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z\Desktop\Variáveis marianne FINAL\indst\FoISaGPbE\"/>
    </mc:Choice>
  </mc:AlternateContent>
  <xr:revisionPtr revIDLastSave="0" documentId="13_ncr:1_{0A9A9E76-F7B6-4C76-830F-AB0EA17132A8}" xr6:coauthVersionLast="45" xr6:coauthVersionMax="45" xr10:uidLastSave="{00000000-0000-0000-0000-000000000000}"/>
  <bookViews>
    <workbookView xWindow="-108" yWindow="-108" windowWidth="23256" windowHeight="12576" tabRatio="958" xr2:uid="{00000000-000D-0000-FFFF-FFFF00000000}"/>
  </bookViews>
  <sheets>
    <sheet name="About" sheetId="1" r:id="rId1"/>
    <sheet name="BEA Supply" sheetId="8" r:id="rId2"/>
    <sheet name="Production" sheetId="18" r:id="rId3"/>
    <sheet name="Imports" sheetId="20" r:id="rId4"/>
    <sheet name="Trade margins" sheetId="21" r:id="rId5"/>
    <sheet name="Transport margins" sheetId="22" r:id="rId6"/>
    <sheet name="Import duties" sheetId="23" r:id="rId7"/>
    <sheet name="ICMS" sheetId="26" r:id="rId8"/>
    <sheet name="IPI" sheetId="25" r:id="rId9"/>
    <sheet name="Other Taxes on Products" sheetId="24" r:id="rId10"/>
    <sheet name="BEA Supply Condensed" sheetId="11" r:id="rId11"/>
    <sheet name="IO Table condensed" sheetId="19" r:id="rId12"/>
    <sheet name="BEA Use" sheetId="6" r:id="rId13"/>
    <sheet name="Use Table" sheetId="27" r:id="rId14"/>
    <sheet name="BEA Use Condensed" sheetId="10" r:id="rId15"/>
    <sheet name="Use table condensed" sheetId="28" r:id="rId16"/>
    <sheet name="Imports Calculations" sheetId="12" r:id="rId17"/>
    <sheet name="Use Calculations" sheetId="13" r:id="rId18"/>
    <sheet name="Use Calculations - BR" sheetId="29" r:id="rId19"/>
    <sheet name="FoISaGPbE-FoGPbE" sheetId="7" r:id="rId20"/>
    <sheet name="BEA Input Shares" sheetId="15" r:id="rId21"/>
    <sheet name="Imported Shares of Inputs" sheetId="17" r:id="rId22"/>
    <sheet name="FoISaGPbE-NIbSEaSoGO" sheetId="1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6" l="1"/>
  <c r="E8" i="16"/>
  <c r="B2" i="16"/>
  <c r="D2" i="16"/>
  <c r="D9" i="16" l="1"/>
  <c r="D8" i="16"/>
  <c r="D6" i="16"/>
  <c r="D5" i="16"/>
  <c r="D4" i="16"/>
  <c r="D3" i="16"/>
  <c r="E2" i="16"/>
  <c r="E3" i="16"/>
  <c r="E4" i="16"/>
  <c r="E5" i="16"/>
  <c r="E6" i="16"/>
  <c r="C9" i="16"/>
  <c r="C8" i="16"/>
  <c r="C6" i="16"/>
  <c r="C5" i="16"/>
  <c r="C4" i="16"/>
  <c r="C3" i="16"/>
  <c r="B9" i="16"/>
  <c r="B8" i="16"/>
  <c r="B4" i="16"/>
  <c r="B5" i="16"/>
  <c r="B6" i="16"/>
  <c r="B3" i="16"/>
  <c r="B9" i="17" l="1"/>
  <c r="B8" i="17"/>
  <c r="B5" i="17"/>
  <c r="B6" i="17"/>
  <c r="B4" i="17"/>
  <c r="B3" i="17"/>
  <c r="B2" i="17"/>
  <c r="C9" i="7"/>
  <c r="D9" i="7"/>
  <c r="E9" i="7"/>
  <c r="F9" i="7"/>
  <c r="G9" i="7"/>
  <c r="H9" i="7"/>
  <c r="I9" i="7"/>
  <c r="J9" i="7"/>
  <c r="B9" i="7"/>
  <c r="C5" i="7"/>
  <c r="D5" i="7"/>
  <c r="E5" i="7"/>
  <c r="F5" i="7"/>
  <c r="G5" i="7"/>
  <c r="H5" i="7"/>
  <c r="I5" i="7"/>
  <c r="J5" i="7"/>
  <c r="B5" i="7"/>
  <c r="C3" i="7"/>
  <c r="D3" i="7"/>
  <c r="E3" i="7"/>
  <c r="F3" i="7"/>
  <c r="G3" i="7"/>
  <c r="H3" i="7"/>
  <c r="I3" i="7"/>
  <c r="J3" i="7"/>
  <c r="B3" i="7"/>
  <c r="C2" i="7"/>
  <c r="D2" i="7"/>
  <c r="E2" i="7"/>
  <c r="F2" i="7"/>
  <c r="G2" i="7"/>
  <c r="H2" i="7"/>
  <c r="I2" i="7"/>
  <c r="J2" i="7"/>
  <c r="B2" i="7"/>
  <c r="C8" i="7"/>
  <c r="D8" i="7"/>
  <c r="E8" i="7"/>
  <c r="F8" i="7"/>
  <c r="G8" i="7"/>
  <c r="H8" i="7"/>
  <c r="I8" i="7"/>
  <c r="J8" i="7"/>
  <c r="B8" i="7"/>
  <c r="C6" i="7"/>
  <c r="D6" i="7"/>
  <c r="E6" i="7"/>
  <c r="F6" i="7"/>
  <c r="G6" i="7"/>
  <c r="H6" i="7"/>
  <c r="I6" i="7"/>
  <c r="J6" i="7"/>
  <c r="B6" i="7"/>
  <c r="C4" i="7"/>
  <c r="D4" i="7"/>
  <c r="E4" i="7"/>
  <c r="F4" i="7"/>
  <c r="G4" i="7"/>
  <c r="H4" i="7"/>
  <c r="I4" i="7"/>
  <c r="J4" i="7"/>
  <c r="B4" i="7"/>
  <c r="V11" i="29"/>
  <c r="V12" i="29"/>
  <c r="V13" i="29"/>
  <c r="V14" i="29"/>
  <c r="V15" i="29"/>
  <c r="V16" i="29"/>
  <c r="V17" i="29"/>
  <c r="V18" i="29"/>
  <c r="V19" i="29"/>
  <c r="V20" i="29"/>
  <c r="V21" i="29"/>
  <c r="V22" i="29"/>
  <c r="V23" i="29"/>
  <c r="V24" i="29"/>
  <c r="V25" i="29"/>
  <c r="V26" i="29"/>
  <c r="V27" i="29"/>
  <c r="V28" i="29"/>
  <c r="V29" i="29"/>
  <c r="V30" i="29"/>
  <c r="V31" i="29"/>
  <c r="V32" i="29"/>
  <c r="V33" i="29"/>
  <c r="V34" i="29"/>
  <c r="V35" i="29"/>
  <c r="V36" i="29"/>
  <c r="V37" i="29"/>
  <c r="V38" i="29"/>
  <c r="V39" i="29"/>
  <c r="V40" i="29"/>
  <c r="V41" i="29"/>
  <c r="V42" i="29"/>
  <c r="V43" i="29"/>
  <c r="V44" i="29"/>
  <c r="V45" i="29"/>
  <c r="V46" i="29"/>
  <c r="V47" i="29"/>
  <c r="V48" i="29"/>
  <c r="V49" i="29"/>
  <c r="V50" i="29"/>
  <c r="V51" i="29"/>
  <c r="V52" i="29"/>
  <c r="V53" i="29"/>
  <c r="V54" i="29"/>
  <c r="V55" i="29"/>
  <c r="V56" i="29"/>
  <c r="V57" i="29"/>
  <c r="V58" i="29"/>
  <c r="V59" i="29"/>
  <c r="V60" i="29"/>
  <c r="V61" i="29"/>
  <c r="V62" i="29"/>
  <c r="V63" i="29"/>
  <c r="V64" i="29"/>
  <c r="V65" i="29"/>
  <c r="V66" i="29"/>
  <c r="V67" i="29"/>
  <c r="V68" i="29"/>
  <c r="V69" i="29"/>
  <c r="V70" i="29"/>
  <c r="V71" i="29"/>
  <c r="V72" i="29"/>
  <c r="V73" i="29"/>
  <c r="V74" i="29"/>
  <c r="V75" i="29"/>
  <c r="V76" i="29"/>
  <c r="V77" i="29"/>
  <c r="V78" i="29"/>
  <c r="V79" i="29"/>
  <c r="V80" i="29"/>
  <c r="V81" i="29"/>
  <c r="V82" i="29"/>
  <c r="V83" i="29"/>
  <c r="V84" i="29"/>
  <c r="V85" i="29"/>
  <c r="V86" i="29"/>
  <c r="V87" i="29"/>
  <c r="V88" i="29"/>
  <c r="V89" i="29"/>
  <c r="V90" i="29"/>
  <c r="V91" i="29"/>
  <c r="V92" i="29"/>
  <c r="V93" i="29"/>
  <c r="V94" i="29"/>
  <c r="V95" i="29"/>
  <c r="V96" i="29"/>
  <c r="V97" i="29"/>
  <c r="V98" i="29"/>
  <c r="V99" i="29"/>
  <c r="V100" i="29"/>
  <c r="V101" i="29"/>
  <c r="U11" i="29"/>
  <c r="U12" i="29"/>
  <c r="U13" i="29"/>
  <c r="U14" i="29"/>
  <c r="U15" i="29"/>
  <c r="U16" i="29"/>
  <c r="U17" i="29"/>
  <c r="U18" i="29"/>
  <c r="U19" i="29"/>
  <c r="U20" i="29"/>
  <c r="U21" i="29"/>
  <c r="U22" i="29"/>
  <c r="U23" i="29"/>
  <c r="U24" i="29"/>
  <c r="U25" i="29"/>
  <c r="U26" i="29"/>
  <c r="U27" i="29"/>
  <c r="U28" i="29"/>
  <c r="U29" i="29"/>
  <c r="U30" i="29"/>
  <c r="U31" i="29"/>
  <c r="U32" i="29"/>
  <c r="U33" i="29"/>
  <c r="U34" i="29"/>
  <c r="U35" i="29"/>
  <c r="U36" i="29"/>
  <c r="U37" i="29"/>
  <c r="U38" i="29"/>
  <c r="U39" i="29"/>
  <c r="U40" i="29"/>
  <c r="U41" i="29"/>
  <c r="U42" i="29"/>
  <c r="U43" i="29"/>
  <c r="U44" i="29"/>
  <c r="U45" i="29"/>
  <c r="U46" i="29"/>
  <c r="U47" i="29"/>
  <c r="U48" i="29"/>
  <c r="U49" i="29"/>
  <c r="U50" i="29"/>
  <c r="U51" i="29"/>
  <c r="U52" i="29"/>
  <c r="U53" i="29"/>
  <c r="U54" i="29"/>
  <c r="U55" i="29"/>
  <c r="U56" i="29"/>
  <c r="U57" i="29"/>
  <c r="U58" i="29"/>
  <c r="U59" i="29"/>
  <c r="U60" i="29"/>
  <c r="U61" i="29"/>
  <c r="U62" i="29"/>
  <c r="U63" i="29"/>
  <c r="U64" i="29"/>
  <c r="U65" i="29"/>
  <c r="U66" i="29"/>
  <c r="U67" i="29"/>
  <c r="U68" i="29"/>
  <c r="U69" i="29"/>
  <c r="U70" i="29"/>
  <c r="U71" i="29"/>
  <c r="U72" i="29"/>
  <c r="U73" i="29"/>
  <c r="U74" i="29"/>
  <c r="U75" i="29"/>
  <c r="U76" i="29"/>
  <c r="U77" i="29"/>
  <c r="U78" i="29"/>
  <c r="U79" i="29"/>
  <c r="U80" i="29"/>
  <c r="U81" i="29"/>
  <c r="U82" i="29"/>
  <c r="U83" i="29"/>
  <c r="U84" i="29"/>
  <c r="U85" i="29"/>
  <c r="U86" i="29"/>
  <c r="U87" i="29"/>
  <c r="U88" i="29"/>
  <c r="U89" i="29"/>
  <c r="U90" i="29"/>
  <c r="U91" i="29"/>
  <c r="U92" i="29"/>
  <c r="U93" i="29"/>
  <c r="U94" i="29"/>
  <c r="U95" i="29"/>
  <c r="U96" i="29"/>
  <c r="U97" i="29"/>
  <c r="U98" i="29"/>
  <c r="U99" i="29"/>
  <c r="U100" i="29"/>
  <c r="U101" i="29"/>
  <c r="U10" i="29"/>
  <c r="T11" i="29"/>
  <c r="T12" i="29"/>
  <c r="T13" i="29"/>
  <c r="T14" i="29"/>
  <c r="T15" i="29"/>
  <c r="T16" i="29"/>
  <c r="T17" i="29"/>
  <c r="T18" i="29"/>
  <c r="T19" i="29"/>
  <c r="T20" i="29"/>
  <c r="T21" i="29"/>
  <c r="T22" i="29"/>
  <c r="T23" i="29"/>
  <c r="T24" i="29"/>
  <c r="T25" i="29"/>
  <c r="T26" i="29"/>
  <c r="T27" i="29"/>
  <c r="T28" i="29"/>
  <c r="T29" i="29"/>
  <c r="T30" i="29"/>
  <c r="T31" i="29"/>
  <c r="T32" i="29"/>
  <c r="T33" i="29"/>
  <c r="T34" i="29"/>
  <c r="T35" i="29"/>
  <c r="T36" i="29"/>
  <c r="T37" i="29"/>
  <c r="T38" i="29"/>
  <c r="T39" i="29"/>
  <c r="T40" i="29"/>
  <c r="T41" i="29"/>
  <c r="T42" i="29"/>
  <c r="T43" i="29"/>
  <c r="T44" i="29"/>
  <c r="T45" i="29"/>
  <c r="T46" i="29"/>
  <c r="T47" i="29"/>
  <c r="T48" i="29"/>
  <c r="T49" i="29"/>
  <c r="T50" i="29"/>
  <c r="T51" i="29"/>
  <c r="T52" i="29"/>
  <c r="T53" i="29"/>
  <c r="T54" i="29"/>
  <c r="T55" i="29"/>
  <c r="T56" i="29"/>
  <c r="T57" i="29"/>
  <c r="T58" i="29"/>
  <c r="T59" i="29"/>
  <c r="T60" i="29"/>
  <c r="T61" i="29"/>
  <c r="T62" i="29"/>
  <c r="T63" i="29"/>
  <c r="T64" i="29"/>
  <c r="T65" i="29"/>
  <c r="T66" i="29"/>
  <c r="T67" i="29"/>
  <c r="T68" i="29"/>
  <c r="T69" i="29"/>
  <c r="T70" i="29"/>
  <c r="T71" i="29"/>
  <c r="T72" i="29"/>
  <c r="T73" i="29"/>
  <c r="T74" i="29"/>
  <c r="T75" i="29"/>
  <c r="T76" i="29"/>
  <c r="T77" i="29"/>
  <c r="T78" i="29"/>
  <c r="T79" i="29"/>
  <c r="T80" i="29"/>
  <c r="T81" i="29"/>
  <c r="T82" i="29"/>
  <c r="T83" i="29"/>
  <c r="T84" i="29"/>
  <c r="T85" i="29"/>
  <c r="T86" i="29"/>
  <c r="T87" i="29"/>
  <c r="T88" i="29"/>
  <c r="T89" i="29"/>
  <c r="T90" i="29"/>
  <c r="T91" i="29"/>
  <c r="T92" i="29"/>
  <c r="T93" i="29"/>
  <c r="T94" i="29"/>
  <c r="T95" i="29"/>
  <c r="T96" i="29"/>
  <c r="T97" i="29"/>
  <c r="T98" i="29"/>
  <c r="T99" i="29"/>
  <c r="T100" i="29"/>
  <c r="T101" i="29"/>
  <c r="T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S38" i="29"/>
  <c r="S39" i="29"/>
  <c r="S40" i="29"/>
  <c r="S41" i="29"/>
  <c r="S42" i="29"/>
  <c r="S43" i="29"/>
  <c r="S44" i="29"/>
  <c r="S45" i="29"/>
  <c r="S46" i="29"/>
  <c r="S47" i="29"/>
  <c r="S48" i="29"/>
  <c r="S49" i="29"/>
  <c r="S50" i="29"/>
  <c r="S51" i="29"/>
  <c r="S52" i="29"/>
  <c r="S53" i="29"/>
  <c r="S54" i="29"/>
  <c r="S55" i="29"/>
  <c r="S56" i="29"/>
  <c r="S57" i="29"/>
  <c r="S58" i="29"/>
  <c r="S59" i="29"/>
  <c r="S60" i="29"/>
  <c r="S61" i="29"/>
  <c r="S62" i="29"/>
  <c r="S63" i="29"/>
  <c r="S64" i="29"/>
  <c r="S65" i="29"/>
  <c r="S66" i="29"/>
  <c r="S67" i="29"/>
  <c r="S68" i="29"/>
  <c r="S69" i="29"/>
  <c r="S70" i="29"/>
  <c r="S71" i="29"/>
  <c r="S72" i="29"/>
  <c r="S73" i="29"/>
  <c r="S74" i="29"/>
  <c r="S75" i="29"/>
  <c r="S76" i="29"/>
  <c r="S77" i="29"/>
  <c r="S78" i="29"/>
  <c r="S79" i="29"/>
  <c r="S80" i="29"/>
  <c r="S81" i="29"/>
  <c r="S82" i="29"/>
  <c r="S83" i="29"/>
  <c r="S84" i="29"/>
  <c r="S85" i="29"/>
  <c r="S86" i="29"/>
  <c r="S87" i="29"/>
  <c r="S88" i="29"/>
  <c r="S89" i="29"/>
  <c r="S90" i="29"/>
  <c r="S91" i="29"/>
  <c r="S92" i="29"/>
  <c r="S93" i="29"/>
  <c r="S94" i="29"/>
  <c r="S95" i="29"/>
  <c r="S96" i="29"/>
  <c r="S97" i="29"/>
  <c r="S98" i="29"/>
  <c r="S99" i="29"/>
  <c r="S100" i="29"/>
  <c r="S101" i="29"/>
  <c r="S10" i="29"/>
  <c r="R11" i="29"/>
  <c r="R12" i="29"/>
  <c r="R13" i="29"/>
  <c r="R14" i="29"/>
  <c r="R15" i="29"/>
  <c r="R16" i="29"/>
  <c r="R17" i="29"/>
  <c r="R18" i="29"/>
  <c r="R19" i="29"/>
  <c r="R20" i="29"/>
  <c r="R21" i="29"/>
  <c r="R22" i="29"/>
  <c r="R23" i="29"/>
  <c r="R24" i="29"/>
  <c r="R25" i="29"/>
  <c r="R26" i="29"/>
  <c r="R27" i="29"/>
  <c r="R28" i="29"/>
  <c r="R29" i="29"/>
  <c r="R30" i="29"/>
  <c r="R31" i="29"/>
  <c r="R32" i="29"/>
  <c r="R33" i="29"/>
  <c r="R34" i="29"/>
  <c r="R35" i="29"/>
  <c r="R36" i="29"/>
  <c r="R37" i="29"/>
  <c r="R38" i="29"/>
  <c r="R39" i="29"/>
  <c r="R40" i="29"/>
  <c r="R41" i="29"/>
  <c r="R42" i="29"/>
  <c r="R43" i="29"/>
  <c r="R44" i="29"/>
  <c r="R45" i="29"/>
  <c r="R46" i="29"/>
  <c r="R47" i="29"/>
  <c r="R48" i="29"/>
  <c r="R49" i="29"/>
  <c r="R50" i="29"/>
  <c r="R51" i="29"/>
  <c r="R52" i="29"/>
  <c r="R53" i="29"/>
  <c r="R54" i="29"/>
  <c r="R55" i="29"/>
  <c r="R56" i="29"/>
  <c r="R57" i="29"/>
  <c r="R58" i="29"/>
  <c r="R59" i="29"/>
  <c r="R60" i="29"/>
  <c r="R61" i="29"/>
  <c r="R62" i="29"/>
  <c r="R63" i="29"/>
  <c r="R64" i="29"/>
  <c r="R65" i="29"/>
  <c r="R66" i="29"/>
  <c r="R67" i="29"/>
  <c r="R68" i="29"/>
  <c r="R69" i="29"/>
  <c r="R70" i="29"/>
  <c r="R71" i="29"/>
  <c r="R72" i="29"/>
  <c r="R73" i="29"/>
  <c r="R74" i="29"/>
  <c r="R75" i="29"/>
  <c r="R76" i="29"/>
  <c r="R77" i="29"/>
  <c r="R78" i="29"/>
  <c r="R79" i="29"/>
  <c r="R80" i="29"/>
  <c r="R81" i="29"/>
  <c r="R82" i="29"/>
  <c r="R83" i="29"/>
  <c r="R84" i="29"/>
  <c r="R85" i="29"/>
  <c r="R86" i="29"/>
  <c r="R87" i="29"/>
  <c r="R88" i="29"/>
  <c r="R89" i="29"/>
  <c r="R90" i="29"/>
  <c r="R91" i="29"/>
  <c r="R92" i="29"/>
  <c r="R93" i="29"/>
  <c r="R94" i="29"/>
  <c r="R95" i="29"/>
  <c r="R96" i="29"/>
  <c r="R97" i="29"/>
  <c r="R98" i="29"/>
  <c r="R99" i="29"/>
  <c r="R100" i="29"/>
  <c r="R101" i="29"/>
  <c r="R10" i="29"/>
  <c r="V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" i="29"/>
  <c r="E3" i="28"/>
  <c r="E4" i="28"/>
  <c r="E5" i="28"/>
  <c r="E6" i="28"/>
  <c r="G6" i="28" s="1"/>
  <c r="G14" i="29" s="1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G30" i="28" s="1"/>
  <c r="G38" i="29" s="1"/>
  <c r="E31" i="28"/>
  <c r="E32" i="28"/>
  <c r="E33" i="28"/>
  <c r="E34" i="28"/>
  <c r="E35" i="28"/>
  <c r="E36" i="28"/>
  <c r="E37" i="28"/>
  <c r="E38" i="28"/>
  <c r="G38" i="28" s="1"/>
  <c r="G46" i="29" s="1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G62" i="28" s="1"/>
  <c r="G70" i="29" s="1"/>
  <c r="E63" i="28"/>
  <c r="E64" i="28"/>
  <c r="E65" i="28"/>
  <c r="E66" i="28"/>
  <c r="E67" i="28"/>
  <c r="E68" i="28"/>
  <c r="E69" i="28"/>
  <c r="E70" i="28"/>
  <c r="E71" i="28"/>
  <c r="E72" i="28"/>
  <c r="E73" i="28"/>
  <c r="E74" i="28"/>
  <c r="G74" i="28" s="1"/>
  <c r="G82" i="29" s="1"/>
  <c r="E75" i="28"/>
  <c r="E76" i="28"/>
  <c r="E77" i="28"/>
  <c r="E78" i="28"/>
  <c r="E79" i="28"/>
  <c r="E80" i="28"/>
  <c r="E81" i="28"/>
  <c r="E82" i="28"/>
  <c r="E83" i="28"/>
  <c r="E84" i="28"/>
  <c r="E85" i="28"/>
  <c r="E86" i="28"/>
  <c r="G86" i="28" s="1"/>
  <c r="E87" i="28"/>
  <c r="E88" i="28"/>
  <c r="E89" i="28"/>
  <c r="E2" i="28"/>
  <c r="M98" i="29"/>
  <c r="M99" i="29"/>
  <c r="M100" i="29"/>
  <c r="M101" i="29"/>
  <c r="L19" i="29"/>
  <c r="L51" i="29"/>
  <c r="L83" i="29"/>
  <c r="L98" i="29"/>
  <c r="L99" i="29"/>
  <c r="L100" i="29"/>
  <c r="L101" i="29"/>
  <c r="K98" i="29"/>
  <c r="K99" i="29"/>
  <c r="K100" i="29"/>
  <c r="K101" i="29"/>
  <c r="J29" i="29"/>
  <c r="J37" i="29"/>
  <c r="J69" i="29"/>
  <c r="J98" i="29"/>
  <c r="J99" i="29"/>
  <c r="J100" i="29"/>
  <c r="J101" i="29"/>
  <c r="I23" i="29"/>
  <c r="I39" i="29"/>
  <c r="I55" i="29"/>
  <c r="I71" i="29"/>
  <c r="I87" i="29"/>
  <c r="I98" i="29"/>
  <c r="I99" i="29"/>
  <c r="I100" i="29"/>
  <c r="I101" i="29"/>
  <c r="H85" i="29"/>
  <c r="H87" i="29"/>
  <c r="H97" i="29"/>
  <c r="H98" i="29"/>
  <c r="H99" i="29"/>
  <c r="H100" i="29"/>
  <c r="H101" i="29"/>
  <c r="G21" i="29"/>
  <c r="G25" i="29"/>
  <c r="G37" i="29"/>
  <c r="G41" i="29"/>
  <c r="G53" i="29"/>
  <c r="G57" i="29"/>
  <c r="G69" i="29"/>
  <c r="G73" i="29"/>
  <c r="G85" i="29"/>
  <c r="G89" i="29"/>
  <c r="G98" i="29"/>
  <c r="G99" i="29"/>
  <c r="G100" i="29"/>
  <c r="G101" i="29"/>
  <c r="F13" i="29"/>
  <c r="F17" i="29"/>
  <c r="F21" i="29"/>
  <c r="F25" i="29"/>
  <c r="F29" i="29"/>
  <c r="F33" i="29"/>
  <c r="F37" i="29"/>
  <c r="F41" i="29"/>
  <c r="F45" i="29"/>
  <c r="F49" i="29"/>
  <c r="F53" i="29"/>
  <c r="F57" i="29"/>
  <c r="F61" i="29"/>
  <c r="F65" i="29"/>
  <c r="F69" i="29"/>
  <c r="F73" i="29"/>
  <c r="F77" i="29"/>
  <c r="F81" i="29"/>
  <c r="F85" i="29"/>
  <c r="F89" i="29"/>
  <c r="F93" i="29"/>
  <c r="F97" i="29"/>
  <c r="F98" i="29"/>
  <c r="F99" i="29"/>
  <c r="F100" i="29"/>
  <c r="F101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" i="29"/>
  <c r="F7" i="29"/>
  <c r="O8" i="29"/>
  <c r="P8" i="29"/>
  <c r="Q8" i="29"/>
  <c r="R8" i="29"/>
  <c r="S8" i="29"/>
  <c r="T8" i="29"/>
  <c r="U8" i="29"/>
  <c r="V8" i="29"/>
  <c r="C8" i="29"/>
  <c r="D8" i="29"/>
  <c r="E8" i="29"/>
  <c r="F8" i="29"/>
  <c r="G8" i="29"/>
  <c r="H8" i="29"/>
  <c r="I8" i="29"/>
  <c r="J8" i="29"/>
  <c r="K8" i="29"/>
  <c r="L8" i="29"/>
  <c r="M8" i="29"/>
  <c r="N8" i="29"/>
  <c r="B8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71" i="29"/>
  <c r="A72" i="29"/>
  <c r="A73" i="29"/>
  <c r="A74" i="29"/>
  <c r="A75" i="29"/>
  <c r="A76" i="29"/>
  <c r="A77" i="29"/>
  <c r="A78" i="29"/>
  <c r="A79" i="29"/>
  <c r="A80" i="29"/>
  <c r="A81" i="29"/>
  <c r="A82" i="29"/>
  <c r="A83" i="29"/>
  <c r="A84" i="29"/>
  <c r="A85" i="29"/>
  <c r="A86" i="29"/>
  <c r="A87" i="29"/>
  <c r="A88" i="29"/>
  <c r="A89" i="29"/>
  <c r="A90" i="29"/>
  <c r="A91" i="29"/>
  <c r="A92" i="29"/>
  <c r="A93" i="29"/>
  <c r="A94" i="29"/>
  <c r="A95" i="29"/>
  <c r="A96" i="29"/>
  <c r="A97" i="29"/>
  <c r="A98" i="29"/>
  <c r="A99" i="29"/>
  <c r="A100" i="29"/>
  <c r="A101" i="29"/>
  <c r="A10" i="29"/>
  <c r="G3" i="28"/>
  <c r="G4" i="28"/>
  <c r="K12" i="29" s="1"/>
  <c r="G5" i="28"/>
  <c r="G13" i="29" s="1"/>
  <c r="G7" i="28"/>
  <c r="I15" i="29" s="1"/>
  <c r="G8" i="28"/>
  <c r="G9" i="28"/>
  <c r="G11" i="28"/>
  <c r="I19" i="29" s="1"/>
  <c r="G12" i="28"/>
  <c r="K20" i="29" s="1"/>
  <c r="G13" i="28"/>
  <c r="J21" i="29" s="1"/>
  <c r="G15" i="28"/>
  <c r="F23" i="29" s="1"/>
  <c r="G16" i="28"/>
  <c r="H24" i="29" s="1"/>
  <c r="G17" i="28"/>
  <c r="G19" i="28"/>
  <c r="G20" i="28"/>
  <c r="G21" i="28"/>
  <c r="G29" i="29" s="1"/>
  <c r="G23" i="28"/>
  <c r="I31" i="29" s="1"/>
  <c r="G24" i="28"/>
  <c r="F32" i="29" s="1"/>
  <c r="G25" i="28"/>
  <c r="G27" i="28"/>
  <c r="I35" i="29" s="1"/>
  <c r="G28" i="28"/>
  <c r="G36" i="29" s="1"/>
  <c r="G29" i="28"/>
  <c r="G31" i="28"/>
  <c r="F39" i="29" s="1"/>
  <c r="G32" i="28"/>
  <c r="G33" i="28"/>
  <c r="G35" i="28"/>
  <c r="G36" i="28"/>
  <c r="H44" i="29" s="1"/>
  <c r="G37" i="28"/>
  <c r="G45" i="29" s="1"/>
  <c r="G39" i="28"/>
  <c r="G40" i="28"/>
  <c r="G41" i="28"/>
  <c r="G43" i="28"/>
  <c r="F51" i="29" s="1"/>
  <c r="G44" i="28"/>
  <c r="H52" i="29" s="1"/>
  <c r="G45" i="28"/>
  <c r="J53" i="29" s="1"/>
  <c r="G47" i="28"/>
  <c r="G48" i="28"/>
  <c r="F56" i="29" s="1"/>
  <c r="G49" i="28"/>
  <c r="G51" i="28"/>
  <c r="G52" i="28"/>
  <c r="G53" i="28"/>
  <c r="G61" i="29" s="1"/>
  <c r="G55" i="28"/>
  <c r="I63" i="29" s="1"/>
  <c r="G56" i="28"/>
  <c r="F64" i="29" s="1"/>
  <c r="G57" i="28"/>
  <c r="G59" i="28"/>
  <c r="G60" i="28"/>
  <c r="G68" i="29" s="1"/>
  <c r="G61" i="28"/>
  <c r="G63" i="28"/>
  <c r="F71" i="29" s="1"/>
  <c r="G64" i="28"/>
  <c r="G65" i="28"/>
  <c r="G67" i="28"/>
  <c r="L75" i="29" s="1"/>
  <c r="G68" i="28"/>
  <c r="K76" i="29" s="1"/>
  <c r="G69" i="28"/>
  <c r="G77" i="29" s="1"/>
  <c r="G71" i="28"/>
  <c r="G72" i="28"/>
  <c r="F80" i="29" s="1"/>
  <c r="G73" i="28"/>
  <c r="G75" i="28"/>
  <c r="F83" i="29" s="1"/>
  <c r="G76" i="28"/>
  <c r="G77" i="28"/>
  <c r="I85" i="29" s="1"/>
  <c r="G79" i="28"/>
  <c r="G80" i="28"/>
  <c r="G88" i="29" s="1"/>
  <c r="G81" i="28"/>
  <c r="H89" i="29" s="1"/>
  <c r="G83" i="28"/>
  <c r="G84" i="28"/>
  <c r="G85" i="28"/>
  <c r="G93" i="29" s="1"/>
  <c r="G87" i="28"/>
  <c r="I95" i="29" s="1"/>
  <c r="G88" i="28"/>
  <c r="G89" i="28"/>
  <c r="G2" i="28"/>
  <c r="M10" i="29" s="1"/>
  <c r="K3" i="28"/>
  <c r="K4" i="28"/>
  <c r="K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29" i="28"/>
  <c r="K30" i="28"/>
  <c r="K31" i="28"/>
  <c r="K32" i="28"/>
  <c r="K33" i="28"/>
  <c r="K34" i="28"/>
  <c r="K35" i="28"/>
  <c r="K36" i="28"/>
  <c r="K37" i="28"/>
  <c r="K38" i="28"/>
  <c r="K39" i="28"/>
  <c r="K40" i="28"/>
  <c r="K41" i="28"/>
  <c r="K42" i="28"/>
  <c r="K43" i="28"/>
  <c r="K44" i="28"/>
  <c r="K45" i="28"/>
  <c r="K46" i="28"/>
  <c r="K47" i="28"/>
  <c r="K48" i="28"/>
  <c r="K49" i="28"/>
  <c r="K50" i="28"/>
  <c r="K51" i="28"/>
  <c r="K52" i="28"/>
  <c r="K53" i="28"/>
  <c r="K54" i="28"/>
  <c r="K55" i="28"/>
  <c r="K56" i="28"/>
  <c r="K57" i="28"/>
  <c r="K58" i="28"/>
  <c r="K59" i="28"/>
  <c r="K60" i="28"/>
  <c r="K61" i="28"/>
  <c r="K62" i="28"/>
  <c r="K63" i="28"/>
  <c r="K64" i="28"/>
  <c r="K65" i="28"/>
  <c r="K66" i="28"/>
  <c r="K67" i="28"/>
  <c r="K68" i="28"/>
  <c r="K69" i="28"/>
  <c r="K70" i="28"/>
  <c r="K71" i="28"/>
  <c r="K72" i="28"/>
  <c r="K73" i="28"/>
  <c r="K74" i="28"/>
  <c r="K75" i="28"/>
  <c r="K76" i="28"/>
  <c r="K77" i="28"/>
  <c r="K78" i="28"/>
  <c r="K79" i="28"/>
  <c r="K80" i="28"/>
  <c r="K81" i="28"/>
  <c r="K82" i="28"/>
  <c r="K83" i="28"/>
  <c r="K84" i="28"/>
  <c r="K85" i="28"/>
  <c r="K86" i="28"/>
  <c r="K87" i="28"/>
  <c r="K88" i="28"/>
  <c r="K89" i="28"/>
  <c r="K2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2" i="28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2" i="28"/>
  <c r="C71" i="19"/>
  <c r="D71" i="19"/>
  <c r="E71" i="19"/>
  <c r="F71" i="19"/>
  <c r="G71" i="19"/>
  <c r="H71" i="19"/>
  <c r="I71" i="19"/>
  <c r="J71" i="19"/>
  <c r="B71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3" i="19"/>
  <c r="A2" i="19"/>
  <c r="C2" i="11"/>
  <c r="J94" i="29" l="1"/>
  <c r="G94" i="29"/>
  <c r="L96" i="29"/>
  <c r="M96" i="29"/>
  <c r="I96" i="29"/>
  <c r="K96" i="29"/>
  <c r="J96" i="29"/>
  <c r="L84" i="29"/>
  <c r="M84" i="29"/>
  <c r="I84" i="29"/>
  <c r="J84" i="29"/>
  <c r="L72" i="29"/>
  <c r="M72" i="29"/>
  <c r="J72" i="29"/>
  <c r="I72" i="29"/>
  <c r="K72" i="29"/>
  <c r="L60" i="29"/>
  <c r="M60" i="29"/>
  <c r="I60" i="29"/>
  <c r="J60" i="29"/>
  <c r="L48" i="29"/>
  <c r="M48" i="29"/>
  <c r="J48" i="29"/>
  <c r="I48" i="29"/>
  <c r="K48" i="29"/>
  <c r="L40" i="29"/>
  <c r="M40" i="29"/>
  <c r="J40" i="29"/>
  <c r="I40" i="29"/>
  <c r="K40" i="29"/>
  <c r="L28" i="29"/>
  <c r="M28" i="29"/>
  <c r="I28" i="29"/>
  <c r="J28" i="29"/>
  <c r="L16" i="29"/>
  <c r="M16" i="29"/>
  <c r="J16" i="29"/>
  <c r="I16" i="29"/>
  <c r="K16" i="29"/>
  <c r="G96" i="29"/>
  <c r="G80" i="29"/>
  <c r="G16" i="29"/>
  <c r="H64" i="29"/>
  <c r="H48" i="29"/>
  <c r="K60" i="29"/>
  <c r="L74" i="29"/>
  <c r="J54" i="29"/>
  <c r="H54" i="29"/>
  <c r="K30" i="29"/>
  <c r="I30" i="29"/>
  <c r="M91" i="29"/>
  <c r="J91" i="29"/>
  <c r="G91" i="29"/>
  <c r="K91" i="29"/>
  <c r="M79" i="29"/>
  <c r="J79" i="29"/>
  <c r="K79" i="29"/>
  <c r="L79" i="29"/>
  <c r="G79" i="29"/>
  <c r="M67" i="29"/>
  <c r="J67" i="29"/>
  <c r="G67" i="29"/>
  <c r="K67" i="29"/>
  <c r="M55" i="29"/>
  <c r="J55" i="29"/>
  <c r="K55" i="29"/>
  <c r="L55" i="29"/>
  <c r="G55" i="29"/>
  <c r="M43" i="29"/>
  <c r="J43" i="29"/>
  <c r="G43" i="29"/>
  <c r="K43" i="29"/>
  <c r="H43" i="29"/>
  <c r="M11" i="29"/>
  <c r="J11" i="29"/>
  <c r="G11" i="29"/>
  <c r="K11" i="29"/>
  <c r="H11" i="29"/>
  <c r="F96" i="29"/>
  <c r="F88" i="29"/>
  <c r="F72" i="29"/>
  <c r="F60" i="29"/>
  <c r="F52" i="29"/>
  <c r="F48" i="29"/>
  <c r="F44" i="29"/>
  <c r="F40" i="29"/>
  <c r="F36" i="29"/>
  <c r="F28" i="29"/>
  <c r="F20" i="29"/>
  <c r="F16" i="29"/>
  <c r="F12" i="29"/>
  <c r="G52" i="29"/>
  <c r="G20" i="29"/>
  <c r="H96" i="29"/>
  <c r="H91" i="29"/>
  <c r="H79" i="29"/>
  <c r="H71" i="29"/>
  <c r="H63" i="29"/>
  <c r="H55" i="29"/>
  <c r="H28" i="29"/>
  <c r="H12" i="29"/>
  <c r="I83" i="29"/>
  <c r="I67" i="29"/>
  <c r="I51" i="29"/>
  <c r="J61" i="29"/>
  <c r="K84" i="29"/>
  <c r="K52" i="29"/>
  <c r="L43" i="29"/>
  <c r="L11" i="29"/>
  <c r="L92" i="29"/>
  <c r="M92" i="29"/>
  <c r="I92" i="29"/>
  <c r="J92" i="29"/>
  <c r="L80" i="29"/>
  <c r="M80" i="29"/>
  <c r="J80" i="29"/>
  <c r="I80" i="29"/>
  <c r="K80" i="29"/>
  <c r="L68" i="29"/>
  <c r="M68" i="29"/>
  <c r="I68" i="29"/>
  <c r="J68" i="29"/>
  <c r="L56" i="29"/>
  <c r="M56" i="29"/>
  <c r="J56" i="29"/>
  <c r="I56" i="29"/>
  <c r="K56" i="29"/>
  <c r="L44" i="29"/>
  <c r="M44" i="29"/>
  <c r="I44" i="29"/>
  <c r="J44" i="29"/>
  <c r="L32" i="29"/>
  <c r="M32" i="29"/>
  <c r="J32" i="29"/>
  <c r="I32" i="29"/>
  <c r="K32" i="29"/>
  <c r="L20" i="29"/>
  <c r="M20" i="29"/>
  <c r="I20" i="29"/>
  <c r="J20" i="29"/>
  <c r="G48" i="29"/>
  <c r="G32" i="29"/>
  <c r="H80" i="29"/>
  <c r="H56" i="29"/>
  <c r="H16" i="29"/>
  <c r="L90" i="29"/>
  <c r="K78" i="29"/>
  <c r="L78" i="29"/>
  <c r="I78" i="29"/>
  <c r="J66" i="29"/>
  <c r="I66" i="29"/>
  <c r="L50" i="29"/>
  <c r="K34" i="29"/>
  <c r="H34" i="29"/>
  <c r="J18" i="29"/>
  <c r="K18" i="29"/>
  <c r="I18" i="29"/>
  <c r="M87" i="29"/>
  <c r="J87" i="29"/>
  <c r="K87" i="29"/>
  <c r="L87" i="29"/>
  <c r="G87" i="29"/>
  <c r="M75" i="29"/>
  <c r="J75" i="29"/>
  <c r="G75" i="29"/>
  <c r="K75" i="29"/>
  <c r="M59" i="29"/>
  <c r="J59" i="29"/>
  <c r="G59" i="29"/>
  <c r="K59" i="29"/>
  <c r="M47" i="29"/>
  <c r="J47" i="29"/>
  <c r="K47" i="29"/>
  <c r="L47" i="29"/>
  <c r="G47" i="29"/>
  <c r="H47" i="29"/>
  <c r="M35" i="29"/>
  <c r="J35" i="29"/>
  <c r="G35" i="29"/>
  <c r="K35" i="29"/>
  <c r="H35" i="29"/>
  <c r="M27" i="29"/>
  <c r="J27" i="29"/>
  <c r="G27" i="29"/>
  <c r="K27" i="29"/>
  <c r="H27" i="29"/>
  <c r="M19" i="29"/>
  <c r="J19" i="29"/>
  <c r="G19" i="29"/>
  <c r="K19" i="29"/>
  <c r="H19" i="29"/>
  <c r="F92" i="29"/>
  <c r="F84" i="29"/>
  <c r="F76" i="29"/>
  <c r="F68" i="29"/>
  <c r="G84" i="29"/>
  <c r="G82" i="28"/>
  <c r="G90" i="29" s="1"/>
  <c r="G78" i="28"/>
  <c r="G86" i="29" s="1"/>
  <c r="G70" i="28"/>
  <c r="G78" i="29" s="1"/>
  <c r="G66" i="28"/>
  <c r="H74" i="29" s="1"/>
  <c r="G58" i="28"/>
  <c r="G66" i="29" s="1"/>
  <c r="G54" i="28"/>
  <c r="G62" i="29" s="1"/>
  <c r="G50" i="28"/>
  <c r="G58" i="29" s="1"/>
  <c r="G46" i="28"/>
  <c r="G54" i="29" s="1"/>
  <c r="G42" i="28"/>
  <c r="G50" i="29" s="1"/>
  <c r="G34" i="28"/>
  <c r="K42" i="29" s="1"/>
  <c r="G26" i="28"/>
  <c r="G34" i="29" s="1"/>
  <c r="G22" i="28"/>
  <c r="G30" i="29" s="1"/>
  <c r="G18" i="28"/>
  <c r="G26" i="29" s="1"/>
  <c r="G14" i="28"/>
  <c r="G22" i="29" s="1"/>
  <c r="G10" i="28"/>
  <c r="G18" i="29" s="1"/>
  <c r="F95" i="29"/>
  <c r="F91" i="29"/>
  <c r="F87" i="29"/>
  <c r="F79" i="29"/>
  <c r="F75" i="29"/>
  <c r="F67" i="29"/>
  <c r="F63" i="29"/>
  <c r="F59" i="29"/>
  <c r="F55" i="29"/>
  <c r="F47" i="29"/>
  <c r="F43" i="29"/>
  <c r="F35" i="29"/>
  <c r="F31" i="29"/>
  <c r="F27" i="29"/>
  <c r="F19" i="29"/>
  <c r="F15" i="29"/>
  <c r="F11" i="29"/>
  <c r="G72" i="29"/>
  <c r="G56" i="29"/>
  <c r="G40" i="29"/>
  <c r="G24" i="29"/>
  <c r="H95" i="29"/>
  <c r="H84" i="29"/>
  <c r="H76" i="29"/>
  <c r="H68" i="29"/>
  <c r="H60" i="29"/>
  <c r="H40" i="29"/>
  <c r="I79" i="29"/>
  <c r="I47" i="29"/>
  <c r="J85" i="29"/>
  <c r="K44" i="29"/>
  <c r="L67" i="29"/>
  <c r="L35" i="29"/>
  <c r="M90" i="29"/>
  <c r="L88" i="29"/>
  <c r="M88" i="29"/>
  <c r="I88" i="29"/>
  <c r="K88" i="29"/>
  <c r="J88" i="29"/>
  <c r="L76" i="29"/>
  <c r="M76" i="29"/>
  <c r="I76" i="29"/>
  <c r="J76" i="29"/>
  <c r="L64" i="29"/>
  <c r="M64" i="29"/>
  <c r="J64" i="29"/>
  <c r="I64" i="29"/>
  <c r="K64" i="29"/>
  <c r="L52" i="29"/>
  <c r="M52" i="29"/>
  <c r="I52" i="29"/>
  <c r="J52" i="29"/>
  <c r="L36" i="29"/>
  <c r="M36" i="29"/>
  <c r="I36" i="29"/>
  <c r="J36" i="29"/>
  <c r="L24" i="29"/>
  <c r="M24" i="29"/>
  <c r="J24" i="29"/>
  <c r="I24" i="29"/>
  <c r="K24" i="29"/>
  <c r="L12" i="29"/>
  <c r="M12" i="29"/>
  <c r="I12" i="29"/>
  <c r="J12" i="29"/>
  <c r="G64" i="29"/>
  <c r="H92" i="29"/>
  <c r="H72" i="29"/>
  <c r="H32" i="29"/>
  <c r="K92" i="29"/>
  <c r="K28" i="29"/>
  <c r="K94" i="29"/>
  <c r="L94" i="29"/>
  <c r="M94" i="29"/>
  <c r="H94" i="29"/>
  <c r="I94" i="29"/>
  <c r="J82" i="29"/>
  <c r="K82" i="29"/>
  <c r="H82" i="29"/>
  <c r="L82" i="29"/>
  <c r="I82" i="29"/>
  <c r="J70" i="29"/>
  <c r="K70" i="29"/>
  <c r="L70" i="29"/>
  <c r="M70" i="29"/>
  <c r="H70" i="29"/>
  <c r="I70" i="29"/>
  <c r="J58" i="29"/>
  <c r="K58" i="29"/>
  <c r="H58" i="29"/>
  <c r="L58" i="29"/>
  <c r="I58" i="29"/>
  <c r="J46" i="29"/>
  <c r="K46" i="29"/>
  <c r="L46" i="29"/>
  <c r="M46" i="29"/>
  <c r="H46" i="29"/>
  <c r="I46" i="29"/>
  <c r="J38" i="29"/>
  <c r="K38" i="29"/>
  <c r="L38" i="29"/>
  <c r="M38" i="29"/>
  <c r="H38" i="29"/>
  <c r="I38" i="29"/>
  <c r="K26" i="29"/>
  <c r="H26" i="29"/>
  <c r="J14" i="29"/>
  <c r="K14" i="29"/>
  <c r="L14" i="29"/>
  <c r="M14" i="29"/>
  <c r="H14" i="29"/>
  <c r="I14" i="29"/>
  <c r="M95" i="29"/>
  <c r="K95" i="29"/>
  <c r="J95" i="29"/>
  <c r="L95" i="29"/>
  <c r="G95" i="29"/>
  <c r="M83" i="29"/>
  <c r="J83" i="29"/>
  <c r="G83" i="29"/>
  <c r="K83" i="29"/>
  <c r="M71" i="29"/>
  <c r="J71" i="29"/>
  <c r="K71" i="29"/>
  <c r="L71" i="29"/>
  <c r="G71" i="29"/>
  <c r="M63" i="29"/>
  <c r="J63" i="29"/>
  <c r="K63" i="29"/>
  <c r="L63" i="29"/>
  <c r="G63" i="29"/>
  <c r="M51" i="29"/>
  <c r="J51" i="29"/>
  <c r="G51" i="29"/>
  <c r="K51" i="29"/>
  <c r="M39" i="29"/>
  <c r="J39" i="29"/>
  <c r="K39" i="29"/>
  <c r="L39" i="29"/>
  <c r="G39" i="29"/>
  <c r="H39" i="29"/>
  <c r="M31" i="29"/>
  <c r="J31" i="29"/>
  <c r="K31" i="29"/>
  <c r="L31" i="29"/>
  <c r="G31" i="29"/>
  <c r="H31" i="29"/>
  <c r="M23" i="29"/>
  <c r="J23" i="29"/>
  <c r="K23" i="29"/>
  <c r="L23" i="29"/>
  <c r="G23" i="29"/>
  <c r="H23" i="29"/>
  <c r="M15" i="29"/>
  <c r="J15" i="29"/>
  <c r="K15" i="29"/>
  <c r="L15" i="29"/>
  <c r="G15" i="29"/>
  <c r="H15" i="29"/>
  <c r="F24" i="29"/>
  <c r="I97" i="29"/>
  <c r="M97" i="29"/>
  <c r="J97" i="29"/>
  <c r="I93" i="29"/>
  <c r="J93" i="29"/>
  <c r="I89" i="29"/>
  <c r="M89" i="29"/>
  <c r="J89" i="29"/>
  <c r="H81" i="29"/>
  <c r="J81" i="29"/>
  <c r="I81" i="29"/>
  <c r="M81" i="29"/>
  <c r="H77" i="29"/>
  <c r="I77" i="29"/>
  <c r="H73" i="29"/>
  <c r="J73" i="29"/>
  <c r="I73" i="29"/>
  <c r="M73" i="29"/>
  <c r="H69" i="29"/>
  <c r="I69" i="29"/>
  <c r="H65" i="29"/>
  <c r="J65" i="29"/>
  <c r="I65" i="29"/>
  <c r="M65" i="29"/>
  <c r="H61" i="29"/>
  <c r="I61" i="29"/>
  <c r="H57" i="29"/>
  <c r="J57" i="29"/>
  <c r="I57" i="29"/>
  <c r="M57" i="29"/>
  <c r="H53" i="29"/>
  <c r="I53" i="29"/>
  <c r="H49" i="29"/>
  <c r="J49" i="29"/>
  <c r="I49" i="29"/>
  <c r="M49" i="29"/>
  <c r="H45" i="29"/>
  <c r="I45" i="29"/>
  <c r="H41" i="29"/>
  <c r="J41" i="29"/>
  <c r="I41" i="29"/>
  <c r="M41" i="29"/>
  <c r="H37" i="29"/>
  <c r="I37" i="29"/>
  <c r="H33" i="29"/>
  <c r="J33" i="29"/>
  <c r="I33" i="29"/>
  <c r="M33" i="29"/>
  <c r="H29" i="29"/>
  <c r="I29" i="29"/>
  <c r="H25" i="29"/>
  <c r="J25" i="29"/>
  <c r="I25" i="29"/>
  <c r="M25" i="29"/>
  <c r="H21" i="29"/>
  <c r="I21" i="29"/>
  <c r="H17" i="29"/>
  <c r="J17" i="29"/>
  <c r="I17" i="29"/>
  <c r="M17" i="29"/>
  <c r="H13" i="29"/>
  <c r="I13" i="29"/>
  <c r="F94" i="29"/>
  <c r="F90" i="29"/>
  <c r="F82" i="29"/>
  <c r="F78" i="29"/>
  <c r="F74" i="29"/>
  <c r="F70" i="29"/>
  <c r="F66" i="29"/>
  <c r="F58" i="29"/>
  <c r="F54" i="29"/>
  <c r="F50" i="29"/>
  <c r="F46" i="29"/>
  <c r="F42" i="29"/>
  <c r="F38" i="29"/>
  <c r="F34" i="29"/>
  <c r="F30" i="29"/>
  <c r="F26" i="29"/>
  <c r="F18" i="29"/>
  <c r="F14" i="29"/>
  <c r="G97" i="29"/>
  <c r="G92" i="29"/>
  <c r="G81" i="29"/>
  <c r="G76" i="29"/>
  <c r="G65" i="29"/>
  <c r="G60" i="29"/>
  <c r="G49" i="29"/>
  <c r="G44" i="29"/>
  <c r="G33" i="29"/>
  <c r="G28" i="29"/>
  <c r="G17" i="29"/>
  <c r="G12" i="29"/>
  <c r="H93" i="29"/>
  <c r="H88" i="29"/>
  <c r="H83" i="29"/>
  <c r="H75" i="29"/>
  <c r="H67" i="29"/>
  <c r="H59" i="29"/>
  <c r="H51" i="29"/>
  <c r="H36" i="29"/>
  <c r="H20" i="29"/>
  <c r="I91" i="29"/>
  <c r="I75" i="29"/>
  <c r="I59" i="29"/>
  <c r="I43" i="29"/>
  <c r="I27" i="29"/>
  <c r="I11" i="29"/>
  <c r="J77" i="29"/>
  <c r="J45" i="29"/>
  <c r="J13" i="29"/>
  <c r="K68" i="29"/>
  <c r="K36" i="29"/>
  <c r="L91" i="29"/>
  <c r="L59" i="29"/>
  <c r="L27" i="29"/>
  <c r="M82" i="29"/>
  <c r="M50" i="29"/>
  <c r="M18" i="29"/>
  <c r="K97" i="29"/>
  <c r="L97" i="29"/>
  <c r="K93" i="29"/>
  <c r="L93" i="29"/>
  <c r="K89" i="29"/>
  <c r="L89" i="29"/>
  <c r="K85" i="29"/>
  <c r="L85" i="29"/>
  <c r="K81" i="29"/>
  <c r="L81" i="29"/>
  <c r="K77" i="29"/>
  <c r="L77" i="29"/>
  <c r="K73" i="29"/>
  <c r="L73" i="29"/>
  <c r="K69" i="29"/>
  <c r="L69" i="29"/>
  <c r="K65" i="29"/>
  <c r="L65" i="29"/>
  <c r="K61" i="29"/>
  <c r="L61" i="29"/>
  <c r="K57" i="29"/>
  <c r="L57" i="29"/>
  <c r="K53" i="29"/>
  <c r="L53" i="29"/>
  <c r="K49" i="29"/>
  <c r="L49" i="29"/>
  <c r="K45" i="29"/>
  <c r="L45" i="29"/>
  <c r="K41" i="29"/>
  <c r="L41" i="29"/>
  <c r="K37" i="29"/>
  <c r="L37" i="29"/>
  <c r="K33" i="29"/>
  <c r="L33" i="29"/>
  <c r="K29" i="29"/>
  <c r="L29" i="29"/>
  <c r="K25" i="29"/>
  <c r="L25" i="29"/>
  <c r="K21" i="29"/>
  <c r="L21" i="29"/>
  <c r="K17" i="29"/>
  <c r="L17" i="29"/>
  <c r="K13" i="29"/>
  <c r="L13" i="29"/>
  <c r="M93" i="29"/>
  <c r="M85" i="29"/>
  <c r="M77" i="29"/>
  <c r="M69" i="29"/>
  <c r="M61" i="29"/>
  <c r="M53" i="29"/>
  <c r="M45" i="29"/>
  <c r="M37" i="29"/>
  <c r="M29" i="29"/>
  <c r="M21" i="29"/>
  <c r="M13" i="29"/>
  <c r="F10" i="29"/>
  <c r="G10" i="29"/>
  <c r="H10" i="29"/>
  <c r="I10" i="29"/>
  <c r="J10" i="29"/>
  <c r="K10" i="29"/>
  <c r="L10" i="29"/>
  <c r="M22" i="29" l="1"/>
  <c r="H50" i="29"/>
  <c r="L66" i="29"/>
  <c r="H90" i="29"/>
  <c r="L22" i="29"/>
  <c r="H30" i="29"/>
  <c r="J30" i="29"/>
  <c r="M54" i="29"/>
  <c r="I62" i="29"/>
  <c r="K62" i="29"/>
  <c r="H86" i="29"/>
  <c r="K86" i="29"/>
  <c r="M26" i="29"/>
  <c r="G42" i="29"/>
  <c r="M42" i="29"/>
  <c r="H42" i="29"/>
  <c r="L62" i="29"/>
  <c r="L86" i="29"/>
  <c r="F62" i="29"/>
  <c r="I26" i="29"/>
  <c r="J26" i="29"/>
  <c r="M74" i="29"/>
  <c r="G74" i="29"/>
  <c r="L18" i="29"/>
  <c r="I34" i="29"/>
  <c r="J34" i="29"/>
  <c r="K50" i="29"/>
  <c r="H66" i="29"/>
  <c r="H78" i="29"/>
  <c r="J78" i="29"/>
  <c r="K90" i="29"/>
  <c r="I22" i="29"/>
  <c r="K22" i="29"/>
  <c r="M30" i="29"/>
  <c r="I42" i="29"/>
  <c r="J42" i="29"/>
  <c r="L54" i="29"/>
  <c r="H62" i="29"/>
  <c r="J62" i="29"/>
  <c r="K74" i="29"/>
  <c r="M86" i="29"/>
  <c r="M66" i="29"/>
  <c r="M34" i="29"/>
  <c r="I86" i="29"/>
  <c r="F22" i="29"/>
  <c r="F86" i="29"/>
  <c r="L26" i="29"/>
  <c r="H18" i="29"/>
  <c r="L34" i="29"/>
  <c r="I50" i="29"/>
  <c r="J50" i="29"/>
  <c r="K66" i="29"/>
  <c r="M78" i="29"/>
  <c r="I90" i="29"/>
  <c r="H22" i="29"/>
  <c r="J22" i="29"/>
  <c r="L30" i="29"/>
  <c r="L42" i="29"/>
  <c r="I54" i="29"/>
  <c r="K54" i="29"/>
  <c r="M62" i="29"/>
  <c r="I74" i="29"/>
  <c r="J74" i="29"/>
  <c r="J86" i="29"/>
  <c r="M58" i="29"/>
  <c r="J90" i="29"/>
  <c r="D17" i="10" l="1"/>
  <c r="F83" i="10"/>
  <c r="E83" i="10"/>
  <c r="D83" i="10"/>
  <c r="C83" i="10"/>
  <c r="F82" i="10"/>
  <c r="E82" i="10"/>
  <c r="D82" i="10"/>
  <c r="C82" i="10"/>
  <c r="F81" i="10"/>
  <c r="H81" i="10" s="1"/>
  <c r="E81" i="10"/>
  <c r="D81" i="10"/>
  <c r="C81" i="10"/>
  <c r="F80" i="10"/>
  <c r="E80" i="10"/>
  <c r="D80" i="10"/>
  <c r="C80" i="10"/>
  <c r="F79" i="10"/>
  <c r="H79" i="10" s="1"/>
  <c r="E79" i="10"/>
  <c r="D79" i="10"/>
  <c r="C79" i="10"/>
  <c r="F78" i="10"/>
  <c r="E78" i="10"/>
  <c r="D78" i="10"/>
  <c r="C78" i="10"/>
  <c r="F77" i="10"/>
  <c r="H77" i="10" s="1"/>
  <c r="E77" i="10"/>
  <c r="D77" i="10"/>
  <c r="C77" i="10"/>
  <c r="F76" i="10"/>
  <c r="E76" i="10"/>
  <c r="D76" i="10"/>
  <c r="C76" i="10"/>
  <c r="F75" i="10"/>
  <c r="H75" i="10" s="1"/>
  <c r="E75" i="10"/>
  <c r="D75" i="10"/>
  <c r="C75" i="10"/>
  <c r="F74" i="10"/>
  <c r="E74" i="10"/>
  <c r="D74" i="10"/>
  <c r="C74" i="10"/>
  <c r="F73" i="10"/>
  <c r="E73" i="10"/>
  <c r="D73" i="10"/>
  <c r="C73" i="10"/>
  <c r="F72" i="10"/>
  <c r="E72" i="10"/>
  <c r="D72" i="10"/>
  <c r="C72" i="10"/>
  <c r="F71" i="10"/>
  <c r="H71" i="10" s="1"/>
  <c r="E71" i="10"/>
  <c r="D71" i="10"/>
  <c r="C71" i="10"/>
  <c r="F70" i="10"/>
  <c r="E70" i="10"/>
  <c r="D70" i="10"/>
  <c r="C70" i="10"/>
  <c r="F69" i="10"/>
  <c r="H69" i="10" s="1"/>
  <c r="E69" i="10"/>
  <c r="D69" i="10"/>
  <c r="C69" i="10"/>
  <c r="F68" i="10"/>
  <c r="E68" i="10"/>
  <c r="D68" i="10"/>
  <c r="C68" i="10"/>
  <c r="F67" i="10"/>
  <c r="H67" i="10" s="1"/>
  <c r="E67" i="10"/>
  <c r="D67" i="10"/>
  <c r="C67" i="10"/>
  <c r="F66" i="10"/>
  <c r="E66" i="10"/>
  <c r="D66" i="10"/>
  <c r="C66" i="10"/>
  <c r="F65" i="10"/>
  <c r="E65" i="10"/>
  <c r="D65" i="10"/>
  <c r="C65" i="10"/>
  <c r="F64" i="10"/>
  <c r="E64" i="10"/>
  <c r="D64" i="10"/>
  <c r="C64" i="10"/>
  <c r="F63" i="10"/>
  <c r="E63" i="10"/>
  <c r="D63" i="10"/>
  <c r="C63" i="10"/>
  <c r="F62" i="10"/>
  <c r="E62" i="10"/>
  <c r="D62" i="10"/>
  <c r="C62" i="10"/>
  <c r="F61" i="10"/>
  <c r="H61" i="10" s="1"/>
  <c r="E61" i="10"/>
  <c r="D61" i="10"/>
  <c r="C61" i="10"/>
  <c r="F60" i="10"/>
  <c r="E60" i="10"/>
  <c r="D60" i="10"/>
  <c r="C60" i="10"/>
  <c r="F59" i="10"/>
  <c r="H59" i="10" s="1"/>
  <c r="E59" i="10"/>
  <c r="D59" i="10"/>
  <c r="C59" i="10"/>
  <c r="F58" i="10"/>
  <c r="E58" i="10"/>
  <c r="D58" i="10"/>
  <c r="C58" i="10"/>
  <c r="F57" i="10"/>
  <c r="H57" i="10" s="1"/>
  <c r="E57" i="10"/>
  <c r="D57" i="10"/>
  <c r="C57" i="10"/>
  <c r="F56" i="10"/>
  <c r="E56" i="10"/>
  <c r="D56" i="10"/>
  <c r="C56" i="10"/>
  <c r="F55" i="10"/>
  <c r="E55" i="10"/>
  <c r="D55" i="10"/>
  <c r="C55" i="10"/>
  <c r="F54" i="10"/>
  <c r="E54" i="10"/>
  <c r="D54" i="10"/>
  <c r="C54" i="10"/>
  <c r="F53" i="10"/>
  <c r="E53" i="10"/>
  <c r="D53" i="10"/>
  <c r="C53" i="10"/>
  <c r="F52" i="10"/>
  <c r="E52" i="10"/>
  <c r="D52" i="10"/>
  <c r="C52" i="10"/>
  <c r="F51" i="10"/>
  <c r="E51" i="10"/>
  <c r="D51" i="10"/>
  <c r="C51" i="10"/>
  <c r="F50" i="10"/>
  <c r="E50" i="10"/>
  <c r="D50" i="10"/>
  <c r="C50" i="10"/>
  <c r="F49" i="10"/>
  <c r="E49" i="10"/>
  <c r="D49" i="10"/>
  <c r="C49" i="10"/>
  <c r="F48" i="10"/>
  <c r="E48" i="10"/>
  <c r="D48" i="10"/>
  <c r="C48" i="10"/>
  <c r="F47" i="10"/>
  <c r="H47" i="10" s="1"/>
  <c r="E47" i="10"/>
  <c r="D47" i="10"/>
  <c r="C47" i="10"/>
  <c r="F46" i="10"/>
  <c r="E46" i="10"/>
  <c r="D46" i="10"/>
  <c r="C46" i="10"/>
  <c r="F45" i="10"/>
  <c r="H45" i="10" s="1"/>
  <c r="E45" i="10"/>
  <c r="D45" i="10"/>
  <c r="C45" i="10"/>
  <c r="F44" i="10"/>
  <c r="E44" i="10"/>
  <c r="D44" i="10"/>
  <c r="C44" i="10"/>
  <c r="F43" i="10"/>
  <c r="H43" i="10" s="1"/>
  <c r="E43" i="10"/>
  <c r="D43" i="10"/>
  <c r="C43" i="10"/>
  <c r="F42" i="10"/>
  <c r="E42" i="10"/>
  <c r="D42" i="10"/>
  <c r="C42" i="10"/>
  <c r="F41" i="10"/>
  <c r="E41" i="10"/>
  <c r="D41" i="10"/>
  <c r="C41" i="10"/>
  <c r="F40" i="10"/>
  <c r="E40" i="10"/>
  <c r="D40" i="10"/>
  <c r="C40" i="10"/>
  <c r="F39" i="10"/>
  <c r="H39" i="10" s="1"/>
  <c r="E39" i="10"/>
  <c r="D39" i="10"/>
  <c r="C39" i="10"/>
  <c r="F38" i="10"/>
  <c r="E38" i="10"/>
  <c r="D38" i="10"/>
  <c r="C38" i="10"/>
  <c r="F37" i="10"/>
  <c r="E37" i="10"/>
  <c r="D37" i="10"/>
  <c r="C37" i="10"/>
  <c r="F36" i="10"/>
  <c r="E36" i="10"/>
  <c r="D36" i="10"/>
  <c r="C36" i="10"/>
  <c r="F35" i="10"/>
  <c r="E35" i="10"/>
  <c r="D35" i="10"/>
  <c r="C35" i="10"/>
  <c r="F34" i="10"/>
  <c r="E34" i="10"/>
  <c r="D34" i="10"/>
  <c r="C34" i="10"/>
  <c r="F33" i="10"/>
  <c r="H33" i="10" s="1"/>
  <c r="E33" i="10"/>
  <c r="D33" i="10"/>
  <c r="C33" i="10"/>
  <c r="F32" i="10"/>
  <c r="E32" i="10"/>
  <c r="D32" i="10"/>
  <c r="C32" i="10"/>
  <c r="F31" i="10"/>
  <c r="E31" i="10"/>
  <c r="D31" i="10"/>
  <c r="C31" i="10"/>
  <c r="F30" i="10"/>
  <c r="E30" i="10"/>
  <c r="D30" i="10"/>
  <c r="C30" i="10"/>
  <c r="F29" i="10"/>
  <c r="H29" i="10" s="1"/>
  <c r="E29" i="10"/>
  <c r="D29" i="10"/>
  <c r="C29" i="10"/>
  <c r="F28" i="10"/>
  <c r="E28" i="10"/>
  <c r="D28" i="10"/>
  <c r="C28" i="10"/>
  <c r="F27" i="10"/>
  <c r="E27" i="10"/>
  <c r="D27" i="10"/>
  <c r="C27" i="10"/>
  <c r="F26" i="10"/>
  <c r="E26" i="10"/>
  <c r="D26" i="10"/>
  <c r="C26" i="10"/>
  <c r="F25" i="10"/>
  <c r="E25" i="10"/>
  <c r="D25" i="10"/>
  <c r="C25" i="10"/>
  <c r="F24" i="10"/>
  <c r="E24" i="10"/>
  <c r="D24" i="10"/>
  <c r="C24" i="10"/>
  <c r="F23" i="10"/>
  <c r="H23" i="10" s="1"/>
  <c r="E23" i="10"/>
  <c r="D23" i="10"/>
  <c r="C23" i="10"/>
  <c r="F22" i="10"/>
  <c r="E22" i="10"/>
  <c r="D22" i="10"/>
  <c r="C22" i="10"/>
  <c r="F21" i="10"/>
  <c r="E21" i="10"/>
  <c r="D21" i="10"/>
  <c r="C21" i="10"/>
  <c r="F20" i="10"/>
  <c r="E20" i="10"/>
  <c r="D20" i="10"/>
  <c r="C20" i="10"/>
  <c r="F19" i="10"/>
  <c r="H19" i="10" s="1"/>
  <c r="E19" i="10"/>
  <c r="D19" i="10"/>
  <c r="C19" i="10"/>
  <c r="F18" i="10"/>
  <c r="E18" i="10"/>
  <c r="D18" i="10"/>
  <c r="C18" i="10"/>
  <c r="F17" i="10"/>
  <c r="E17" i="10"/>
  <c r="C17" i="10"/>
  <c r="F16" i="10"/>
  <c r="E16" i="10"/>
  <c r="D16" i="10"/>
  <c r="C16" i="10"/>
  <c r="F15" i="10"/>
  <c r="E15" i="10"/>
  <c r="D15" i="10"/>
  <c r="C15" i="10"/>
  <c r="F14" i="10"/>
  <c r="E14" i="10"/>
  <c r="H14" i="10" s="1"/>
  <c r="D14" i="10"/>
  <c r="C14" i="10"/>
  <c r="H37" i="10"/>
  <c r="H58" i="10"/>
  <c r="H73" i="10"/>
  <c r="H83" i="10"/>
  <c r="E13" i="10"/>
  <c r="D13" i="10"/>
  <c r="E12" i="10"/>
  <c r="D12" i="10"/>
  <c r="H12" i="10" s="1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D2" i="10"/>
  <c r="E2" i="10"/>
  <c r="C3" i="10"/>
  <c r="F3" i="10"/>
  <c r="C4" i="10"/>
  <c r="H4" i="10" s="1"/>
  <c r="F4" i="10"/>
  <c r="C5" i="10"/>
  <c r="H5" i="10" s="1"/>
  <c r="F5" i="10"/>
  <c r="C6" i="10"/>
  <c r="F6" i="10"/>
  <c r="C7" i="10"/>
  <c r="F7" i="10"/>
  <c r="C8" i="10"/>
  <c r="F8" i="10"/>
  <c r="C9" i="10"/>
  <c r="F9" i="10"/>
  <c r="C10" i="10"/>
  <c r="F10" i="10"/>
  <c r="C11" i="10"/>
  <c r="H11" i="10" s="1"/>
  <c r="F11" i="10"/>
  <c r="C12" i="10"/>
  <c r="F12" i="10"/>
  <c r="C13" i="10"/>
  <c r="H13" i="10" s="1"/>
  <c r="F13" i="10"/>
  <c r="H63" i="10"/>
  <c r="H31" i="10"/>
  <c r="H15" i="10"/>
  <c r="F2" i="10"/>
  <c r="C2" i="10"/>
  <c r="H18" i="10" l="1"/>
  <c r="H20" i="10"/>
  <c r="H24" i="10"/>
  <c r="H26" i="10"/>
  <c r="H28" i="10"/>
  <c r="H30" i="10"/>
  <c r="H32" i="10"/>
  <c r="H34" i="10"/>
  <c r="H36" i="10"/>
  <c r="H38" i="10"/>
  <c r="H40" i="10"/>
  <c r="H42" i="10"/>
  <c r="H44" i="10"/>
  <c r="H46" i="10"/>
  <c r="H48" i="10"/>
  <c r="H10" i="10"/>
  <c r="H8" i="10"/>
  <c r="H7" i="10"/>
  <c r="H16" i="10"/>
  <c r="H21" i="10"/>
  <c r="H25" i="10"/>
  <c r="H27" i="10"/>
  <c r="H35" i="10"/>
  <c r="H41" i="10"/>
  <c r="H49" i="10"/>
  <c r="H9" i="10"/>
  <c r="H22" i="10"/>
  <c r="H50" i="10"/>
  <c r="H52" i="10"/>
  <c r="H54" i="10"/>
  <c r="H56" i="10"/>
  <c r="H64" i="10"/>
  <c r="H66" i="10"/>
  <c r="H76" i="10"/>
  <c r="H78" i="10"/>
  <c r="H80" i="10"/>
  <c r="H51" i="10"/>
  <c r="H53" i="10"/>
  <c r="H55" i="10"/>
  <c r="H65" i="10"/>
  <c r="H68" i="10"/>
  <c r="H70" i="10"/>
  <c r="H3" i="10"/>
  <c r="H60" i="10"/>
  <c r="H62" i="10"/>
  <c r="H72" i="10"/>
  <c r="H74" i="10"/>
  <c r="H82" i="10"/>
  <c r="H17" i="10"/>
  <c r="H6" i="10"/>
  <c r="B95" i="13" l="1"/>
  <c r="A95" i="13"/>
  <c r="B94" i="13"/>
  <c r="A94" i="13"/>
  <c r="B93" i="13"/>
  <c r="A93" i="13"/>
  <c r="B92" i="13"/>
  <c r="A92" i="13"/>
  <c r="B91" i="13"/>
  <c r="A91" i="13"/>
  <c r="B90" i="13"/>
  <c r="A90" i="13"/>
  <c r="B89" i="13"/>
  <c r="A89" i="13"/>
  <c r="B88" i="13"/>
  <c r="A88" i="13"/>
  <c r="B87" i="13"/>
  <c r="A87" i="13"/>
  <c r="B86" i="13"/>
  <c r="A86" i="13"/>
  <c r="B85" i="13"/>
  <c r="A85" i="13"/>
  <c r="B84" i="13"/>
  <c r="A84" i="13"/>
  <c r="B83" i="13"/>
  <c r="A83" i="13"/>
  <c r="B82" i="13"/>
  <c r="A82" i="13"/>
  <c r="B81" i="13"/>
  <c r="A81" i="13"/>
  <c r="B80" i="13"/>
  <c r="A80" i="13"/>
  <c r="B79" i="13"/>
  <c r="A79" i="13"/>
  <c r="B78" i="13"/>
  <c r="A78" i="13"/>
  <c r="B77" i="13"/>
  <c r="A77" i="13"/>
  <c r="B76" i="13"/>
  <c r="A76" i="13"/>
  <c r="B75" i="13"/>
  <c r="A75" i="13"/>
  <c r="B74" i="13"/>
  <c r="A74" i="13"/>
  <c r="B73" i="13"/>
  <c r="A73" i="13"/>
  <c r="B72" i="13"/>
  <c r="A72" i="13"/>
  <c r="B71" i="13"/>
  <c r="A71" i="13"/>
  <c r="B70" i="13"/>
  <c r="A70" i="13"/>
  <c r="B69" i="13"/>
  <c r="A69" i="13"/>
  <c r="B68" i="13"/>
  <c r="A68" i="13"/>
  <c r="B67" i="13"/>
  <c r="A67" i="13"/>
  <c r="B66" i="13"/>
  <c r="A66" i="13"/>
  <c r="B65" i="13"/>
  <c r="A65" i="13"/>
  <c r="B64" i="13"/>
  <c r="A64" i="13"/>
  <c r="B63" i="13"/>
  <c r="A63" i="13"/>
  <c r="B62" i="13"/>
  <c r="A62" i="13"/>
  <c r="B61" i="13"/>
  <c r="A61" i="13"/>
  <c r="B60" i="13"/>
  <c r="A60" i="13"/>
  <c r="B59" i="13"/>
  <c r="A59" i="13"/>
  <c r="B58" i="13"/>
  <c r="A58" i="13"/>
  <c r="B57" i="13"/>
  <c r="A57" i="13"/>
  <c r="B56" i="13"/>
  <c r="A56" i="13"/>
  <c r="B55" i="13"/>
  <c r="A55" i="13"/>
  <c r="B54" i="13"/>
  <c r="A54" i="13"/>
  <c r="B53" i="13"/>
  <c r="A53" i="13"/>
  <c r="B52" i="13"/>
  <c r="A52" i="13"/>
  <c r="B51" i="13"/>
  <c r="A51" i="13"/>
  <c r="B50" i="13"/>
  <c r="A50" i="13"/>
  <c r="B49" i="13"/>
  <c r="A49" i="13"/>
  <c r="B48" i="13"/>
  <c r="A48" i="13"/>
  <c r="B47" i="13"/>
  <c r="A47" i="13"/>
  <c r="B46" i="13"/>
  <c r="A46" i="13"/>
  <c r="B45" i="13"/>
  <c r="A45" i="13"/>
  <c r="B44" i="13"/>
  <c r="A44" i="13"/>
  <c r="B43" i="13"/>
  <c r="A43" i="13"/>
  <c r="B42" i="13"/>
  <c r="A42" i="13"/>
  <c r="B41" i="13"/>
  <c r="A41" i="13"/>
  <c r="B40" i="13"/>
  <c r="A40" i="13"/>
  <c r="B39" i="13"/>
  <c r="A39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A101" i="12"/>
  <c r="B101" i="12"/>
  <c r="A102" i="12"/>
  <c r="B102" i="12"/>
  <c r="A103" i="12"/>
  <c r="B103" i="12"/>
  <c r="A104" i="12"/>
  <c r="B104" i="12"/>
  <c r="A105" i="12"/>
  <c r="B105" i="12"/>
  <c r="F105" i="12"/>
  <c r="A106" i="12"/>
  <c r="B106" i="12"/>
  <c r="C106" i="12"/>
  <c r="D106" i="12"/>
  <c r="E106" i="12"/>
  <c r="F106" i="12"/>
  <c r="G106" i="12"/>
  <c r="A107" i="12"/>
  <c r="B107" i="12"/>
  <c r="C107" i="12"/>
  <c r="D107" i="12"/>
  <c r="E107" i="12"/>
  <c r="F107" i="12"/>
  <c r="G107" i="12"/>
  <c r="A108" i="12"/>
  <c r="B108" i="12"/>
  <c r="C108" i="12"/>
  <c r="H108" i="12" s="1"/>
  <c r="I108" i="12" s="1"/>
  <c r="D108" i="12"/>
  <c r="E108" i="12"/>
  <c r="F108" i="12"/>
  <c r="G108" i="12"/>
  <c r="A109" i="12"/>
  <c r="B109" i="12"/>
  <c r="C109" i="12"/>
  <c r="D109" i="12"/>
  <c r="E109" i="12"/>
  <c r="F109" i="12"/>
  <c r="G109" i="12"/>
  <c r="A110" i="12"/>
  <c r="B110" i="12"/>
  <c r="C110" i="12"/>
  <c r="D110" i="12"/>
  <c r="E110" i="12"/>
  <c r="F110" i="12"/>
  <c r="G110" i="12"/>
  <c r="A111" i="12"/>
  <c r="B111" i="12"/>
  <c r="C111" i="12"/>
  <c r="D111" i="12"/>
  <c r="E111" i="12"/>
  <c r="F111" i="12"/>
  <c r="G111" i="12"/>
  <c r="A112" i="12"/>
  <c r="B112" i="12"/>
  <c r="C112" i="12"/>
  <c r="D112" i="12"/>
  <c r="E112" i="12"/>
  <c r="F112" i="12"/>
  <c r="G112" i="12"/>
  <c r="A113" i="12"/>
  <c r="B113" i="12"/>
  <c r="C113" i="12"/>
  <c r="H113" i="12" s="1"/>
  <c r="I113" i="12" s="1"/>
  <c r="D113" i="12"/>
  <c r="E113" i="12"/>
  <c r="F113" i="12"/>
  <c r="G113" i="12"/>
  <c r="A90" i="12"/>
  <c r="B90" i="12"/>
  <c r="A91" i="12"/>
  <c r="B91" i="12"/>
  <c r="A92" i="12"/>
  <c r="B92" i="12"/>
  <c r="A93" i="12"/>
  <c r="B93" i="12"/>
  <c r="A94" i="12"/>
  <c r="B94" i="12"/>
  <c r="A95" i="12"/>
  <c r="B95" i="12"/>
  <c r="A96" i="12"/>
  <c r="B96" i="12"/>
  <c r="A97" i="12"/>
  <c r="B97" i="12"/>
  <c r="A98" i="12"/>
  <c r="B98" i="12"/>
  <c r="A99" i="12"/>
  <c r="B99" i="12"/>
  <c r="A100" i="12"/>
  <c r="B100" i="12"/>
  <c r="A73" i="12"/>
  <c r="B73" i="12"/>
  <c r="A74" i="12"/>
  <c r="B74" i="12"/>
  <c r="A75" i="12"/>
  <c r="B75" i="12"/>
  <c r="A76" i="12"/>
  <c r="B76" i="12"/>
  <c r="A77" i="12"/>
  <c r="B77" i="12"/>
  <c r="A78" i="12"/>
  <c r="B78" i="12"/>
  <c r="A79" i="12"/>
  <c r="B79" i="12"/>
  <c r="A80" i="12"/>
  <c r="B80" i="12"/>
  <c r="F80" i="12"/>
  <c r="A81" i="12"/>
  <c r="B81" i="12"/>
  <c r="A82" i="12"/>
  <c r="B82" i="12"/>
  <c r="A83" i="12"/>
  <c r="B83" i="12"/>
  <c r="A84" i="12"/>
  <c r="B84" i="12"/>
  <c r="A85" i="12"/>
  <c r="B85" i="12"/>
  <c r="C85" i="12"/>
  <c r="A86" i="12"/>
  <c r="B86" i="12"/>
  <c r="A87" i="12"/>
  <c r="B87" i="12"/>
  <c r="A88" i="12"/>
  <c r="B88" i="12"/>
  <c r="A89" i="12"/>
  <c r="B89" i="12"/>
  <c r="A54" i="12"/>
  <c r="A55" i="12"/>
  <c r="A56" i="12"/>
  <c r="F56" i="12"/>
  <c r="A57" i="12"/>
  <c r="A58" i="12"/>
  <c r="B58" i="12"/>
  <c r="A59" i="12"/>
  <c r="B59" i="12"/>
  <c r="A60" i="12"/>
  <c r="B60" i="12"/>
  <c r="A61" i="12"/>
  <c r="B61" i="12"/>
  <c r="C61" i="12"/>
  <c r="A62" i="12"/>
  <c r="B62" i="12"/>
  <c r="A63" i="12"/>
  <c r="B63" i="12"/>
  <c r="A64" i="12"/>
  <c r="B64" i="12"/>
  <c r="A65" i="12"/>
  <c r="B65" i="12"/>
  <c r="C65" i="12"/>
  <c r="A66" i="12"/>
  <c r="B66" i="12"/>
  <c r="A67" i="12"/>
  <c r="B67" i="12"/>
  <c r="A68" i="12"/>
  <c r="B68" i="12"/>
  <c r="A69" i="12"/>
  <c r="B69" i="12"/>
  <c r="A70" i="12"/>
  <c r="B70" i="12"/>
  <c r="A71" i="12"/>
  <c r="B71" i="12"/>
  <c r="A72" i="12"/>
  <c r="B72" i="12"/>
  <c r="A40" i="12"/>
  <c r="A41" i="12"/>
  <c r="F41" i="12"/>
  <c r="A42" i="12"/>
  <c r="F42" i="12"/>
  <c r="A43" i="12"/>
  <c r="A44" i="12"/>
  <c r="F44" i="12"/>
  <c r="A45" i="12"/>
  <c r="A46" i="12"/>
  <c r="F46" i="12"/>
  <c r="A47" i="12"/>
  <c r="A48" i="12"/>
  <c r="A49" i="12"/>
  <c r="A50" i="12"/>
  <c r="A51" i="12"/>
  <c r="A52" i="12"/>
  <c r="A53" i="12"/>
  <c r="F53" i="12"/>
  <c r="A33" i="12"/>
  <c r="A34" i="12"/>
  <c r="F34" i="12"/>
  <c r="A35" i="12"/>
  <c r="A36" i="12"/>
  <c r="A37" i="12"/>
  <c r="A38" i="12"/>
  <c r="A39" i="12"/>
  <c r="E3" i="11"/>
  <c r="D33" i="12" s="1"/>
  <c r="F3" i="11"/>
  <c r="G3" i="11"/>
  <c r="F33" i="12" s="1"/>
  <c r="H3" i="11"/>
  <c r="I3" i="11"/>
  <c r="E4" i="11"/>
  <c r="F4" i="11"/>
  <c r="G4" i="11"/>
  <c r="H4" i="11"/>
  <c r="I4" i="11"/>
  <c r="E5" i="11"/>
  <c r="F5" i="11"/>
  <c r="G5" i="11"/>
  <c r="F35" i="12" s="1"/>
  <c r="H5" i="11"/>
  <c r="I5" i="11"/>
  <c r="E6" i="11"/>
  <c r="F6" i="11"/>
  <c r="E36" i="12" s="1"/>
  <c r="G6" i="11"/>
  <c r="F36" i="12" s="1"/>
  <c r="H6" i="11"/>
  <c r="I6" i="11"/>
  <c r="E7" i="11"/>
  <c r="F7" i="11"/>
  <c r="G7" i="11"/>
  <c r="F37" i="12" s="1"/>
  <c r="H7" i="11"/>
  <c r="I7" i="11"/>
  <c r="E8" i="11"/>
  <c r="F8" i="11"/>
  <c r="G8" i="11"/>
  <c r="F38" i="12" s="1"/>
  <c r="H8" i="11"/>
  <c r="I8" i="11"/>
  <c r="E9" i="11"/>
  <c r="F9" i="11"/>
  <c r="G9" i="11"/>
  <c r="F39" i="12" s="1"/>
  <c r="H9" i="11"/>
  <c r="I9" i="11"/>
  <c r="E10" i="11"/>
  <c r="F10" i="11"/>
  <c r="G10" i="11"/>
  <c r="F40" i="12" s="1"/>
  <c r="H10" i="11"/>
  <c r="I10" i="11"/>
  <c r="E11" i="11"/>
  <c r="F11" i="11"/>
  <c r="G11" i="11"/>
  <c r="H11" i="11"/>
  <c r="I11" i="11"/>
  <c r="E12" i="11"/>
  <c r="D42" i="12" s="1"/>
  <c r="F12" i="11"/>
  <c r="G12" i="11"/>
  <c r="H12" i="11"/>
  <c r="I12" i="11"/>
  <c r="E13" i="11"/>
  <c r="F13" i="11"/>
  <c r="G13" i="11"/>
  <c r="F43" i="12" s="1"/>
  <c r="H13" i="11"/>
  <c r="I13" i="11"/>
  <c r="E14" i="11"/>
  <c r="F14" i="11"/>
  <c r="G14" i="11"/>
  <c r="H14" i="11"/>
  <c r="I14" i="11"/>
  <c r="E15" i="11"/>
  <c r="F15" i="11"/>
  <c r="G15" i="11"/>
  <c r="F45" i="12" s="1"/>
  <c r="H15" i="11"/>
  <c r="I15" i="11"/>
  <c r="E16" i="11"/>
  <c r="F16" i="11"/>
  <c r="G16" i="11"/>
  <c r="H16" i="11"/>
  <c r="I16" i="11"/>
  <c r="E17" i="11"/>
  <c r="F17" i="11"/>
  <c r="G17" i="11"/>
  <c r="F47" i="12" s="1"/>
  <c r="H17" i="11"/>
  <c r="I17" i="11"/>
  <c r="E18" i="11"/>
  <c r="F18" i="11"/>
  <c r="G18" i="11"/>
  <c r="F48" i="12" s="1"/>
  <c r="H18" i="11"/>
  <c r="I18" i="11"/>
  <c r="E19" i="11"/>
  <c r="F19" i="11"/>
  <c r="G19" i="11"/>
  <c r="F49" i="12" s="1"/>
  <c r="H19" i="11"/>
  <c r="I19" i="11"/>
  <c r="E20" i="11"/>
  <c r="D50" i="12" s="1"/>
  <c r="F20" i="11"/>
  <c r="G20" i="11"/>
  <c r="F50" i="12" s="1"/>
  <c r="H20" i="11"/>
  <c r="I20" i="11"/>
  <c r="E21" i="11"/>
  <c r="F21" i="11"/>
  <c r="G21" i="11"/>
  <c r="F51" i="12" s="1"/>
  <c r="H21" i="11"/>
  <c r="I21" i="11"/>
  <c r="E22" i="11"/>
  <c r="F22" i="11"/>
  <c r="G22" i="11"/>
  <c r="F52" i="12" s="1"/>
  <c r="H22" i="11"/>
  <c r="I22" i="11"/>
  <c r="E23" i="11"/>
  <c r="F23" i="11"/>
  <c r="G23" i="11"/>
  <c r="H23" i="11"/>
  <c r="I23" i="11"/>
  <c r="E24" i="11"/>
  <c r="F24" i="11"/>
  <c r="G24" i="11"/>
  <c r="F54" i="12" s="1"/>
  <c r="H24" i="11"/>
  <c r="I24" i="11"/>
  <c r="E25" i="11"/>
  <c r="F25" i="11"/>
  <c r="G25" i="11"/>
  <c r="F55" i="12" s="1"/>
  <c r="H25" i="11"/>
  <c r="I25" i="11"/>
  <c r="E26" i="11"/>
  <c r="F26" i="11"/>
  <c r="E56" i="12" s="1"/>
  <c r="G26" i="11"/>
  <c r="H26" i="11"/>
  <c r="I26" i="11"/>
  <c r="E27" i="11"/>
  <c r="F27" i="11"/>
  <c r="G27" i="11"/>
  <c r="F57" i="12" s="1"/>
  <c r="H27" i="11"/>
  <c r="G57" i="12" s="1"/>
  <c r="I27" i="11"/>
  <c r="E28" i="11"/>
  <c r="F28" i="11"/>
  <c r="G28" i="11"/>
  <c r="F58" i="12" s="1"/>
  <c r="H28" i="11"/>
  <c r="I28" i="11"/>
  <c r="E29" i="11"/>
  <c r="F29" i="11"/>
  <c r="G29" i="11"/>
  <c r="F59" i="12" s="1"/>
  <c r="H29" i="11"/>
  <c r="I29" i="11"/>
  <c r="E30" i="11"/>
  <c r="F30" i="11"/>
  <c r="E60" i="12" s="1"/>
  <c r="G30" i="11"/>
  <c r="F60" i="12" s="1"/>
  <c r="H30" i="11"/>
  <c r="I30" i="11"/>
  <c r="E31" i="11"/>
  <c r="F31" i="11"/>
  <c r="G31" i="11"/>
  <c r="F61" i="12" s="1"/>
  <c r="H31" i="11"/>
  <c r="I31" i="11"/>
  <c r="E32" i="11"/>
  <c r="D62" i="12" s="1"/>
  <c r="F32" i="11"/>
  <c r="G32" i="11"/>
  <c r="F62" i="12" s="1"/>
  <c r="H32" i="11"/>
  <c r="I32" i="11"/>
  <c r="E33" i="11"/>
  <c r="F33" i="11"/>
  <c r="E63" i="12" s="1"/>
  <c r="G33" i="11"/>
  <c r="F63" i="12" s="1"/>
  <c r="H33" i="11"/>
  <c r="I33" i="11"/>
  <c r="E34" i="11"/>
  <c r="F34" i="11"/>
  <c r="E64" i="12" s="1"/>
  <c r="G34" i="11"/>
  <c r="F64" i="12" s="1"/>
  <c r="H34" i="11"/>
  <c r="G64" i="12" s="1"/>
  <c r="I34" i="11"/>
  <c r="E35" i="11"/>
  <c r="F35" i="11"/>
  <c r="E65" i="12" s="1"/>
  <c r="G35" i="11"/>
  <c r="F65" i="12" s="1"/>
  <c r="H35" i="11"/>
  <c r="G65" i="12" s="1"/>
  <c r="I35" i="11"/>
  <c r="E36" i="11"/>
  <c r="F36" i="11"/>
  <c r="E66" i="12" s="1"/>
  <c r="G36" i="11"/>
  <c r="F66" i="12" s="1"/>
  <c r="H36" i="11"/>
  <c r="G66" i="12" s="1"/>
  <c r="I36" i="11"/>
  <c r="E37" i="11"/>
  <c r="F37" i="11"/>
  <c r="G37" i="11"/>
  <c r="F67" i="12" s="1"/>
  <c r="H37" i="11"/>
  <c r="I37" i="11"/>
  <c r="E38" i="11"/>
  <c r="F38" i="11"/>
  <c r="G38" i="11"/>
  <c r="F68" i="12" s="1"/>
  <c r="H38" i="11"/>
  <c r="I38" i="11"/>
  <c r="E39" i="11"/>
  <c r="F39" i="11"/>
  <c r="G39" i="11"/>
  <c r="F69" i="12" s="1"/>
  <c r="H39" i="11"/>
  <c r="I39" i="11"/>
  <c r="E40" i="11"/>
  <c r="D70" i="12" s="1"/>
  <c r="F40" i="11"/>
  <c r="G40" i="11"/>
  <c r="F70" i="12" s="1"/>
  <c r="H40" i="11"/>
  <c r="I40" i="11"/>
  <c r="E41" i="11"/>
  <c r="F41" i="11"/>
  <c r="E71" i="12" s="1"/>
  <c r="G41" i="11"/>
  <c r="F71" i="12" s="1"/>
  <c r="H41" i="11"/>
  <c r="I41" i="11"/>
  <c r="E42" i="11"/>
  <c r="F42" i="11"/>
  <c r="G42" i="11"/>
  <c r="F72" i="12" s="1"/>
  <c r="H42" i="11"/>
  <c r="I42" i="11"/>
  <c r="E43" i="11"/>
  <c r="F43" i="11"/>
  <c r="G43" i="11"/>
  <c r="F73" i="12" s="1"/>
  <c r="H43" i="11"/>
  <c r="I43" i="11"/>
  <c r="E44" i="11"/>
  <c r="F44" i="11"/>
  <c r="G44" i="11"/>
  <c r="F74" i="12" s="1"/>
  <c r="H44" i="11"/>
  <c r="I44" i="11"/>
  <c r="E45" i="11"/>
  <c r="F45" i="11"/>
  <c r="G45" i="11"/>
  <c r="F75" i="12" s="1"/>
  <c r="H45" i="11"/>
  <c r="I45" i="11"/>
  <c r="E46" i="11"/>
  <c r="F46" i="11"/>
  <c r="E76" i="12" s="1"/>
  <c r="G46" i="11"/>
  <c r="F76" i="12" s="1"/>
  <c r="H46" i="11"/>
  <c r="I46" i="11"/>
  <c r="E47" i="11"/>
  <c r="F47" i="11"/>
  <c r="G47" i="11"/>
  <c r="F77" i="12" s="1"/>
  <c r="H47" i="11"/>
  <c r="G77" i="12" s="1"/>
  <c r="I47" i="11"/>
  <c r="E48" i="11"/>
  <c r="D78" i="12" s="1"/>
  <c r="F48" i="11"/>
  <c r="G48" i="11"/>
  <c r="F78" i="12" s="1"/>
  <c r="H48" i="11"/>
  <c r="I48" i="11"/>
  <c r="E49" i="11"/>
  <c r="F49" i="11"/>
  <c r="G49" i="11"/>
  <c r="F79" i="12" s="1"/>
  <c r="H49" i="11"/>
  <c r="I49" i="11"/>
  <c r="E50" i="11"/>
  <c r="F50" i="11"/>
  <c r="E80" i="12" s="1"/>
  <c r="G50" i="11"/>
  <c r="H50" i="11"/>
  <c r="I50" i="11"/>
  <c r="E51" i="11"/>
  <c r="F51" i="11"/>
  <c r="G51" i="11"/>
  <c r="F81" i="12" s="1"/>
  <c r="H51" i="11"/>
  <c r="G81" i="12" s="1"/>
  <c r="I51" i="11"/>
  <c r="E52" i="11"/>
  <c r="F52" i="11"/>
  <c r="G52" i="11"/>
  <c r="F82" i="12" s="1"/>
  <c r="H52" i="11"/>
  <c r="I52" i="11"/>
  <c r="E53" i="11"/>
  <c r="F53" i="11"/>
  <c r="G53" i="11"/>
  <c r="F83" i="12" s="1"/>
  <c r="H53" i="11"/>
  <c r="I53" i="11"/>
  <c r="E54" i="11"/>
  <c r="F54" i="11"/>
  <c r="E84" i="12" s="1"/>
  <c r="G54" i="11"/>
  <c r="F84" i="12" s="1"/>
  <c r="H54" i="11"/>
  <c r="I54" i="11"/>
  <c r="E55" i="11"/>
  <c r="F55" i="11"/>
  <c r="G55" i="11"/>
  <c r="F85" i="12" s="1"/>
  <c r="H55" i="11"/>
  <c r="I55" i="11"/>
  <c r="E56" i="11"/>
  <c r="D86" i="12" s="1"/>
  <c r="F56" i="11"/>
  <c r="G56" i="11"/>
  <c r="F86" i="12" s="1"/>
  <c r="H56" i="11"/>
  <c r="I56" i="11"/>
  <c r="E57" i="11"/>
  <c r="F57" i="11"/>
  <c r="E87" i="12" s="1"/>
  <c r="G57" i="11"/>
  <c r="F87" i="12" s="1"/>
  <c r="H57" i="11"/>
  <c r="I57" i="11"/>
  <c r="E58" i="11"/>
  <c r="F58" i="11"/>
  <c r="E88" i="12" s="1"/>
  <c r="G58" i="11"/>
  <c r="F88" i="12" s="1"/>
  <c r="H58" i="11"/>
  <c r="I58" i="11"/>
  <c r="E59" i="11"/>
  <c r="F59" i="11"/>
  <c r="G59" i="11"/>
  <c r="F89" i="12" s="1"/>
  <c r="H59" i="11"/>
  <c r="I59" i="11"/>
  <c r="E60" i="11"/>
  <c r="D90" i="12" s="1"/>
  <c r="F60" i="11"/>
  <c r="G60" i="11"/>
  <c r="F90" i="12" s="1"/>
  <c r="H60" i="11"/>
  <c r="I60" i="11"/>
  <c r="E61" i="11"/>
  <c r="F61" i="11"/>
  <c r="G61" i="11"/>
  <c r="F91" i="12" s="1"/>
  <c r="H61" i="11"/>
  <c r="I61" i="11"/>
  <c r="E62" i="11"/>
  <c r="F62" i="11"/>
  <c r="E92" i="12" s="1"/>
  <c r="G62" i="11"/>
  <c r="F92" i="12" s="1"/>
  <c r="H62" i="11"/>
  <c r="I62" i="11"/>
  <c r="E63" i="11"/>
  <c r="F63" i="11"/>
  <c r="G63" i="11"/>
  <c r="F93" i="12" s="1"/>
  <c r="H63" i="11"/>
  <c r="I63" i="11"/>
  <c r="E64" i="11"/>
  <c r="F64" i="11"/>
  <c r="G64" i="11"/>
  <c r="F94" i="12" s="1"/>
  <c r="H64" i="11"/>
  <c r="I64" i="11"/>
  <c r="E65" i="11"/>
  <c r="F65" i="11"/>
  <c r="G65" i="11"/>
  <c r="F95" i="12" s="1"/>
  <c r="H65" i="11"/>
  <c r="I65" i="11"/>
  <c r="E66" i="11"/>
  <c r="F66" i="11"/>
  <c r="E96" i="12" s="1"/>
  <c r="G66" i="11"/>
  <c r="F96" i="12" s="1"/>
  <c r="H66" i="11"/>
  <c r="I66" i="11"/>
  <c r="E67" i="11"/>
  <c r="F67" i="11"/>
  <c r="G67" i="11"/>
  <c r="F97" i="12" s="1"/>
  <c r="H67" i="11"/>
  <c r="I67" i="11"/>
  <c r="E68" i="11"/>
  <c r="D98" i="12" s="1"/>
  <c r="F68" i="11"/>
  <c r="G68" i="11"/>
  <c r="F98" i="12" s="1"/>
  <c r="H68" i="11"/>
  <c r="I68" i="11"/>
  <c r="E69" i="11"/>
  <c r="F69" i="11"/>
  <c r="G69" i="11"/>
  <c r="F99" i="12" s="1"/>
  <c r="H69" i="11"/>
  <c r="I69" i="11"/>
  <c r="E70" i="11"/>
  <c r="F70" i="11"/>
  <c r="E100" i="12" s="1"/>
  <c r="G70" i="11"/>
  <c r="F100" i="12" s="1"/>
  <c r="H70" i="11"/>
  <c r="I70" i="11"/>
  <c r="E71" i="11"/>
  <c r="F71" i="11"/>
  <c r="G71" i="11"/>
  <c r="F101" i="12" s="1"/>
  <c r="H71" i="11"/>
  <c r="G101" i="12" s="1"/>
  <c r="I71" i="11"/>
  <c r="E72" i="11"/>
  <c r="F72" i="11"/>
  <c r="G72" i="11"/>
  <c r="F102" i="12" s="1"/>
  <c r="H72" i="11"/>
  <c r="I72" i="11"/>
  <c r="E73" i="11"/>
  <c r="F73" i="11"/>
  <c r="G73" i="11"/>
  <c r="F103" i="12" s="1"/>
  <c r="H73" i="11"/>
  <c r="I73" i="11"/>
  <c r="E74" i="11"/>
  <c r="F74" i="11"/>
  <c r="G74" i="11"/>
  <c r="F104" i="12" s="1"/>
  <c r="H74" i="11"/>
  <c r="I74" i="11"/>
  <c r="E75" i="11"/>
  <c r="D105" i="12" s="1"/>
  <c r="F75" i="11"/>
  <c r="E105" i="12" s="1"/>
  <c r="G75" i="11"/>
  <c r="H75" i="11"/>
  <c r="G105" i="12" s="1"/>
  <c r="I75" i="11"/>
  <c r="F2" i="11"/>
  <c r="E2" i="11"/>
  <c r="D32" i="12" s="1"/>
  <c r="I2" i="11"/>
  <c r="H2" i="11"/>
  <c r="G2" i="11"/>
  <c r="F32" i="12" s="1"/>
  <c r="A31" i="12"/>
  <c r="B31" i="12"/>
  <c r="A32" i="12"/>
  <c r="C3" i="11"/>
  <c r="D3" i="11"/>
  <c r="J3" i="11"/>
  <c r="C4" i="11"/>
  <c r="D4" i="11"/>
  <c r="J4" i="11"/>
  <c r="C5" i="11"/>
  <c r="D5" i="11"/>
  <c r="C35" i="12" s="1"/>
  <c r="J5" i="11"/>
  <c r="C6" i="11"/>
  <c r="D6" i="11"/>
  <c r="C36" i="12" s="1"/>
  <c r="J6" i="11"/>
  <c r="C7" i="11"/>
  <c r="D7" i="11"/>
  <c r="J7" i="11"/>
  <c r="C8" i="11"/>
  <c r="D8" i="11"/>
  <c r="J8" i="11"/>
  <c r="C9" i="11"/>
  <c r="D9" i="11"/>
  <c r="C39" i="12" s="1"/>
  <c r="J9" i="11"/>
  <c r="C10" i="11"/>
  <c r="D10" i="11"/>
  <c r="C40" i="12" s="1"/>
  <c r="J10" i="11"/>
  <c r="C11" i="11"/>
  <c r="D11" i="11"/>
  <c r="C41" i="12" s="1"/>
  <c r="J11" i="11"/>
  <c r="C12" i="11"/>
  <c r="D12" i="11"/>
  <c r="J12" i="11"/>
  <c r="C13" i="11"/>
  <c r="D13" i="11"/>
  <c r="G43" i="12" s="1"/>
  <c r="J13" i="11"/>
  <c r="C14" i="11"/>
  <c r="D14" i="11"/>
  <c r="C44" i="12" s="1"/>
  <c r="J14" i="11"/>
  <c r="C15" i="11"/>
  <c r="D15" i="11"/>
  <c r="C45" i="12" s="1"/>
  <c r="J15" i="11"/>
  <c r="C16" i="11"/>
  <c r="D16" i="11"/>
  <c r="D46" i="12" s="1"/>
  <c r="J16" i="11"/>
  <c r="C17" i="11"/>
  <c r="D17" i="11"/>
  <c r="G47" i="12" s="1"/>
  <c r="J17" i="11"/>
  <c r="C18" i="11"/>
  <c r="D18" i="11"/>
  <c r="C48" i="12" s="1"/>
  <c r="J18" i="11"/>
  <c r="C19" i="11"/>
  <c r="D19" i="11"/>
  <c r="C49" i="12" s="1"/>
  <c r="J19" i="11"/>
  <c r="C20" i="11"/>
  <c r="D20" i="11"/>
  <c r="J20" i="11"/>
  <c r="C21" i="11"/>
  <c r="D21" i="11"/>
  <c r="G51" i="12" s="1"/>
  <c r="J21" i="11"/>
  <c r="C22" i="11"/>
  <c r="D22" i="11"/>
  <c r="C52" i="12" s="1"/>
  <c r="J22" i="11"/>
  <c r="C23" i="11"/>
  <c r="D23" i="11"/>
  <c r="C53" i="12" s="1"/>
  <c r="J23" i="11"/>
  <c r="C24" i="11"/>
  <c r="D24" i="11"/>
  <c r="C54" i="12" s="1"/>
  <c r="J24" i="11"/>
  <c r="C25" i="11"/>
  <c r="D25" i="11"/>
  <c r="D55" i="12" s="1"/>
  <c r="J25" i="11"/>
  <c r="C26" i="11"/>
  <c r="D26" i="11"/>
  <c r="J26" i="11"/>
  <c r="C27" i="11"/>
  <c r="D27" i="11"/>
  <c r="C57" i="12" s="1"/>
  <c r="J27" i="11"/>
  <c r="C28" i="11"/>
  <c r="D28" i="11"/>
  <c r="C58" i="12" s="1"/>
  <c r="J28" i="11"/>
  <c r="C29" i="11"/>
  <c r="D29" i="11"/>
  <c r="C59" i="12" s="1"/>
  <c r="J29" i="11"/>
  <c r="C30" i="11"/>
  <c r="D30" i="11"/>
  <c r="C60" i="12" s="1"/>
  <c r="J30" i="11"/>
  <c r="C31" i="11"/>
  <c r="D31" i="11"/>
  <c r="J31" i="11"/>
  <c r="C32" i="11"/>
  <c r="D32" i="11"/>
  <c r="J32" i="11"/>
  <c r="C33" i="11"/>
  <c r="D33" i="11"/>
  <c r="C63" i="12" s="1"/>
  <c r="J33" i="11"/>
  <c r="C34" i="11"/>
  <c r="D34" i="11"/>
  <c r="C64" i="12" s="1"/>
  <c r="J34" i="11"/>
  <c r="C35" i="11"/>
  <c r="D35" i="11"/>
  <c r="J35" i="11"/>
  <c r="C36" i="11"/>
  <c r="D36" i="11"/>
  <c r="C66" i="12" s="1"/>
  <c r="J36" i="11"/>
  <c r="C37" i="11"/>
  <c r="D37" i="11"/>
  <c r="C67" i="12" s="1"/>
  <c r="J37" i="11"/>
  <c r="C38" i="11"/>
  <c r="D38" i="11"/>
  <c r="C68" i="12" s="1"/>
  <c r="J38" i="11"/>
  <c r="C39" i="11"/>
  <c r="G69" i="12" s="1"/>
  <c r="D39" i="11"/>
  <c r="C69" i="12" s="1"/>
  <c r="J39" i="11"/>
  <c r="C40" i="11"/>
  <c r="D40" i="11"/>
  <c r="J40" i="11"/>
  <c r="C41" i="11"/>
  <c r="D41" i="11"/>
  <c r="G71" i="12" s="1"/>
  <c r="J41" i="11"/>
  <c r="C42" i="11"/>
  <c r="D42" i="11"/>
  <c r="G72" i="12" s="1"/>
  <c r="J42" i="11"/>
  <c r="C43" i="11"/>
  <c r="G73" i="12" s="1"/>
  <c r="D43" i="11"/>
  <c r="C73" i="12" s="1"/>
  <c r="J43" i="11"/>
  <c r="C44" i="11"/>
  <c r="D44" i="11"/>
  <c r="C74" i="12" s="1"/>
  <c r="J44" i="11"/>
  <c r="C45" i="11"/>
  <c r="D45" i="11"/>
  <c r="C75" i="12" s="1"/>
  <c r="J45" i="11"/>
  <c r="C46" i="11"/>
  <c r="D46" i="11"/>
  <c r="C76" i="12" s="1"/>
  <c r="J46" i="11"/>
  <c r="C47" i="11"/>
  <c r="D47" i="11"/>
  <c r="C77" i="12" s="1"/>
  <c r="J47" i="11"/>
  <c r="C48" i="11"/>
  <c r="D48" i="11"/>
  <c r="J48" i="11"/>
  <c r="C49" i="11"/>
  <c r="D49" i="11"/>
  <c r="G79" i="12" s="1"/>
  <c r="J49" i="11"/>
  <c r="C50" i="11"/>
  <c r="D50" i="11"/>
  <c r="G80" i="12" s="1"/>
  <c r="J50" i="11"/>
  <c r="C51" i="11"/>
  <c r="D51" i="11"/>
  <c r="C81" i="12" s="1"/>
  <c r="J51" i="11"/>
  <c r="C52" i="11"/>
  <c r="D52" i="11"/>
  <c r="C82" i="12" s="1"/>
  <c r="J52" i="11"/>
  <c r="C53" i="11"/>
  <c r="D53" i="11"/>
  <c r="C83" i="12" s="1"/>
  <c r="J53" i="11"/>
  <c r="C54" i="11"/>
  <c r="D54" i="11"/>
  <c r="C84" i="12" s="1"/>
  <c r="J54" i="11"/>
  <c r="C55" i="11"/>
  <c r="D55" i="11"/>
  <c r="J55" i="11"/>
  <c r="C56" i="11"/>
  <c r="D56" i="11"/>
  <c r="J56" i="11"/>
  <c r="C57" i="11"/>
  <c r="D57" i="11"/>
  <c r="G87" i="12" s="1"/>
  <c r="J57" i="11"/>
  <c r="C58" i="11"/>
  <c r="D58" i="11"/>
  <c r="G88" i="12" s="1"/>
  <c r="J58" i="11"/>
  <c r="C59" i="11"/>
  <c r="G89" i="12" s="1"/>
  <c r="D59" i="11"/>
  <c r="C89" i="12" s="1"/>
  <c r="J59" i="11"/>
  <c r="C60" i="11"/>
  <c r="D60" i="11"/>
  <c r="J60" i="11"/>
  <c r="C61" i="11"/>
  <c r="D61" i="11"/>
  <c r="G91" i="12" s="1"/>
  <c r="J61" i="11"/>
  <c r="C62" i="11"/>
  <c r="D62" i="11"/>
  <c r="G92" i="12" s="1"/>
  <c r="J62" i="11"/>
  <c r="C63" i="11"/>
  <c r="G93" i="12" s="1"/>
  <c r="D63" i="11"/>
  <c r="C93" i="12" s="1"/>
  <c r="J63" i="11"/>
  <c r="C64" i="11"/>
  <c r="D64" i="11"/>
  <c r="C94" i="12" s="1"/>
  <c r="J64" i="11"/>
  <c r="C65" i="11"/>
  <c r="D65" i="11"/>
  <c r="C95" i="12" s="1"/>
  <c r="J65" i="11"/>
  <c r="C66" i="11"/>
  <c r="D66" i="11"/>
  <c r="C96" i="12" s="1"/>
  <c r="J66" i="11"/>
  <c r="C67" i="11"/>
  <c r="D67" i="11"/>
  <c r="J67" i="11"/>
  <c r="C68" i="11"/>
  <c r="D68" i="11"/>
  <c r="J68" i="11"/>
  <c r="C69" i="11"/>
  <c r="D69" i="11"/>
  <c r="G99" i="12" s="1"/>
  <c r="J69" i="11"/>
  <c r="C70" i="11"/>
  <c r="D70" i="11"/>
  <c r="G100" i="12" s="1"/>
  <c r="J70" i="11"/>
  <c r="C71" i="11"/>
  <c r="D71" i="11"/>
  <c r="C101" i="12" s="1"/>
  <c r="J71" i="11"/>
  <c r="C72" i="11"/>
  <c r="D72" i="11"/>
  <c r="C102" i="12" s="1"/>
  <c r="J72" i="11"/>
  <c r="C73" i="11"/>
  <c r="D73" i="11"/>
  <c r="C103" i="12" s="1"/>
  <c r="J73" i="11"/>
  <c r="C74" i="11"/>
  <c r="D74" i="11"/>
  <c r="C104" i="12" s="1"/>
  <c r="J74" i="11"/>
  <c r="C75" i="11"/>
  <c r="D75" i="11"/>
  <c r="C105" i="12" s="1"/>
  <c r="J75" i="11"/>
  <c r="J2" i="11"/>
  <c r="D2" i="11"/>
  <c r="C32" i="12" s="1"/>
  <c r="A2" i="11"/>
  <c r="B2" i="11"/>
  <c r="A3" i="11"/>
  <c r="B3" i="11"/>
  <c r="A4" i="11"/>
  <c r="B4" i="11"/>
  <c r="A5" i="11"/>
  <c r="B5" i="11"/>
  <c r="A6" i="11"/>
  <c r="B6" i="11"/>
  <c r="A7" i="11"/>
  <c r="B7" i="11"/>
  <c r="A8" i="11"/>
  <c r="B8" i="11"/>
  <c r="A9" i="11"/>
  <c r="B9" i="11"/>
  <c r="A10" i="11"/>
  <c r="B10" i="11"/>
  <c r="A11" i="11"/>
  <c r="B11" i="11"/>
  <c r="A12" i="11"/>
  <c r="B12" i="11"/>
  <c r="A13" i="11"/>
  <c r="B13" i="11"/>
  <c r="A14" i="11"/>
  <c r="B14" i="11"/>
  <c r="A15" i="11"/>
  <c r="B15" i="11"/>
  <c r="A16" i="11"/>
  <c r="B16" i="11"/>
  <c r="A17" i="11"/>
  <c r="B17" i="11"/>
  <c r="A18" i="11"/>
  <c r="B18" i="11"/>
  <c r="A19" i="11"/>
  <c r="B19" i="11"/>
  <c r="A20" i="11"/>
  <c r="B20" i="11"/>
  <c r="A21" i="11"/>
  <c r="B21" i="11"/>
  <c r="A22" i="11"/>
  <c r="B22" i="11"/>
  <c r="A23" i="11"/>
  <c r="B23" i="11"/>
  <c r="A24" i="11"/>
  <c r="B24" i="11"/>
  <c r="A25" i="11"/>
  <c r="B25" i="11"/>
  <c r="A26" i="11"/>
  <c r="B26" i="11"/>
  <c r="A27" i="11"/>
  <c r="B27" i="11"/>
  <c r="A28" i="11"/>
  <c r="B28" i="11"/>
  <c r="A29" i="11"/>
  <c r="B29" i="11"/>
  <c r="A30" i="11"/>
  <c r="B30" i="11"/>
  <c r="A31" i="11"/>
  <c r="B31" i="11"/>
  <c r="A32" i="11"/>
  <c r="B32" i="11"/>
  <c r="A33" i="11"/>
  <c r="B33" i="11"/>
  <c r="A34" i="11"/>
  <c r="B34" i="11"/>
  <c r="A35" i="11"/>
  <c r="B35" i="11"/>
  <c r="A36" i="11"/>
  <c r="B36" i="11"/>
  <c r="A37" i="11"/>
  <c r="B37" i="11"/>
  <c r="A38" i="11"/>
  <c r="B38" i="11"/>
  <c r="A39" i="11"/>
  <c r="B39" i="11"/>
  <c r="A40" i="11"/>
  <c r="B40" i="11"/>
  <c r="A41" i="11"/>
  <c r="B41" i="11"/>
  <c r="A42" i="11"/>
  <c r="B42" i="11"/>
  <c r="A43" i="11"/>
  <c r="B43" i="11"/>
  <c r="A44" i="11"/>
  <c r="B44" i="11"/>
  <c r="A45" i="11"/>
  <c r="B45" i="11"/>
  <c r="A46" i="11"/>
  <c r="B46" i="11"/>
  <c r="A47" i="11"/>
  <c r="B47" i="11"/>
  <c r="A48" i="11"/>
  <c r="B48" i="11"/>
  <c r="A49" i="11"/>
  <c r="B49" i="11"/>
  <c r="A50" i="11"/>
  <c r="B50" i="11"/>
  <c r="A51" i="11"/>
  <c r="B51" i="11"/>
  <c r="A52" i="11"/>
  <c r="B52" i="11"/>
  <c r="A53" i="11"/>
  <c r="B53" i="11"/>
  <c r="A54" i="11"/>
  <c r="B54" i="11"/>
  <c r="A55" i="11"/>
  <c r="B55" i="11"/>
  <c r="A56" i="11"/>
  <c r="B56" i="11"/>
  <c r="A57" i="11"/>
  <c r="B57" i="11"/>
  <c r="A58" i="11"/>
  <c r="B58" i="11"/>
  <c r="A59" i="11"/>
  <c r="B59" i="11"/>
  <c r="A60" i="11"/>
  <c r="B60" i="11"/>
  <c r="A61" i="11"/>
  <c r="B61" i="11"/>
  <c r="A62" i="11"/>
  <c r="B62" i="11"/>
  <c r="A63" i="11"/>
  <c r="B63" i="11"/>
  <c r="A64" i="11"/>
  <c r="B64" i="11"/>
  <c r="A65" i="11"/>
  <c r="B65" i="11"/>
  <c r="A66" i="11"/>
  <c r="B66" i="11"/>
  <c r="A67" i="11"/>
  <c r="B67" i="11"/>
  <c r="A68" i="11"/>
  <c r="B68" i="11"/>
  <c r="A69" i="11"/>
  <c r="B69" i="11"/>
  <c r="A70" i="11"/>
  <c r="B70" i="11"/>
  <c r="A71" i="11"/>
  <c r="B71" i="11"/>
  <c r="A72" i="11"/>
  <c r="B72" i="11"/>
  <c r="A73" i="11"/>
  <c r="B73" i="11"/>
  <c r="A74" i="11"/>
  <c r="B74" i="11"/>
  <c r="A75" i="11"/>
  <c r="B75" i="11"/>
  <c r="B1" i="11"/>
  <c r="A1" i="11"/>
  <c r="D89" i="12" l="1"/>
  <c r="G63" i="12"/>
  <c r="C55" i="12"/>
  <c r="D97" i="12"/>
  <c r="D93" i="12"/>
  <c r="G56" i="12"/>
  <c r="E103" i="12"/>
  <c r="D100" i="12"/>
  <c r="H100" i="12" s="1"/>
  <c r="I100" i="12" s="1"/>
  <c r="D96" i="12"/>
  <c r="E95" i="12"/>
  <c r="D92" i="12"/>
  <c r="D88" i="12"/>
  <c r="D84" i="12"/>
  <c r="E83" i="12"/>
  <c r="D80" i="12"/>
  <c r="D76" i="12"/>
  <c r="H76" i="12" s="1"/>
  <c r="I76" i="12" s="1"/>
  <c r="E75" i="12"/>
  <c r="D68" i="12"/>
  <c r="E67" i="12"/>
  <c r="D64" i="12"/>
  <c r="E59" i="12"/>
  <c r="D36" i="12"/>
  <c r="D101" i="12"/>
  <c r="D85" i="12"/>
  <c r="H85" i="12" s="1"/>
  <c r="I85" i="12" s="1"/>
  <c r="D81" i="12"/>
  <c r="D77" i="12"/>
  <c r="D73" i="12"/>
  <c r="D69" i="12"/>
  <c r="D65" i="12"/>
  <c r="D37" i="12"/>
  <c r="G97" i="12"/>
  <c r="G85" i="12"/>
  <c r="D61" i="12"/>
  <c r="G37" i="12"/>
  <c r="E33" i="12"/>
  <c r="D103" i="12"/>
  <c r="E102" i="12"/>
  <c r="D99" i="12"/>
  <c r="E98" i="12"/>
  <c r="D95" i="12"/>
  <c r="H95" i="12" s="1"/>
  <c r="I95" i="12" s="1"/>
  <c r="E94" i="12"/>
  <c r="D91" i="12"/>
  <c r="E90" i="12"/>
  <c r="D87" i="12"/>
  <c r="E86" i="12"/>
  <c r="D83" i="12"/>
  <c r="E82" i="12"/>
  <c r="D79" i="12"/>
  <c r="E78" i="12"/>
  <c r="D75" i="12"/>
  <c r="E74" i="12"/>
  <c r="E70" i="12"/>
  <c r="H70" i="12" s="1"/>
  <c r="D67" i="12"/>
  <c r="D63" i="12"/>
  <c r="E62" i="12"/>
  <c r="E58" i="12"/>
  <c r="E38" i="12"/>
  <c r="G98" i="12"/>
  <c r="G90" i="12"/>
  <c r="G86" i="12"/>
  <c r="G78" i="12"/>
  <c r="G70" i="12"/>
  <c r="G62" i="12"/>
  <c r="E50" i="12"/>
  <c r="E46" i="12"/>
  <c r="E42" i="12"/>
  <c r="G38" i="12"/>
  <c r="G34" i="12"/>
  <c r="D102" i="12"/>
  <c r="E101" i="12"/>
  <c r="E97" i="12"/>
  <c r="D94" i="12"/>
  <c r="E93" i="12"/>
  <c r="E89" i="12"/>
  <c r="E85" i="12"/>
  <c r="D82" i="12"/>
  <c r="E81" i="12"/>
  <c r="E77" i="12"/>
  <c r="D74" i="12"/>
  <c r="H74" i="12" s="1"/>
  <c r="I74" i="12" s="1"/>
  <c r="E73" i="12"/>
  <c r="E69" i="12"/>
  <c r="D66" i="12"/>
  <c r="E61" i="12"/>
  <c r="D38" i="12"/>
  <c r="E37" i="12"/>
  <c r="E79" i="12"/>
  <c r="C97" i="12"/>
  <c r="H97" i="12" s="1"/>
  <c r="I97" i="12" s="1"/>
  <c r="H77" i="12"/>
  <c r="I77" i="12" s="1"/>
  <c r="G39" i="12"/>
  <c r="C37" i="12"/>
  <c r="G35" i="12"/>
  <c r="E34" i="12"/>
  <c r="H34" i="12" s="1"/>
  <c r="I34" i="12" s="1"/>
  <c r="C33" i="12"/>
  <c r="G52" i="12"/>
  <c r="E51" i="12"/>
  <c r="C50" i="12"/>
  <c r="G48" i="12"/>
  <c r="E47" i="12"/>
  <c r="C46" i="12"/>
  <c r="G44" i="12"/>
  <c r="E43" i="12"/>
  <c r="C42" i="12"/>
  <c r="G40" i="12"/>
  <c r="E72" i="12"/>
  <c r="D71" i="12"/>
  <c r="C70" i="12"/>
  <c r="C62" i="12"/>
  <c r="H62" i="12" s="1"/>
  <c r="I62" i="12" s="1"/>
  <c r="G58" i="12"/>
  <c r="D56" i="12"/>
  <c r="C86" i="12"/>
  <c r="G82" i="12"/>
  <c r="C78" i="12"/>
  <c r="H78" i="12" s="1"/>
  <c r="I78" i="12" s="1"/>
  <c r="G74" i="12"/>
  <c r="C98" i="12"/>
  <c r="G94" i="12"/>
  <c r="C90" i="12"/>
  <c r="G102" i="12"/>
  <c r="H102" i="12" s="1"/>
  <c r="I102" i="12" s="1"/>
  <c r="D34" i="12"/>
  <c r="D51" i="12"/>
  <c r="H51" i="12" s="1"/>
  <c r="I51" i="12" s="1"/>
  <c r="D47" i="12"/>
  <c r="D43" i="12"/>
  <c r="D72" i="12"/>
  <c r="C71" i="12"/>
  <c r="H71" i="12" s="1"/>
  <c r="I71" i="12" s="1"/>
  <c r="G67" i="12"/>
  <c r="G59" i="12"/>
  <c r="E57" i="12"/>
  <c r="H57" i="12" s="1"/>
  <c r="I57" i="12" s="1"/>
  <c r="C56" i="12"/>
  <c r="G54" i="12"/>
  <c r="C87" i="12"/>
  <c r="G83" i="12"/>
  <c r="H83" i="12" s="1"/>
  <c r="I83" i="12" s="1"/>
  <c r="C79" i="12"/>
  <c r="H79" i="12" s="1"/>
  <c r="I79" i="12" s="1"/>
  <c r="G75" i="12"/>
  <c r="C99" i="12"/>
  <c r="G95" i="12"/>
  <c r="C91" i="12"/>
  <c r="G103" i="12"/>
  <c r="E39" i="12"/>
  <c r="C38" i="12"/>
  <c r="G36" i="12"/>
  <c r="H36" i="12" s="1"/>
  <c r="I36" i="12" s="1"/>
  <c r="E35" i="12"/>
  <c r="C34" i="12"/>
  <c r="G53" i="12"/>
  <c r="E52" i="12"/>
  <c r="C51" i="12"/>
  <c r="G49" i="12"/>
  <c r="E48" i="12"/>
  <c r="H48" i="12" s="1"/>
  <c r="I48" i="12" s="1"/>
  <c r="C47" i="12"/>
  <c r="G45" i="12"/>
  <c r="E44" i="12"/>
  <c r="C43" i="12"/>
  <c r="H43" i="12" s="1"/>
  <c r="I43" i="12" s="1"/>
  <c r="G41" i="12"/>
  <c r="E40" i="12"/>
  <c r="C72" i="12"/>
  <c r="G68" i="12"/>
  <c r="G60" i="12"/>
  <c r="D57" i="12"/>
  <c r="C88" i="12"/>
  <c r="G84" i="12"/>
  <c r="C80" i="12"/>
  <c r="G76" i="12"/>
  <c r="C100" i="12"/>
  <c r="G96" i="12"/>
  <c r="H96" i="12" s="1"/>
  <c r="I96" i="12" s="1"/>
  <c r="C92" i="12"/>
  <c r="H92" i="12" s="1"/>
  <c r="I92" i="12" s="1"/>
  <c r="G104" i="12"/>
  <c r="E99" i="12"/>
  <c r="D39" i="12"/>
  <c r="H39" i="12" s="1"/>
  <c r="I39" i="12" s="1"/>
  <c r="D35" i="12"/>
  <c r="D52" i="12"/>
  <c r="D48" i="12"/>
  <c r="D44" i="12"/>
  <c r="D40" i="12"/>
  <c r="H40" i="12" s="1"/>
  <c r="I40" i="12" s="1"/>
  <c r="G61" i="12"/>
  <c r="D58" i="12"/>
  <c r="G55" i="12"/>
  <c r="H55" i="12" s="1"/>
  <c r="I55" i="12" s="1"/>
  <c r="E54" i="12"/>
  <c r="H54" i="12" s="1"/>
  <c r="I54" i="12" s="1"/>
  <c r="E91" i="12"/>
  <c r="E32" i="12"/>
  <c r="G33" i="12"/>
  <c r="H33" i="12" s="1"/>
  <c r="I33" i="12" s="1"/>
  <c r="E53" i="12"/>
  <c r="G50" i="12"/>
  <c r="E49" i="12"/>
  <c r="G46" i="12"/>
  <c r="E45" i="12"/>
  <c r="G42" i="12"/>
  <c r="E41" i="12"/>
  <c r="E68" i="12"/>
  <c r="H68" i="12" s="1"/>
  <c r="I68" i="12" s="1"/>
  <c r="D59" i="12"/>
  <c r="D54" i="12"/>
  <c r="E104" i="12"/>
  <c r="D53" i="12"/>
  <c r="H53" i="12" s="1"/>
  <c r="I53" i="12" s="1"/>
  <c r="D49" i="12"/>
  <c r="D45" i="12"/>
  <c r="D41" i="12"/>
  <c r="H41" i="12" s="1"/>
  <c r="I41" i="12" s="1"/>
  <c r="D60" i="12"/>
  <c r="H60" i="12" s="1"/>
  <c r="I60" i="12" s="1"/>
  <c r="E55" i="12"/>
  <c r="D104" i="12"/>
  <c r="G32" i="12"/>
  <c r="H75" i="12"/>
  <c r="I75" i="12" s="1"/>
  <c r="H110" i="12"/>
  <c r="I110" i="12" s="1"/>
  <c r="H82" i="12"/>
  <c r="I82" i="12" s="1"/>
  <c r="H65" i="12"/>
  <c r="I65" i="12" s="1"/>
  <c r="H101" i="12"/>
  <c r="I101" i="12" s="1"/>
  <c r="H69" i="12"/>
  <c r="I69" i="12" s="1"/>
  <c r="H84" i="12"/>
  <c r="I84" i="12" s="1"/>
  <c r="H112" i="12"/>
  <c r="I112" i="12" s="1"/>
  <c r="H63" i="12"/>
  <c r="I63" i="12" s="1"/>
  <c r="H86" i="12"/>
  <c r="I86" i="12" s="1"/>
  <c r="H98" i="12"/>
  <c r="I98" i="12" s="1"/>
  <c r="H90" i="12"/>
  <c r="I90" i="12" s="1"/>
  <c r="H106" i="12"/>
  <c r="I106" i="12" s="1"/>
  <c r="H107" i="12"/>
  <c r="I107" i="12" s="1"/>
  <c r="H88" i="12"/>
  <c r="I88" i="12" s="1"/>
  <c r="H80" i="12"/>
  <c r="I80" i="12" s="1"/>
  <c r="H89" i="12"/>
  <c r="I89" i="12" s="1"/>
  <c r="H81" i="12"/>
  <c r="I81" i="12" s="1"/>
  <c r="H73" i="12"/>
  <c r="I73" i="12" s="1"/>
  <c r="H93" i="12"/>
  <c r="I93" i="12" s="1"/>
  <c r="H109" i="12"/>
  <c r="I109" i="12" s="1"/>
  <c r="H49" i="12"/>
  <c r="I49" i="12" s="1"/>
  <c r="H45" i="12"/>
  <c r="I45" i="12" s="1"/>
  <c r="H67" i="12"/>
  <c r="I67" i="12" s="1"/>
  <c r="H59" i="12"/>
  <c r="I59" i="12" s="1"/>
  <c r="H111" i="12"/>
  <c r="I111" i="12" s="1"/>
  <c r="H105" i="12"/>
  <c r="I105" i="12" s="1"/>
  <c r="H52" i="12"/>
  <c r="H66" i="12"/>
  <c r="I66" i="12" s="1"/>
  <c r="H58" i="12"/>
  <c r="H42" i="12"/>
  <c r="I42" i="12" s="1"/>
  <c r="H61" i="12"/>
  <c r="H50" i="12"/>
  <c r="I50" i="12" s="1"/>
  <c r="H37" i="12"/>
  <c r="I37" i="12" s="1"/>
  <c r="H47" i="12"/>
  <c r="I47" i="12" s="1"/>
  <c r="H56" i="12"/>
  <c r="I56" i="12" s="1"/>
  <c r="H104" i="12"/>
  <c r="I104" i="12" s="1"/>
  <c r="H72" i="12"/>
  <c r="I72" i="12" s="1"/>
  <c r="H64" i="12"/>
  <c r="I64" i="12" s="1"/>
  <c r="I3" i="10"/>
  <c r="J3" i="10"/>
  <c r="K3" i="10"/>
  <c r="E15" i="13" s="1"/>
  <c r="L3" i="10"/>
  <c r="M3" i="10"/>
  <c r="C15" i="13" s="1"/>
  <c r="I4" i="10"/>
  <c r="J4" i="10"/>
  <c r="K4" i="10"/>
  <c r="E16" i="13" s="1"/>
  <c r="L4" i="10"/>
  <c r="M4" i="10"/>
  <c r="C16" i="13" s="1"/>
  <c r="I5" i="10"/>
  <c r="J5" i="10"/>
  <c r="K5" i="10"/>
  <c r="E17" i="13" s="1"/>
  <c r="L5" i="10"/>
  <c r="M5" i="10"/>
  <c r="C17" i="13" s="1"/>
  <c r="I6" i="10"/>
  <c r="J6" i="10"/>
  <c r="K6" i="10"/>
  <c r="E18" i="13" s="1"/>
  <c r="L6" i="10"/>
  <c r="M6" i="10"/>
  <c r="C18" i="13" s="1"/>
  <c r="I7" i="10"/>
  <c r="J7" i="10"/>
  <c r="K7" i="10"/>
  <c r="E19" i="13" s="1"/>
  <c r="L7" i="10"/>
  <c r="M7" i="10"/>
  <c r="C19" i="13" s="1"/>
  <c r="I8" i="10"/>
  <c r="J8" i="10"/>
  <c r="K8" i="10"/>
  <c r="E20" i="13" s="1"/>
  <c r="L8" i="10"/>
  <c r="M8" i="10"/>
  <c r="C20" i="13" s="1"/>
  <c r="I9" i="10"/>
  <c r="J9" i="10"/>
  <c r="K9" i="10"/>
  <c r="E21" i="13" s="1"/>
  <c r="L9" i="10"/>
  <c r="M9" i="10"/>
  <c r="C21" i="13" s="1"/>
  <c r="I10" i="10"/>
  <c r="J10" i="10"/>
  <c r="K10" i="10"/>
  <c r="E22" i="13" s="1"/>
  <c r="L10" i="10"/>
  <c r="M10" i="10"/>
  <c r="C22" i="13" s="1"/>
  <c r="I11" i="10"/>
  <c r="J11" i="10"/>
  <c r="K11" i="10"/>
  <c r="E23" i="13" s="1"/>
  <c r="L11" i="10"/>
  <c r="M11" i="10"/>
  <c r="C23" i="13" s="1"/>
  <c r="I12" i="10"/>
  <c r="J12" i="10"/>
  <c r="K12" i="10"/>
  <c r="E24" i="13" s="1"/>
  <c r="L12" i="10"/>
  <c r="M12" i="10"/>
  <c r="C24" i="13" s="1"/>
  <c r="I13" i="10"/>
  <c r="J13" i="10"/>
  <c r="K13" i="10"/>
  <c r="E25" i="13" s="1"/>
  <c r="L13" i="10"/>
  <c r="M13" i="10"/>
  <c r="C25" i="13" s="1"/>
  <c r="I14" i="10"/>
  <c r="J14" i="10"/>
  <c r="K14" i="10"/>
  <c r="E26" i="13" s="1"/>
  <c r="L14" i="10"/>
  <c r="M14" i="10"/>
  <c r="C26" i="13" s="1"/>
  <c r="I15" i="10"/>
  <c r="J15" i="10"/>
  <c r="K15" i="10"/>
  <c r="E27" i="13" s="1"/>
  <c r="L15" i="10"/>
  <c r="M15" i="10"/>
  <c r="C27" i="13" s="1"/>
  <c r="I16" i="10"/>
  <c r="J16" i="10"/>
  <c r="K16" i="10"/>
  <c r="E28" i="13" s="1"/>
  <c r="L16" i="10"/>
  <c r="M16" i="10"/>
  <c r="C28" i="13" s="1"/>
  <c r="I17" i="10"/>
  <c r="J17" i="10"/>
  <c r="K17" i="10"/>
  <c r="E29" i="13" s="1"/>
  <c r="L17" i="10"/>
  <c r="M17" i="10"/>
  <c r="C29" i="13" s="1"/>
  <c r="I18" i="10"/>
  <c r="J18" i="10"/>
  <c r="K18" i="10"/>
  <c r="E30" i="13" s="1"/>
  <c r="L18" i="10"/>
  <c r="M18" i="10"/>
  <c r="C30" i="13" s="1"/>
  <c r="I19" i="10"/>
  <c r="J19" i="10"/>
  <c r="K19" i="10"/>
  <c r="E31" i="13" s="1"/>
  <c r="L19" i="10"/>
  <c r="M19" i="10"/>
  <c r="C31" i="13" s="1"/>
  <c r="I20" i="10"/>
  <c r="J20" i="10"/>
  <c r="K20" i="10"/>
  <c r="E32" i="13" s="1"/>
  <c r="L20" i="10"/>
  <c r="M20" i="10"/>
  <c r="C32" i="13" s="1"/>
  <c r="D32" i="13" s="1"/>
  <c r="I21" i="10"/>
  <c r="J21" i="10"/>
  <c r="K21" i="10"/>
  <c r="E33" i="13" s="1"/>
  <c r="L21" i="10"/>
  <c r="M21" i="10"/>
  <c r="C33" i="13" s="1"/>
  <c r="I22" i="10"/>
  <c r="J22" i="10"/>
  <c r="K22" i="10"/>
  <c r="E34" i="13" s="1"/>
  <c r="L22" i="10"/>
  <c r="M22" i="10"/>
  <c r="C34" i="13" s="1"/>
  <c r="I23" i="10"/>
  <c r="J23" i="10"/>
  <c r="K23" i="10"/>
  <c r="E35" i="13" s="1"/>
  <c r="L23" i="10"/>
  <c r="M23" i="10"/>
  <c r="C35" i="13" s="1"/>
  <c r="I24" i="10"/>
  <c r="J24" i="10"/>
  <c r="K24" i="10"/>
  <c r="E36" i="13" s="1"/>
  <c r="L24" i="10"/>
  <c r="M24" i="10"/>
  <c r="C36" i="13" s="1"/>
  <c r="I25" i="10"/>
  <c r="J25" i="10"/>
  <c r="K25" i="10"/>
  <c r="E37" i="13" s="1"/>
  <c r="L25" i="10"/>
  <c r="M25" i="10"/>
  <c r="C37" i="13" s="1"/>
  <c r="I26" i="10"/>
  <c r="J26" i="10"/>
  <c r="K26" i="10"/>
  <c r="E38" i="13" s="1"/>
  <c r="L26" i="10"/>
  <c r="M26" i="10"/>
  <c r="C38" i="13" s="1"/>
  <c r="I27" i="10"/>
  <c r="J27" i="10"/>
  <c r="K27" i="10"/>
  <c r="E39" i="13" s="1"/>
  <c r="L27" i="10"/>
  <c r="M27" i="10"/>
  <c r="C39" i="13" s="1"/>
  <c r="I28" i="10"/>
  <c r="J28" i="10"/>
  <c r="K28" i="10"/>
  <c r="E40" i="13" s="1"/>
  <c r="L28" i="10"/>
  <c r="M28" i="10"/>
  <c r="C40" i="13" s="1"/>
  <c r="I29" i="10"/>
  <c r="J29" i="10"/>
  <c r="K29" i="10"/>
  <c r="E41" i="13" s="1"/>
  <c r="L29" i="10"/>
  <c r="M29" i="10"/>
  <c r="C41" i="13" s="1"/>
  <c r="I30" i="10"/>
  <c r="J30" i="10"/>
  <c r="K30" i="10"/>
  <c r="E42" i="13" s="1"/>
  <c r="L30" i="10"/>
  <c r="M30" i="10"/>
  <c r="C42" i="13" s="1"/>
  <c r="I31" i="10"/>
  <c r="J31" i="10"/>
  <c r="K31" i="10"/>
  <c r="E43" i="13" s="1"/>
  <c r="L31" i="10"/>
  <c r="M31" i="10"/>
  <c r="C43" i="13" s="1"/>
  <c r="I32" i="10"/>
  <c r="J32" i="10"/>
  <c r="K32" i="10"/>
  <c r="E44" i="13" s="1"/>
  <c r="L32" i="10"/>
  <c r="M32" i="10"/>
  <c r="C44" i="13" s="1"/>
  <c r="I33" i="10"/>
  <c r="J33" i="10"/>
  <c r="K33" i="10"/>
  <c r="E45" i="13" s="1"/>
  <c r="L33" i="10"/>
  <c r="M33" i="10"/>
  <c r="C45" i="13" s="1"/>
  <c r="I34" i="10"/>
  <c r="J34" i="10"/>
  <c r="K34" i="10"/>
  <c r="E46" i="13" s="1"/>
  <c r="L34" i="10"/>
  <c r="M34" i="10"/>
  <c r="C46" i="13" s="1"/>
  <c r="I35" i="10"/>
  <c r="J35" i="10"/>
  <c r="K35" i="10"/>
  <c r="E47" i="13" s="1"/>
  <c r="L35" i="10"/>
  <c r="M35" i="10"/>
  <c r="C47" i="13" s="1"/>
  <c r="I36" i="10"/>
  <c r="J36" i="10"/>
  <c r="K36" i="10"/>
  <c r="E48" i="13" s="1"/>
  <c r="L36" i="10"/>
  <c r="M36" i="10"/>
  <c r="C48" i="13" s="1"/>
  <c r="I37" i="10"/>
  <c r="J37" i="10"/>
  <c r="K37" i="10"/>
  <c r="E49" i="13" s="1"/>
  <c r="L37" i="10"/>
  <c r="M37" i="10"/>
  <c r="C49" i="13" s="1"/>
  <c r="D49" i="13" s="1"/>
  <c r="I38" i="10"/>
  <c r="J38" i="10"/>
  <c r="K38" i="10"/>
  <c r="E50" i="13" s="1"/>
  <c r="L38" i="10"/>
  <c r="M38" i="10"/>
  <c r="C50" i="13" s="1"/>
  <c r="I39" i="10"/>
  <c r="J39" i="10"/>
  <c r="K39" i="10"/>
  <c r="E51" i="13" s="1"/>
  <c r="L39" i="10"/>
  <c r="M39" i="10"/>
  <c r="C51" i="13" s="1"/>
  <c r="I40" i="10"/>
  <c r="J40" i="10"/>
  <c r="K40" i="10"/>
  <c r="E52" i="13" s="1"/>
  <c r="L40" i="10"/>
  <c r="M40" i="10"/>
  <c r="C52" i="13" s="1"/>
  <c r="I41" i="10"/>
  <c r="J41" i="10"/>
  <c r="K41" i="10"/>
  <c r="E53" i="13" s="1"/>
  <c r="L41" i="10"/>
  <c r="M41" i="10"/>
  <c r="C53" i="13" s="1"/>
  <c r="I42" i="10"/>
  <c r="J42" i="10"/>
  <c r="K42" i="10"/>
  <c r="E54" i="13" s="1"/>
  <c r="L42" i="10"/>
  <c r="M42" i="10"/>
  <c r="C54" i="13" s="1"/>
  <c r="I43" i="10"/>
  <c r="J43" i="10"/>
  <c r="K43" i="10"/>
  <c r="E55" i="13" s="1"/>
  <c r="L43" i="10"/>
  <c r="M43" i="10"/>
  <c r="C55" i="13" s="1"/>
  <c r="I44" i="10"/>
  <c r="J44" i="10"/>
  <c r="K44" i="10"/>
  <c r="E56" i="13" s="1"/>
  <c r="L44" i="10"/>
  <c r="M44" i="10"/>
  <c r="C56" i="13" s="1"/>
  <c r="I45" i="10"/>
  <c r="J45" i="10"/>
  <c r="K45" i="10"/>
  <c r="E57" i="13" s="1"/>
  <c r="L45" i="10"/>
  <c r="M45" i="10"/>
  <c r="C57" i="13" s="1"/>
  <c r="D57" i="13" s="1"/>
  <c r="I46" i="10"/>
  <c r="J46" i="10"/>
  <c r="K46" i="10"/>
  <c r="E58" i="13" s="1"/>
  <c r="L46" i="10"/>
  <c r="M46" i="10"/>
  <c r="C58" i="13" s="1"/>
  <c r="I47" i="10"/>
  <c r="J47" i="10"/>
  <c r="K47" i="10"/>
  <c r="E59" i="13" s="1"/>
  <c r="L47" i="10"/>
  <c r="M47" i="10"/>
  <c r="C59" i="13" s="1"/>
  <c r="I48" i="10"/>
  <c r="J48" i="10"/>
  <c r="K48" i="10"/>
  <c r="E60" i="13" s="1"/>
  <c r="L48" i="10"/>
  <c r="M48" i="10"/>
  <c r="C60" i="13" s="1"/>
  <c r="I49" i="10"/>
  <c r="J49" i="10"/>
  <c r="K49" i="10"/>
  <c r="E61" i="13" s="1"/>
  <c r="L49" i="10"/>
  <c r="M49" i="10"/>
  <c r="C61" i="13" s="1"/>
  <c r="I50" i="10"/>
  <c r="J50" i="10"/>
  <c r="K50" i="10"/>
  <c r="E62" i="13" s="1"/>
  <c r="L50" i="10"/>
  <c r="M50" i="10"/>
  <c r="C62" i="13" s="1"/>
  <c r="I51" i="10"/>
  <c r="J51" i="10"/>
  <c r="K51" i="10"/>
  <c r="E63" i="13" s="1"/>
  <c r="L51" i="10"/>
  <c r="M51" i="10"/>
  <c r="C63" i="13" s="1"/>
  <c r="I52" i="10"/>
  <c r="J52" i="10"/>
  <c r="K52" i="10"/>
  <c r="E64" i="13" s="1"/>
  <c r="L52" i="10"/>
  <c r="M52" i="10"/>
  <c r="C64" i="13" s="1"/>
  <c r="D64" i="13" s="1"/>
  <c r="I53" i="10"/>
  <c r="J53" i="10"/>
  <c r="K53" i="10"/>
  <c r="E65" i="13" s="1"/>
  <c r="L53" i="10"/>
  <c r="M53" i="10"/>
  <c r="C65" i="13" s="1"/>
  <c r="I54" i="10"/>
  <c r="J54" i="10"/>
  <c r="K54" i="10"/>
  <c r="E66" i="13" s="1"/>
  <c r="L54" i="10"/>
  <c r="M54" i="10"/>
  <c r="C66" i="13" s="1"/>
  <c r="I55" i="10"/>
  <c r="J55" i="10"/>
  <c r="K55" i="10"/>
  <c r="E67" i="13" s="1"/>
  <c r="L55" i="10"/>
  <c r="M55" i="10"/>
  <c r="C67" i="13" s="1"/>
  <c r="I56" i="10"/>
  <c r="J56" i="10"/>
  <c r="K56" i="10"/>
  <c r="E68" i="13" s="1"/>
  <c r="L56" i="10"/>
  <c r="M56" i="10"/>
  <c r="C68" i="13" s="1"/>
  <c r="I57" i="10"/>
  <c r="J57" i="10"/>
  <c r="K57" i="10"/>
  <c r="E69" i="13" s="1"/>
  <c r="L57" i="10"/>
  <c r="M57" i="10"/>
  <c r="C69" i="13" s="1"/>
  <c r="I58" i="10"/>
  <c r="J58" i="10"/>
  <c r="K58" i="10"/>
  <c r="E70" i="13" s="1"/>
  <c r="L58" i="10"/>
  <c r="M58" i="10"/>
  <c r="C70" i="13" s="1"/>
  <c r="I59" i="10"/>
  <c r="J59" i="10"/>
  <c r="K59" i="10"/>
  <c r="E71" i="13" s="1"/>
  <c r="L59" i="10"/>
  <c r="M59" i="10"/>
  <c r="C71" i="13" s="1"/>
  <c r="I60" i="10"/>
  <c r="J60" i="10"/>
  <c r="K60" i="10"/>
  <c r="E72" i="13" s="1"/>
  <c r="L60" i="10"/>
  <c r="M60" i="10"/>
  <c r="C72" i="13" s="1"/>
  <c r="I61" i="10"/>
  <c r="J61" i="10"/>
  <c r="K61" i="10"/>
  <c r="E73" i="13" s="1"/>
  <c r="L61" i="10"/>
  <c r="M61" i="10"/>
  <c r="C73" i="13" s="1"/>
  <c r="I62" i="10"/>
  <c r="J62" i="10"/>
  <c r="K62" i="10"/>
  <c r="E74" i="13" s="1"/>
  <c r="L62" i="10"/>
  <c r="M62" i="10"/>
  <c r="C74" i="13" s="1"/>
  <c r="I63" i="10"/>
  <c r="J63" i="10"/>
  <c r="K63" i="10"/>
  <c r="E75" i="13" s="1"/>
  <c r="L63" i="10"/>
  <c r="M63" i="10"/>
  <c r="C75" i="13" s="1"/>
  <c r="I64" i="10"/>
  <c r="J64" i="10"/>
  <c r="K64" i="10"/>
  <c r="E76" i="13" s="1"/>
  <c r="L64" i="10"/>
  <c r="M64" i="10"/>
  <c r="C76" i="13" s="1"/>
  <c r="I65" i="10"/>
  <c r="J65" i="10"/>
  <c r="K65" i="10"/>
  <c r="E77" i="13" s="1"/>
  <c r="L65" i="10"/>
  <c r="M65" i="10"/>
  <c r="C77" i="13" s="1"/>
  <c r="I66" i="10"/>
  <c r="J66" i="10"/>
  <c r="K66" i="10"/>
  <c r="E78" i="13" s="1"/>
  <c r="L66" i="10"/>
  <c r="M66" i="10"/>
  <c r="C78" i="13" s="1"/>
  <c r="I67" i="10"/>
  <c r="J67" i="10"/>
  <c r="K67" i="10"/>
  <c r="E79" i="13" s="1"/>
  <c r="L67" i="10"/>
  <c r="M67" i="10"/>
  <c r="C79" i="13" s="1"/>
  <c r="I68" i="10"/>
  <c r="J68" i="10"/>
  <c r="K68" i="10"/>
  <c r="E80" i="13" s="1"/>
  <c r="L68" i="10"/>
  <c r="M68" i="10"/>
  <c r="C80" i="13" s="1"/>
  <c r="D80" i="13" s="1"/>
  <c r="I69" i="10"/>
  <c r="J69" i="10"/>
  <c r="K69" i="10"/>
  <c r="E81" i="13" s="1"/>
  <c r="L69" i="10"/>
  <c r="M69" i="10"/>
  <c r="C81" i="13" s="1"/>
  <c r="I70" i="10"/>
  <c r="J70" i="10"/>
  <c r="K70" i="10"/>
  <c r="E82" i="13" s="1"/>
  <c r="L70" i="10"/>
  <c r="M70" i="10"/>
  <c r="C82" i="13" s="1"/>
  <c r="I71" i="10"/>
  <c r="J71" i="10"/>
  <c r="K71" i="10"/>
  <c r="E83" i="13" s="1"/>
  <c r="L71" i="10"/>
  <c r="M71" i="10"/>
  <c r="C83" i="13" s="1"/>
  <c r="I72" i="10"/>
  <c r="J72" i="10"/>
  <c r="K72" i="10"/>
  <c r="E84" i="13" s="1"/>
  <c r="L72" i="10"/>
  <c r="M72" i="10"/>
  <c r="C84" i="13" s="1"/>
  <c r="I73" i="10"/>
  <c r="J73" i="10"/>
  <c r="K73" i="10"/>
  <c r="E85" i="13" s="1"/>
  <c r="L73" i="10"/>
  <c r="M73" i="10"/>
  <c r="C85" i="13" s="1"/>
  <c r="I74" i="10"/>
  <c r="J74" i="10"/>
  <c r="K74" i="10"/>
  <c r="E86" i="13" s="1"/>
  <c r="L74" i="10"/>
  <c r="M74" i="10"/>
  <c r="C86" i="13" s="1"/>
  <c r="I75" i="10"/>
  <c r="J75" i="10"/>
  <c r="K75" i="10"/>
  <c r="E87" i="13" s="1"/>
  <c r="L75" i="10"/>
  <c r="M75" i="10"/>
  <c r="C87" i="13" s="1"/>
  <c r="I76" i="10"/>
  <c r="J76" i="10"/>
  <c r="K76" i="10"/>
  <c r="E88" i="13" s="1"/>
  <c r="L76" i="10"/>
  <c r="M76" i="10"/>
  <c r="C88" i="13" s="1"/>
  <c r="I77" i="10"/>
  <c r="J77" i="10"/>
  <c r="K77" i="10"/>
  <c r="E89" i="13" s="1"/>
  <c r="L77" i="10"/>
  <c r="M77" i="10"/>
  <c r="C89" i="13" s="1"/>
  <c r="D89" i="13" s="1"/>
  <c r="I78" i="10"/>
  <c r="J78" i="10"/>
  <c r="K78" i="10"/>
  <c r="E90" i="13" s="1"/>
  <c r="L78" i="10"/>
  <c r="M78" i="10"/>
  <c r="C90" i="13" s="1"/>
  <c r="I79" i="10"/>
  <c r="J79" i="10"/>
  <c r="K79" i="10"/>
  <c r="E91" i="13" s="1"/>
  <c r="L79" i="10"/>
  <c r="M79" i="10"/>
  <c r="C91" i="13" s="1"/>
  <c r="I80" i="10"/>
  <c r="J80" i="10"/>
  <c r="K80" i="10"/>
  <c r="E92" i="13" s="1"/>
  <c r="L80" i="10"/>
  <c r="M80" i="10"/>
  <c r="C92" i="13" s="1"/>
  <c r="I81" i="10"/>
  <c r="J81" i="10"/>
  <c r="K81" i="10"/>
  <c r="E93" i="13" s="1"/>
  <c r="L81" i="10"/>
  <c r="M81" i="10"/>
  <c r="C93" i="13" s="1"/>
  <c r="I82" i="10"/>
  <c r="J82" i="10"/>
  <c r="K82" i="10"/>
  <c r="E94" i="13" s="1"/>
  <c r="L82" i="10"/>
  <c r="M82" i="10"/>
  <c r="C94" i="13" s="1"/>
  <c r="I83" i="10"/>
  <c r="J83" i="10"/>
  <c r="K83" i="10"/>
  <c r="E95" i="13" s="1"/>
  <c r="L83" i="10"/>
  <c r="M83" i="10"/>
  <c r="C95" i="13" s="1"/>
  <c r="M2" i="10"/>
  <c r="C14" i="13" s="1"/>
  <c r="L2" i="10"/>
  <c r="K2" i="10"/>
  <c r="E14" i="13" s="1"/>
  <c r="J2" i="10"/>
  <c r="I2" i="10"/>
  <c r="A75" i="10"/>
  <c r="B75" i="10"/>
  <c r="A76" i="10"/>
  <c r="B76" i="10"/>
  <c r="A77" i="10"/>
  <c r="B77" i="10"/>
  <c r="A78" i="10"/>
  <c r="B78" i="10"/>
  <c r="A79" i="10"/>
  <c r="B79" i="10"/>
  <c r="A80" i="10"/>
  <c r="B80" i="10"/>
  <c r="A81" i="10"/>
  <c r="B81" i="10"/>
  <c r="A82" i="10"/>
  <c r="B82" i="10"/>
  <c r="A83" i="10"/>
  <c r="B83" i="10"/>
  <c r="A16" i="10"/>
  <c r="B16" i="10"/>
  <c r="A17" i="10"/>
  <c r="B17" i="10"/>
  <c r="A18" i="10"/>
  <c r="B18" i="10"/>
  <c r="A19" i="10"/>
  <c r="B19" i="10"/>
  <c r="A20" i="10"/>
  <c r="B20" i="10"/>
  <c r="A21" i="10"/>
  <c r="B21" i="10"/>
  <c r="A22" i="10"/>
  <c r="B22" i="10"/>
  <c r="A23" i="10"/>
  <c r="B23" i="10"/>
  <c r="A24" i="10"/>
  <c r="B24" i="10"/>
  <c r="A25" i="10"/>
  <c r="B25" i="10"/>
  <c r="A26" i="10"/>
  <c r="B26" i="10"/>
  <c r="A27" i="10"/>
  <c r="B27" i="10"/>
  <c r="A28" i="10"/>
  <c r="B28" i="10"/>
  <c r="A29" i="10"/>
  <c r="B29" i="10"/>
  <c r="A30" i="10"/>
  <c r="B30" i="10"/>
  <c r="A31" i="10"/>
  <c r="B31" i="10"/>
  <c r="A32" i="10"/>
  <c r="B32" i="10"/>
  <c r="A33" i="10"/>
  <c r="B33" i="10"/>
  <c r="A34" i="10"/>
  <c r="B34" i="10"/>
  <c r="A35" i="10"/>
  <c r="B35" i="10"/>
  <c r="A36" i="10"/>
  <c r="B36" i="10"/>
  <c r="A37" i="10"/>
  <c r="B37" i="10"/>
  <c r="A38" i="10"/>
  <c r="B38" i="10"/>
  <c r="A39" i="10"/>
  <c r="B39" i="10"/>
  <c r="A40" i="10"/>
  <c r="B40" i="10"/>
  <c r="A41" i="10"/>
  <c r="B41" i="10"/>
  <c r="A42" i="10"/>
  <c r="B42" i="10"/>
  <c r="A43" i="10"/>
  <c r="B43" i="10"/>
  <c r="A44" i="10"/>
  <c r="B44" i="10"/>
  <c r="A45" i="10"/>
  <c r="B45" i="10"/>
  <c r="A46" i="10"/>
  <c r="B46" i="10"/>
  <c r="A47" i="10"/>
  <c r="B47" i="10"/>
  <c r="A48" i="10"/>
  <c r="B48" i="10"/>
  <c r="A49" i="10"/>
  <c r="B49" i="10"/>
  <c r="A50" i="10"/>
  <c r="B50" i="10"/>
  <c r="A51" i="10"/>
  <c r="B51" i="10"/>
  <c r="A52" i="10"/>
  <c r="B52" i="10"/>
  <c r="A53" i="10"/>
  <c r="B53" i="10"/>
  <c r="A54" i="10"/>
  <c r="B54" i="10"/>
  <c r="A55" i="10"/>
  <c r="B55" i="10"/>
  <c r="A56" i="10"/>
  <c r="B56" i="10"/>
  <c r="A57" i="10"/>
  <c r="B57" i="10"/>
  <c r="A58" i="10"/>
  <c r="B58" i="10"/>
  <c r="A59" i="10"/>
  <c r="B59" i="10"/>
  <c r="A60" i="10"/>
  <c r="B60" i="10"/>
  <c r="A61" i="10"/>
  <c r="B61" i="10"/>
  <c r="A62" i="10"/>
  <c r="B62" i="10"/>
  <c r="A63" i="10"/>
  <c r="B63" i="10"/>
  <c r="A64" i="10"/>
  <c r="B64" i="10"/>
  <c r="A65" i="10"/>
  <c r="B65" i="10"/>
  <c r="A66" i="10"/>
  <c r="B66" i="10"/>
  <c r="A67" i="10"/>
  <c r="B67" i="10"/>
  <c r="A68" i="10"/>
  <c r="B68" i="10"/>
  <c r="A69" i="10"/>
  <c r="B69" i="10"/>
  <c r="A70" i="10"/>
  <c r="B70" i="10"/>
  <c r="A71" i="10"/>
  <c r="B71" i="10"/>
  <c r="A72" i="10"/>
  <c r="B72" i="10"/>
  <c r="A73" i="10"/>
  <c r="B73" i="10"/>
  <c r="A74" i="10"/>
  <c r="B74" i="10"/>
  <c r="B1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A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H32" i="12" l="1"/>
  <c r="I32" i="12" s="1"/>
  <c r="H44" i="12"/>
  <c r="I44" i="12" s="1"/>
  <c r="H38" i="12"/>
  <c r="I38" i="12" s="1"/>
  <c r="L38" i="12" s="1"/>
  <c r="H94" i="12"/>
  <c r="I94" i="12" s="1"/>
  <c r="H46" i="12"/>
  <c r="I46" i="12" s="1"/>
  <c r="H35" i="12"/>
  <c r="I35" i="12" s="1"/>
  <c r="D23" i="13"/>
  <c r="R23" i="13" s="1"/>
  <c r="H91" i="12"/>
  <c r="I91" i="12" s="1"/>
  <c r="H87" i="12"/>
  <c r="I87" i="12" s="1"/>
  <c r="D82" i="13"/>
  <c r="D74" i="13"/>
  <c r="R74" i="13" s="1"/>
  <c r="D66" i="13"/>
  <c r="F66" i="13" s="1"/>
  <c r="D42" i="13"/>
  <c r="H103" i="12"/>
  <c r="I103" i="12" s="1"/>
  <c r="F64" i="13"/>
  <c r="F89" i="13"/>
  <c r="R57" i="13"/>
  <c r="D62" i="13"/>
  <c r="F62" i="13" s="1"/>
  <c r="R49" i="13"/>
  <c r="T36" i="12"/>
  <c r="M36" i="12"/>
  <c r="U36" i="12"/>
  <c r="J36" i="12"/>
  <c r="N36" i="12"/>
  <c r="R36" i="12"/>
  <c r="O36" i="12"/>
  <c r="K36" i="12"/>
  <c r="P36" i="12"/>
  <c r="L36" i="12"/>
  <c r="S36" i="12"/>
  <c r="Q36" i="12"/>
  <c r="D50" i="13"/>
  <c r="R50" i="13" s="1"/>
  <c r="H99" i="12"/>
  <c r="I99" i="12" s="1"/>
  <c r="D81" i="13"/>
  <c r="R81" i="13" s="1"/>
  <c r="D65" i="13"/>
  <c r="R65" i="13" s="1"/>
  <c r="D83" i="13"/>
  <c r="F83" i="13" s="1"/>
  <c r="D67" i="13"/>
  <c r="R67" i="13" s="1"/>
  <c r="D59" i="13"/>
  <c r="R59" i="13" s="1"/>
  <c r="D51" i="13"/>
  <c r="F51" i="13" s="1"/>
  <c r="D84" i="13"/>
  <c r="R84" i="13" s="1"/>
  <c r="D95" i="13"/>
  <c r="F95" i="13" s="1"/>
  <c r="D85" i="13"/>
  <c r="F85" i="13" s="1"/>
  <c r="D77" i="13"/>
  <c r="F77" i="13" s="1"/>
  <c r="D88" i="13"/>
  <c r="F88" i="13" s="1"/>
  <c r="D56" i="13"/>
  <c r="R56" i="13" s="1"/>
  <c r="F32" i="13"/>
  <c r="D35" i="13"/>
  <c r="R35" i="13" s="1"/>
  <c r="D90" i="13"/>
  <c r="F90" i="13" s="1"/>
  <c r="D69" i="13"/>
  <c r="F69" i="13" s="1"/>
  <c r="D61" i="13"/>
  <c r="F61" i="13" s="1"/>
  <c r="D58" i="13"/>
  <c r="R58" i="13" s="1"/>
  <c r="D45" i="13"/>
  <c r="F45" i="13" s="1"/>
  <c r="D78" i="13"/>
  <c r="R78" i="13" s="1"/>
  <c r="D46" i="13"/>
  <c r="R46" i="13" s="1"/>
  <c r="R32" i="13"/>
  <c r="D92" i="13"/>
  <c r="F92" i="13" s="1"/>
  <c r="D60" i="13"/>
  <c r="F60" i="13" s="1"/>
  <c r="D87" i="13"/>
  <c r="R87" i="13" s="1"/>
  <c r="D79" i="13"/>
  <c r="R79" i="13" s="1"/>
  <c r="D71" i="13"/>
  <c r="R71" i="13" s="1"/>
  <c r="D63" i="13"/>
  <c r="R63" i="13" s="1"/>
  <c r="D55" i="13"/>
  <c r="R55" i="13" s="1"/>
  <c r="D47" i="13"/>
  <c r="R47" i="13" s="1"/>
  <c r="F42" i="13"/>
  <c r="D18" i="13"/>
  <c r="F18" i="13" s="1"/>
  <c r="R66" i="13"/>
  <c r="R62" i="13"/>
  <c r="R80" i="13"/>
  <c r="F80" i="13"/>
  <c r="F57" i="13"/>
  <c r="R64" i="13"/>
  <c r="F74" i="13"/>
  <c r="D37" i="13"/>
  <c r="R37" i="13" s="1"/>
  <c r="D17" i="13"/>
  <c r="R17" i="13" s="1"/>
  <c r="D28" i="13"/>
  <c r="R28" i="13" s="1"/>
  <c r="D25" i="13"/>
  <c r="D91" i="13"/>
  <c r="R91" i="13" s="1"/>
  <c r="D41" i="13"/>
  <c r="F59" i="13"/>
  <c r="M40" i="12"/>
  <c r="U40" i="12"/>
  <c r="O40" i="12"/>
  <c r="P40" i="12"/>
  <c r="K40" i="12"/>
  <c r="N40" i="12"/>
  <c r="Q40" i="12"/>
  <c r="L40" i="12"/>
  <c r="R40" i="12"/>
  <c r="S40" i="12"/>
  <c r="J40" i="12"/>
  <c r="T40" i="12"/>
  <c r="M44" i="12"/>
  <c r="U44" i="12"/>
  <c r="O44" i="12"/>
  <c r="P44" i="12"/>
  <c r="R44" i="12"/>
  <c r="S44" i="12"/>
  <c r="T44" i="12"/>
  <c r="K44" i="12"/>
  <c r="L44" i="12"/>
  <c r="N44" i="12"/>
  <c r="Q44" i="12"/>
  <c r="J44" i="12"/>
  <c r="M38" i="12"/>
  <c r="U38" i="12"/>
  <c r="S38" i="12"/>
  <c r="J38" i="12"/>
  <c r="R38" i="12"/>
  <c r="Q38" i="12"/>
  <c r="D16" i="13"/>
  <c r="D29" i="13"/>
  <c r="M48" i="12"/>
  <c r="U48" i="12"/>
  <c r="O48" i="12"/>
  <c r="P48" i="12"/>
  <c r="K48" i="12"/>
  <c r="N48" i="12"/>
  <c r="L48" i="12"/>
  <c r="R48" i="12"/>
  <c r="S48" i="12"/>
  <c r="T48" i="12"/>
  <c r="J48" i="12"/>
  <c r="Q48" i="12"/>
  <c r="M53" i="12"/>
  <c r="U53" i="12"/>
  <c r="O53" i="12"/>
  <c r="P53" i="12"/>
  <c r="S53" i="12"/>
  <c r="J53" i="12"/>
  <c r="T53" i="12"/>
  <c r="L53" i="12"/>
  <c r="N53" i="12"/>
  <c r="K53" i="12"/>
  <c r="Q53" i="12"/>
  <c r="R53" i="12"/>
  <c r="D70" i="13"/>
  <c r="K37" i="12"/>
  <c r="S37" i="12"/>
  <c r="L37" i="12"/>
  <c r="T37" i="12"/>
  <c r="M37" i="12"/>
  <c r="U37" i="12"/>
  <c r="O37" i="12"/>
  <c r="P37" i="12"/>
  <c r="J37" i="12"/>
  <c r="N37" i="12"/>
  <c r="Q37" i="12"/>
  <c r="R37" i="12"/>
  <c r="D93" i="13"/>
  <c r="D68" i="13"/>
  <c r="F68" i="13" s="1"/>
  <c r="M54" i="12"/>
  <c r="U54" i="12"/>
  <c r="O54" i="12"/>
  <c r="P54" i="12"/>
  <c r="T54" i="12"/>
  <c r="K54" i="12"/>
  <c r="J54" i="12"/>
  <c r="N54" i="12"/>
  <c r="Q54" i="12"/>
  <c r="L54" i="12"/>
  <c r="S54" i="12"/>
  <c r="R54" i="12"/>
  <c r="M57" i="12"/>
  <c r="U57" i="12"/>
  <c r="O57" i="12"/>
  <c r="P57" i="12"/>
  <c r="L57" i="12"/>
  <c r="Q57" i="12"/>
  <c r="N57" i="12"/>
  <c r="S57" i="12"/>
  <c r="J57" i="12"/>
  <c r="K57" i="12"/>
  <c r="R57" i="12"/>
  <c r="T57" i="12"/>
  <c r="M46" i="12"/>
  <c r="U46" i="12"/>
  <c r="O46" i="12"/>
  <c r="P46" i="12"/>
  <c r="T46" i="12"/>
  <c r="K46" i="12"/>
  <c r="J46" i="12"/>
  <c r="N46" i="12"/>
  <c r="Q46" i="12"/>
  <c r="L46" i="12"/>
  <c r="R46" i="12"/>
  <c r="S46" i="12"/>
  <c r="J32" i="12"/>
  <c r="R32" i="12"/>
  <c r="K32" i="12"/>
  <c r="S32" i="12"/>
  <c r="L32" i="12"/>
  <c r="T32" i="12"/>
  <c r="M32" i="12"/>
  <c r="U32" i="12"/>
  <c r="N32" i="12"/>
  <c r="O32" i="12"/>
  <c r="P32" i="12"/>
  <c r="Q32" i="12"/>
  <c r="M43" i="12"/>
  <c r="U43" i="12"/>
  <c r="O43" i="12"/>
  <c r="P43" i="12"/>
  <c r="Q43" i="12"/>
  <c r="T43" i="12"/>
  <c r="R43" i="12"/>
  <c r="S43" i="12"/>
  <c r="J43" i="12"/>
  <c r="K43" i="12"/>
  <c r="L43" i="12"/>
  <c r="N43" i="12"/>
  <c r="D75" i="13"/>
  <c r="M50" i="12"/>
  <c r="U50" i="12"/>
  <c r="O50" i="12"/>
  <c r="P50" i="12"/>
  <c r="N50" i="12"/>
  <c r="R50" i="12"/>
  <c r="Q50" i="12"/>
  <c r="T50" i="12"/>
  <c r="J50" i="12"/>
  <c r="K50" i="12"/>
  <c r="L50" i="12"/>
  <c r="S50" i="12"/>
  <c r="D94" i="13"/>
  <c r="D27" i="13"/>
  <c r="D72" i="13"/>
  <c r="M56" i="12"/>
  <c r="U56" i="12"/>
  <c r="O56" i="12"/>
  <c r="P56" i="12"/>
  <c r="K56" i="12"/>
  <c r="N56" i="12"/>
  <c r="L56" i="12"/>
  <c r="R56" i="12"/>
  <c r="S56" i="12"/>
  <c r="T56" i="12"/>
  <c r="J56" i="12"/>
  <c r="Q56" i="12"/>
  <c r="D86" i="13"/>
  <c r="F86" i="13" s="1"/>
  <c r="D39" i="13"/>
  <c r="R39" i="13" s="1"/>
  <c r="D36" i="13"/>
  <c r="M47" i="12"/>
  <c r="U47" i="12"/>
  <c r="O47" i="12"/>
  <c r="P47" i="12"/>
  <c r="J47" i="12"/>
  <c r="L47" i="12"/>
  <c r="K47" i="12"/>
  <c r="Q47" i="12"/>
  <c r="R47" i="12"/>
  <c r="N47" i="12"/>
  <c r="S47" i="12"/>
  <c r="T47" i="12"/>
  <c r="D14" i="13"/>
  <c r="M55" i="12"/>
  <c r="U55" i="12"/>
  <c r="O55" i="12"/>
  <c r="P55" i="12"/>
  <c r="J55" i="12"/>
  <c r="L55" i="12"/>
  <c r="K55" i="12"/>
  <c r="Q55" i="12"/>
  <c r="R55" i="12"/>
  <c r="T55" i="12"/>
  <c r="S55" i="12"/>
  <c r="N55" i="12"/>
  <c r="D31" i="13"/>
  <c r="M41" i="12"/>
  <c r="U41" i="12"/>
  <c r="O41" i="12"/>
  <c r="P41" i="12"/>
  <c r="L41" i="12"/>
  <c r="Q41" i="12"/>
  <c r="R41" i="12"/>
  <c r="N41" i="12"/>
  <c r="S41" i="12"/>
  <c r="T41" i="12"/>
  <c r="J41" i="12"/>
  <c r="K41" i="12"/>
  <c r="J33" i="12"/>
  <c r="R33" i="12"/>
  <c r="K33" i="12"/>
  <c r="S33" i="12"/>
  <c r="L33" i="12"/>
  <c r="T33" i="12"/>
  <c r="M33" i="12"/>
  <c r="U33" i="12"/>
  <c r="N33" i="12"/>
  <c r="O33" i="12"/>
  <c r="P33" i="12"/>
  <c r="Q33" i="12"/>
  <c r="D15" i="13"/>
  <c r="F15" i="13" s="1"/>
  <c r="J35" i="12"/>
  <c r="R35" i="12"/>
  <c r="K35" i="12"/>
  <c r="S35" i="12"/>
  <c r="L35" i="12"/>
  <c r="T35" i="12"/>
  <c r="M35" i="12"/>
  <c r="U35" i="12"/>
  <c r="N35" i="12"/>
  <c r="O35" i="12"/>
  <c r="Q35" i="12"/>
  <c r="P35" i="12"/>
  <c r="M45" i="12"/>
  <c r="U45" i="12"/>
  <c r="O45" i="12"/>
  <c r="P45" i="12"/>
  <c r="S45" i="12"/>
  <c r="J45" i="12"/>
  <c r="T45" i="12"/>
  <c r="L45" i="12"/>
  <c r="N45" i="12"/>
  <c r="Q45" i="12"/>
  <c r="K45" i="12"/>
  <c r="R45" i="12"/>
  <c r="M51" i="12"/>
  <c r="U51" i="12"/>
  <c r="O51" i="12"/>
  <c r="P51" i="12"/>
  <c r="Q51" i="12"/>
  <c r="S51" i="12"/>
  <c r="R51" i="12"/>
  <c r="J51" i="12"/>
  <c r="K51" i="12"/>
  <c r="N51" i="12"/>
  <c r="L51" i="12"/>
  <c r="T51" i="12"/>
  <c r="J34" i="12"/>
  <c r="R34" i="12"/>
  <c r="K34" i="12"/>
  <c r="S34" i="12"/>
  <c r="L34" i="12"/>
  <c r="T34" i="12"/>
  <c r="M34" i="12"/>
  <c r="U34" i="12"/>
  <c r="N34" i="12"/>
  <c r="O34" i="12"/>
  <c r="P34" i="12"/>
  <c r="Q34" i="12"/>
  <c r="M42" i="12"/>
  <c r="U42" i="12"/>
  <c r="O42" i="12"/>
  <c r="P42" i="12"/>
  <c r="N42" i="12"/>
  <c r="R42" i="12"/>
  <c r="S42" i="12"/>
  <c r="Q42" i="12"/>
  <c r="T42" i="12"/>
  <c r="J42" i="12"/>
  <c r="L42" i="12"/>
  <c r="K42" i="12"/>
  <c r="M39" i="12"/>
  <c r="U39" i="12"/>
  <c r="O39" i="12"/>
  <c r="P39" i="12"/>
  <c r="J39" i="12"/>
  <c r="L39" i="12"/>
  <c r="N39" i="12"/>
  <c r="K39" i="12"/>
  <c r="Q39" i="12"/>
  <c r="R39" i="12"/>
  <c r="T39" i="12"/>
  <c r="S39" i="12"/>
  <c r="M49" i="12"/>
  <c r="U49" i="12"/>
  <c r="O49" i="12"/>
  <c r="P49" i="12"/>
  <c r="L49" i="12"/>
  <c r="Q49" i="12"/>
  <c r="N49" i="12"/>
  <c r="S49" i="12"/>
  <c r="T49" i="12"/>
  <c r="J49" i="12"/>
  <c r="K49" i="12"/>
  <c r="R49" i="12"/>
  <c r="I61" i="12"/>
  <c r="D43" i="13"/>
  <c r="R42" i="13"/>
  <c r="R89" i="13"/>
  <c r="D24" i="13"/>
  <c r="D33" i="13"/>
  <c r="I70" i="12"/>
  <c r="D52" i="13"/>
  <c r="D26" i="13"/>
  <c r="I52" i="12"/>
  <c r="D34" i="13"/>
  <c r="D19" i="13"/>
  <c r="F49" i="13"/>
  <c r="D54" i="13"/>
  <c r="D30" i="13"/>
  <c r="D20" i="13"/>
  <c r="R82" i="13"/>
  <c r="F82" i="13"/>
  <c r="D53" i="13"/>
  <c r="R95" i="13"/>
  <c r="D44" i="13"/>
  <c r="D21" i="13"/>
  <c r="D48" i="13"/>
  <c r="I58" i="12"/>
  <c r="D40" i="13"/>
  <c r="D22" i="13"/>
  <c r="D38" i="13"/>
  <c r="I66" i="13" l="1"/>
  <c r="M66" i="13"/>
  <c r="V66" i="13" s="1"/>
  <c r="J66" i="13"/>
  <c r="S66" i="13" s="1"/>
  <c r="N66" i="13"/>
  <c r="W66" i="13" s="1"/>
  <c r="G66" i="13"/>
  <c r="K66" i="13"/>
  <c r="T66" i="13" s="1"/>
  <c r="H66" i="13"/>
  <c r="L66" i="13"/>
  <c r="U66" i="13" s="1"/>
  <c r="I59" i="13"/>
  <c r="M59" i="13"/>
  <c r="V59" i="13" s="1"/>
  <c r="J59" i="13"/>
  <c r="S59" i="13" s="1"/>
  <c r="N59" i="13"/>
  <c r="W59" i="13" s="1"/>
  <c r="G59" i="13"/>
  <c r="K59" i="13"/>
  <c r="T59" i="13" s="1"/>
  <c r="H59" i="13"/>
  <c r="L59" i="13"/>
  <c r="U59" i="13" s="1"/>
  <c r="I77" i="13"/>
  <c r="M77" i="13"/>
  <c r="V77" i="13" s="1"/>
  <c r="J77" i="13"/>
  <c r="S77" i="13" s="1"/>
  <c r="N77" i="13"/>
  <c r="W77" i="13" s="1"/>
  <c r="G77" i="13"/>
  <c r="K77" i="13"/>
  <c r="T77" i="13" s="1"/>
  <c r="H77" i="13"/>
  <c r="L77" i="13"/>
  <c r="U77" i="13" s="1"/>
  <c r="I51" i="13"/>
  <c r="M51" i="13"/>
  <c r="V51" i="13" s="1"/>
  <c r="J51" i="13"/>
  <c r="S51" i="13" s="1"/>
  <c r="N51" i="13"/>
  <c r="W51" i="13" s="1"/>
  <c r="G51" i="13"/>
  <c r="K51" i="13"/>
  <c r="T51" i="13" s="1"/>
  <c r="H51" i="13"/>
  <c r="L51" i="13"/>
  <c r="U51" i="13" s="1"/>
  <c r="I89" i="13"/>
  <c r="M89" i="13"/>
  <c r="V89" i="13" s="1"/>
  <c r="J89" i="13"/>
  <c r="S89" i="13" s="1"/>
  <c r="N89" i="13"/>
  <c r="W89" i="13" s="1"/>
  <c r="G89" i="13"/>
  <c r="K89" i="13"/>
  <c r="T89" i="13" s="1"/>
  <c r="H89" i="13"/>
  <c r="L89" i="13"/>
  <c r="U89" i="13" s="1"/>
  <c r="I86" i="13"/>
  <c r="M86" i="13"/>
  <c r="V86" i="13" s="1"/>
  <c r="J86" i="13"/>
  <c r="S86" i="13" s="1"/>
  <c r="N86" i="13"/>
  <c r="W86" i="13" s="1"/>
  <c r="G86" i="13"/>
  <c r="K86" i="13"/>
  <c r="T86" i="13" s="1"/>
  <c r="H86" i="13"/>
  <c r="L86" i="13"/>
  <c r="U86" i="13" s="1"/>
  <c r="I74" i="13"/>
  <c r="M74" i="13"/>
  <c r="V74" i="13" s="1"/>
  <c r="J74" i="13"/>
  <c r="S74" i="13" s="1"/>
  <c r="N74" i="13"/>
  <c r="W74" i="13" s="1"/>
  <c r="G74" i="13"/>
  <c r="K74" i="13"/>
  <c r="T74" i="13" s="1"/>
  <c r="H74" i="13"/>
  <c r="L74" i="13"/>
  <c r="U74" i="13" s="1"/>
  <c r="L18" i="13"/>
  <c r="U18" i="13" s="1"/>
  <c r="H18" i="13"/>
  <c r="K18" i="13"/>
  <c r="T18" i="13" s="1"/>
  <c r="G18" i="13"/>
  <c r="N18" i="13"/>
  <c r="W18" i="13" s="1"/>
  <c r="J18" i="13"/>
  <c r="S18" i="13" s="1"/>
  <c r="M18" i="13"/>
  <c r="V18" i="13" s="1"/>
  <c r="I18" i="13"/>
  <c r="H32" i="13"/>
  <c r="L32" i="13"/>
  <c r="U32" i="13" s="1"/>
  <c r="I32" i="13"/>
  <c r="M32" i="13"/>
  <c r="V32" i="13" s="1"/>
  <c r="J32" i="13"/>
  <c r="S32" i="13" s="1"/>
  <c r="N32" i="13"/>
  <c r="W32" i="13" s="1"/>
  <c r="G32" i="13"/>
  <c r="K32" i="13"/>
  <c r="T32" i="13" s="1"/>
  <c r="I85" i="13"/>
  <c r="M85" i="13"/>
  <c r="V85" i="13" s="1"/>
  <c r="J85" i="13"/>
  <c r="S85" i="13" s="1"/>
  <c r="N85" i="13"/>
  <c r="W85" i="13" s="1"/>
  <c r="G85" i="13"/>
  <c r="K85" i="13"/>
  <c r="T85" i="13" s="1"/>
  <c r="H85" i="13"/>
  <c r="L85" i="13"/>
  <c r="U85" i="13" s="1"/>
  <c r="I64" i="13"/>
  <c r="M64" i="13"/>
  <c r="V64" i="13" s="1"/>
  <c r="J64" i="13"/>
  <c r="S64" i="13" s="1"/>
  <c r="N64" i="13"/>
  <c r="W64" i="13" s="1"/>
  <c r="G64" i="13"/>
  <c r="K64" i="13"/>
  <c r="T64" i="13" s="1"/>
  <c r="H64" i="13"/>
  <c r="L64" i="13"/>
  <c r="U64" i="13" s="1"/>
  <c r="L15" i="13"/>
  <c r="U15" i="13" s="1"/>
  <c r="H15" i="13"/>
  <c r="K15" i="13"/>
  <c r="T15" i="13" s="1"/>
  <c r="G15" i="13"/>
  <c r="N15" i="13"/>
  <c r="W15" i="13" s="1"/>
  <c r="J15" i="13"/>
  <c r="S15" i="13" s="1"/>
  <c r="M15" i="13"/>
  <c r="V15" i="13" s="1"/>
  <c r="I15" i="13"/>
  <c r="I82" i="13"/>
  <c r="M82" i="13"/>
  <c r="V82" i="13" s="1"/>
  <c r="J82" i="13"/>
  <c r="S82" i="13" s="1"/>
  <c r="N82" i="13"/>
  <c r="W82" i="13" s="1"/>
  <c r="G82" i="13"/>
  <c r="K82" i="13"/>
  <c r="T82" i="13" s="1"/>
  <c r="H82" i="13"/>
  <c r="L82" i="13"/>
  <c r="U82" i="13" s="1"/>
  <c r="F23" i="13"/>
  <c r="N38" i="12"/>
  <c r="P38" i="12"/>
  <c r="T38" i="12"/>
  <c r="F50" i="13"/>
  <c r="H42" i="13"/>
  <c r="L42" i="13"/>
  <c r="U42" i="13" s="1"/>
  <c r="G42" i="13"/>
  <c r="M42" i="13"/>
  <c r="V42" i="13" s="1"/>
  <c r="I42" i="13"/>
  <c r="N42" i="13"/>
  <c r="W42" i="13" s="1"/>
  <c r="J42" i="13"/>
  <c r="S42" i="13" s="1"/>
  <c r="K42" i="13"/>
  <c r="T42" i="13" s="1"/>
  <c r="I60" i="13"/>
  <c r="M60" i="13"/>
  <c r="V60" i="13" s="1"/>
  <c r="J60" i="13"/>
  <c r="S60" i="13" s="1"/>
  <c r="N60" i="13"/>
  <c r="W60" i="13" s="1"/>
  <c r="G60" i="13"/>
  <c r="K60" i="13"/>
  <c r="T60" i="13" s="1"/>
  <c r="H60" i="13"/>
  <c r="L60" i="13"/>
  <c r="U60" i="13" s="1"/>
  <c r="I69" i="13"/>
  <c r="M69" i="13"/>
  <c r="V69" i="13" s="1"/>
  <c r="J69" i="13"/>
  <c r="S69" i="13" s="1"/>
  <c r="N69" i="13"/>
  <c r="W69" i="13" s="1"/>
  <c r="G69" i="13"/>
  <c r="K69" i="13"/>
  <c r="T69" i="13" s="1"/>
  <c r="H69" i="13"/>
  <c r="L69" i="13"/>
  <c r="U69" i="13" s="1"/>
  <c r="I95" i="13"/>
  <c r="M95" i="13"/>
  <c r="V95" i="13" s="1"/>
  <c r="J95" i="13"/>
  <c r="S95" i="13" s="1"/>
  <c r="N95" i="13"/>
  <c r="W95" i="13" s="1"/>
  <c r="G95" i="13"/>
  <c r="K95" i="13"/>
  <c r="T95" i="13" s="1"/>
  <c r="H95" i="13"/>
  <c r="L95" i="13"/>
  <c r="U95" i="13" s="1"/>
  <c r="D73" i="13"/>
  <c r="R73" i="13" s="1"/>
  <c r="I62" i="13"/>
  <c r="M62" i="13"/>
  <c r="V62" i="13" s="1"/>
  <c r="J62" i="13"/>
  <c r="S62" i="13" s="1"/>
  <c r="N62" i="13"/>
  <c r="W62" i="13" s="1"/>
  <c r="G62" i="13"/>
  <c r="K62" i="13"/>
  <c r="T62" i="13" s="1"/>
  <c r="H62" i="13"/>
  <c r="L62" i="13"/>
  <c r="U62" i="13" s="1"/>
  <c r="I80" i="13"/>
  <c r="M80" i="13"/>
  <c r="V80" i="13" s="1"/>
  <c r="J80" i="13"/>
  <c r="S80" i="13" s="1"/>
  <c r="N80" i="13"/>
  <c r="W80" i="13" s="1"/>
  <c r="G80" i="13"/>
  <c r="K80" i="13"/>
  <c r="T80" i="13" s="1"/>
  <c r="H80" i="13"/>
  <c r="L80" i="13"/>
  <c r="U80" i="13" s="1"/>
  <c r="I61" i="13"/>
  <c r="M61" i="13"/>
  <c r="V61" i="13" s="1"/>
  <c r="J61" i="13"/>
  <c r="S61" i="13" s="1"/>
  <c r="N61" i="13"/>
  <c r="W61" i="13" s="1"/>
  <c r="G61" i="13"/>
  <c r="K61" i="13"/>
  <c r="T61" i="13" s="1"/>
  <c r="H61" i="13"/>
  <c r="L61" i="13"/>
  <c r="U61" i="13" s="1"/>
  <c r="I49" i="13"/>
  <c r="M49" i="13"/>
  <c r="V49" i="13" s="1"/>
  <c r="J49" i="13"/>
  <c r="S49" i="13" s="1"/>
  <c r="N49" i="13"/>
  <c r="W49" i="13" s="1"/>
  <c r="G49" i="13"/>
  <c r="K49" i="13"/>
  <c r="T49" i="13" s="1"/>
  <c r="H49" i="13"/>
  <c r="L49" i="13"/>
  <c r="U49" i="13" s="1"/>
  <c r="I68" i="13"/>
  <c r="M68" i="13"/>
  <c r="V68" i="13" s="1"/>
  <c r="J68" i="13"/>
  <c r="S68" i="13" s="1"/>
  <c r="N68" i="13"/>
  <c r="W68" i="13" s="1"/>
  <c r="G68" i="13"/>
  <c r="K68" i="13"/>
  <c r="T68" i="13" s="1"/>
  <c r="H68" i="13"/>
  <c r="L68" i="13"/>
  <c r="U68" i="13" s="1"/>
  <c r="R16" i="13"/>
  <c r="K38" i="12"/>
  <c r="O38" i="12"/>
  <c r="D76" i="13"/>
  <c r="I57" i="13"/>
  <c r="M57" i="13"/>
  <c r="V57" i="13" s="1"/>
  <c r="J57" i="13"/>
  <c r="S57" i="13" s="1"/>
  <c r="N57" i="13"/>
  <c r="W57" i="13" s="1"/>
  <c r="G57" i="13"/>
  <c r="K57" i="13"/>
  <c r="T57" i="13" s="1"/>
  <c r="H57" i="13"/>
  <c r="L57" i="13"/>
  <c r="U57" i="13" s="1"/>
  <c r="I92" i="13"/>
  <c r="M92" i="13"/>
  <c r="V92" i="13" s="1"/>
  <c r="J92" i="13"/>
  <c r="S92" i="13" s="1"/>
  <c r="N92" i="13"/>
  <c r="W92" i="13" s="1"/>
  <c r="G92" i="13"/>
  <c r="K92" i="13"/>
  <c r="T92" i="13" s="1"/>
  <c r="L92" i="13"/>
  <c r="U92" i="13" s="1"/>
  <c r="H92" i="13"/>
  <c r="H45" i="13"/>
  <c r="L45" i="13"/>
  <c r="U45" i="13" s="1"/>
  <c r="J45" i="13"/>
  <c r="S45" i="13" s="1"/>
  <c r="K45" i="13"/>
  <c r="T45" i="13" s="1"/>
  <c r="G45" i="13"/>
  <c r="M45" i="13"/>
  <c r="V45" i="13" s="1"/>
  <c r="I45" i="13"/>
  <c r="N45" i="13"/>
  <c r="W45" i="13" s="1"/>
  <c r="I90" i="13"/>
  <c r="M90" i="13"/>
  <c r="V90" i="13" s="1"/>
  <c r="J90" i="13"/>
  <c r="S90" i="13" s="1"/>
  <c r="N90" i="13"/>
  <c r="W90" i="13" s="1"/>
  <c r="G90" i="13"/>
  <c r="K90" i="13"/>
  <c r="T90" i="13" s="1"/>
  <c r="H90" i="13"/>
  <c r="L90" i="13"/>
  <c r="U90" i="13" s="1"/>
  <c r="I88" i="13"/>
  <c r="M88" i="13"/>
  <c r="V88" i="13" s="1"/>
  <c r="J88" i="13"/>
  <c r="S88" i="13" s="1"/>
  <c r="N88" i="13"/>
  <c r="W88" i="13" s="1"/>
  <c r="G88" i="13"/>
  <c r="K88" i="13"/>
  <c r="T88" i="13" s="1"/>
  <c r="L88" i="13"/>
  <c r="U88" i="13" s="1"/>
  <c r="H88" i="13"/>
  <c r="I83" i="13"/>
  <c r="M83" i="13"/>
  <c r="V83" i="13" s="1"/>
  <c r="J83" i="13"/>
  <c r="S83" i="13" s="1"/>
  <c r="N83" i="13"/>
  <c r="W83" i="13" s="1"/>
  <c r="G83" i="13"/>
  <c r="K83" i="13"/>
  <c r="T83" i="13" s="1"/>
  <c r="H83" i="13"/>
  <c r="L83" i="13"/>
  <c r="U83" i="13" s="1"/>
  <c r="F65" i="13"/>
  <c r="F67" i="13"/>
  <c r="F79" i="13"/>
  <c r="F87" i="13"/>
  <c r="R83" i="13"/>
  <c r="R60" i="13"/>
  <c r="R88" i="13"/>
  <c r="R51" i="13"/>
  <c r="F56" i="13"/>
  <c r="R90" i="13"/>
  <c r="F17" i="13"/>
  <c r="F28" i="13"/>
  <c r="F81" i="13"/>
  <c r="F16" i="13"/>
  <c r="F73" i="13"/>
  <c r="F55" i="13"/>
  <c r="F71" i="13"/>
  <c r="R86" i="13"/>
  <c r="F46" i="13"/>
  <c r="R61" i="13"/>
  <c r="F63" i="13"/>
  <c r="F84" i="13"/>
  <c r="R69" i="13"/>
  <c r="R77" i="13"/>
  <c r="R85" i="13"/>
  <c r="F58" i="13"/>
  <c r="F78" i="13"/>
  <c r="F35" i="13"/>
  <c r="F39" i="13"/>
  <c r="F47" i="13"/>
  <c r="R45" i="13"/>
  <c r="R92" i="13"/>
  <c r="R18" i="13"/>
  <c r="F37" i="13"/>
  <c r="R76" i="13"/>
  <c r="F76" i="13"/>
  <c r="R25" i="13"/>
  <c r="F25" i="13"/>
  <c r="R15" i="13"/>
  <c r="R41" i="13"/>
  <c r="F41" i="13"/>
  <c r="F91" i="13"/>
  <c r="M52" i="12"/>
  <c r="U52" i="12"/>
  <c r="O52" i="12"/>
  <c r="P52" i="12"/>
  <c r="R52" i="12"/>
  <c r="T52" i="12"/>
  <c r="S52" i="12"/>
  <c r="K52" i="12"/>
  <c r="L52" i="12"/>
  <c r="Q52" i="12"/>
  <c r="J52" i="12"/>
  <c r="N52" i="12"/>
  <c r="R31" i="13"/>
  <c r="F31" i="13"/>
  <c r="F14" i="13"/>
  <c r="R14" i="13"/>
  <c r="F72" i="13"/>
  <c r="R72" i="13"/>
  <c r="R93" i="13"/>
  <c r="F93" i="13"/>
  <c r="R36" i="13"/>
  <c r="F36" i="13"/>
  <c r="R27" i="13"/>
  <c r="F27" i="13"/>
  <c r="R70" i="13"/>
  <c r="F70" i="13"/>
  <c r="R68" i="13"/>
  <c r="F94" i="13"/>
  <c r="R94" i="13"/>
  <c r="F29" i="13"/>
  <c r="R29" i="13"/>
  <c r="R75" i="13"/>
  <c r="F75" i="13"/>
  <c r="F40" i="13"/>
  <c r="R40" i="13"/>
  <c r="F26" i="13"/>
  <c r="R26" i="13"/>
  <c r="R34" i="13"/>
  <c r="F34" i="13"/>
  <c r="F48" i="13"/>
  <c r="R48" i="13"/>
  <c r="F53" i="13"/>
  <c r="R53" i="13"/>
  <c r="F21" i="13"/>
  <c r="R21" i="13"/>
  <c r="F44" i="13"/>
  <c r="R44" i="13"/>
  <c r="R33" i="13"/>
  <c r="F33" i="13"/>
  <c r="F38" i="13"/>
  <c r="R38" i="13"/>
  <c r="R22" i="13"/>
  <c r="F22" i="13"/>
  <c r="R20" i="13"/>
  <c r="F20" i="13"/>
  <c r="F30" i="13"/>
  <c r="R30" i="13"/>
  <c r="R19" i="13"/>
  <c r="F19" i="13"/>
  <c r="R52" i="13"/>
  <c r="F52" i="13"/>
  <c r="F54" i="13"/>
  <c r="R54" i="13"/>
  <c r="F24" i="13"/>
  <c r="R24" i="13"/>
  <c r="F43" i="13"/>
  <c r="R43" i="13"/>
  <c r="H33" i="13" l="1"/>
  <c r="L33" i="13"/>
  <c r="U33" i="13" s="1"/>
  <c r="I33" i="13"/>
  <c r="M33" i="13"/>
  <c r="V33" i="13" s="1"/>
  <c r="J33" i="13"/>
  <c r="S33" i="13" s="1"/>
  <c r="N33" i="13"/>
  <c r="W33" i="13" s="1"/>
  <c r="G33" i="13"/>
  <c r="K33" i="13"/>
  <c r="T33" i="13" s="1"/>
  <c r="H40" i="13"/>
  <c r="L40" i="13"/>
  <c r="U40" i="13" s="1"/>
  <c r="G40" i="13"/>
  <c r="M40" i="13"/>
  <c r="V40" i="13" s="1"/>
  <c r="I40" i="13"/>
  <c r="N40" i="13"/>
  <c r="W40" i="13" s="1"/>
  <c r="J40" i="13"/>
  <c r="S40" i="13" s="1"/>
  <c r="K40" i="13"/>
  <c r="T40" i="13" s="1"/>
  <c r="L29" i="13"/>
  <c r="U29" i="13" s="1"/>
  <c r="H29" i="13"/>
  <c r="K29" i="13"/>
  <c r="T29" i="13" s="1"/>
  <c r="G29" i="13"/>
  <c r="N29" i="13"/>
  <c r="W29" i="13" s="1"/>
  <c r="J29" i="13"/>
  <c r="S29" i="13" s="1"/>
  <c r="I29" i="13"/>
  <c r="M29" i="13"/>
  <c r="V29" i="13" s="1"/>
  <c r="I70" i="13"/>
  <c r="M70" i="13"/>
  <c r="V70" i="13" s="1"/>
  <c r="J70" i="13"/>
  <c r="S70" i="13" s="1"/>
  <c r="N70" i="13"/>
  <c r="W70" i="13" s="1"/>
  <c r="G70" i="13"/>
  <c r="K70" i="13"/>
  <c r="T70" i="13" s="1"/>
  <c r="H70" i="13"/>
  <c r="L70" i="13"/>
  <c r="U70" i="13" s="1"/>
  <c r="H36" i="13"/>
  <c r="L36" i="13"/>
  <c r="U36" i="13" s="1"/>
  <c r="G36" i="13"/>
  <c r="M36" i="13"/>
  <c r="V36" i="13" s="1"/>
  <c r="I36" i="13"/>
  <c r="N36" i="13"/>
  <c r="W36" i="13" s="1"/>
  <c r="J36" i="13"/>
  <c r="S36" i="13" s="1"/>
  <c r="K36" i="13"/>
  <c r="T36" i="13" s="1"/>
  <c r="H31" i="13"/>
  <c r="L31" i="13"/>
  <c r="U31" i="13" s="1"/>
  <c r="I31" i="13"/>
  <c r="M31" i="13"/>
  <c r="V31" i="13" s="1"/>
  <c r="J31" i="13"/>
  <c r="S31" i="13" s="1"/>
  <c r="N31" i="13"/>
  <c r="W31" i="13" s="1"/>
  <c r="G31" i="13"/>
  <c r="K31" i="13"/>
  <c r="T31" i="13" s="1"/>
  <c r="H41" i="13"/>
  <c r="L41" i="13"/>
  <c r="U41" i="13" s="1"/>
  <c r="J41" i="13"/>
  <c r="S41" i="13" s="1"/>
  <c r="K41" i="13"/>
  <c r="T41" i="13" s="1"/>
  <c r="G41" i="13"/>
  <c r="M41" i="13"/>
  <c r="V41" i="13" s="1"/>
  <c r="I41" i="13"/>
  <c r="N41" i="13"/>
  <c r="W41" i="13" s="1"/>
  <c r="H35" i="13"/>
  <c r="L35" i="13"/>
  <c r="U35" i="13" s="1"/>
  <c r="J35" i="13"/>
  <c r="S35" i="13" s="1"/>
  <c r="N35" i="13"/>
  <c r="W35" i="13" s="1"/>
  <c r="G35" i="13"/>
  <c r="I35" i="13"/>
  <c r="K35" i="13"/>
  <c r="T35" i="13" s="1"/>
  <c r="M35" i="13"/>
  <c r="V35" i="13" s="1"/>
  <c r="I55" i="13"/>
  <c r="M55" i="13"/>
  <c r="V55" i="13" s="1"/>
  <c r="J55" i="13"/>
  <c r="S55" i="13" s="1"/>
  <c r="N55" i="13"/>
  <c r="W55" i="13" s="1"/>
  <c r="G55" i="13"/>
  <c r="K55" i="13"/>
  <c r="T55" i="13" s="1"/>
  <c r="H55" i="13"/>
  <c r="L55" i="13"/>
  <c r="U55" i="13" s="1"/>
  <c r="L28" i="13"/>
  <c r="U28" i="13" s="1"/>
  <c r="H28" i="13"/>
  <c r="K28" i="13"/>
  <c r="T28" i="13" s="1"/>
  <c r="G28" i="13"/>
  <c r="N28" i="13"/>
  <c r="W28" i="13" s="1"/>
  <c r="J28" i="13"/>
  <c r="S28" i="13" s="1"/>
  <c r="M28" i="13"/>
  <c r="V28" i="13" s="1"/>
  <c r="I28" i="13"/>
  <c r="I87" i="13"/>
  <c r="M87" i="13"/>
  <c r="V87" i="13" s="1"/>
  <c r="J87" i="13"/>
  <c r="S87" i="13" s="1"/>
  <c r="N87" i="13"/>
  <c r="W87" i="13" s="1"/>
  <c r="G87" i="13"/>
  <c r="K87" i="13"/>
  <c r="T87" i="13" s="1"/>
  <c r="H87" i="13"/>
  <c r="L87" i="13"/>
  <c r="U87" i="13" s="1"/>
  <c r="L19" i="13"/>
  <c r="U19" i="13" s="1"/>
  <c r="H19" i="13"/>
  <c r="K19" i="13"/>
  <c r="T19" i="13" s="1"/>
  <c r="G19" i="13"/>
  <c r="N19" i="13"/>
  <c r="W19" i="13" s="1"/>
  <c r="J19" i="13"/>
  <c r="S19" i="13" s="1"/>
  <c r="M19" i="13"/>
  <c r="V19" i="13" s="1"/>
  <c r="I19" i="13"/>
  <c r="L24" i="13"/>
  <c r="U24" i="13" s="1"/>
  <c r="H24" i="13"/>
  <c r="K24" i="13"/>
  <c r="T24" i="13" s="1"/>
  <c r="G24" i="13"/>
  <c r="N24" i="13"/>
  <c r="W24" i="13" s="1"/>
  <c r="J24" i="13"/>
  <c r="S24" i="13" s="1"/>
  <c r="M24" i="13"/>
  <c r="V24" i="13" s="1"/>
  <c r="I24" i="13"/>
  <c r="I52" i="13"/>
  <c r="M52" i="13"/>
  <c r="V52" i="13" s="1"/>
  <c r="J52" i="13"/>
  <c r="S52" i="13" s="1"/>
  <c r="N52" i="13"/>
  <c r="W52" i="13" s="1"/>
  <c r="G52" i="13"/>
  <c r="K52" i="13"/>
  <c r="T52" i="13" s="1"/>
  <c r="H52" i="13"/>
  <c r="L52" i="13"/>
  <c r="U52" i="13" s="1"/>
  <c r="L20" i="13"/>
  <c r="U20" i="13" s="1"/>
  <c r="H20" i="13"/>
  <c r="K20" i="13"/>
  <c r="T20" i="13" s="1"/>
  <c r="G20" i="13"/>
  <c r="N20" i="13"/>
  <c r="W20" i="13" s="1"/>
  <c r="J20" i="13"/>
  <c r="S20" i="13" s="1"/>
  <c r="M20" i="13"/>
  <c r="V20" i="13" s="1"/>
  <c r="I20" i="13"/>
  <c r="L21" i="13"/>
  <c r="U21" i="13" s="1"/>
  <c r="H21" i="13"/>
  <c r="K21" i="13"/>
  <c r="T21" i="13" s="1"/>
  <c r="G21" i="13"/>
  <c r="N21" i="13"/>
  <c r="W21" i="13" s="1"/>
  <c r="J21" i="13"/>
  <c r="S21" i="13" s="1"/>
  <c r="I21" i="13"/>
  <c r="M21" i="13"/>
  <c r="V21" i="13" s="1"/>
  <c r="H48" i="13"/>
  <c r="L48" i="13"/>
  <c r="U48" i="13" s="1"/>
  <c r="G48" i="13"/>
  <c r="M48" i="13"/>
  <c r="V48" i="13" s="1"/>
  <c r="I48" i="13"/>
  <c r="N48" i="13"/>
  <c r="W48" i="13" s="1"/>
  <c r="J48" i="13"/>
  <c r="S48" i="13" s="1"/>
  <c r="K48" i="13"/>
  <c r="T48" i="13" s="1"/>
  <c r="L26" i="13"/>
  <c r="U26" i="13" s="1"/>
  <c r="H26" i="13"/>
  <c r="K26" i="13"/>
  <c r="T26" i="13" s="1"/>
  <c r="G26" i="13"/>
  <c r="N26" i="13"/>
  <c r="W26" i="13" s="1"/>
  <c r="J26" i="13"/>
  <c r="S26" i="13" s="1"/>
  <c r="M26" i="13"/>
  <c r="V26" i="13" s="1"/>
  <c r="I26" i="13"/>
  <c r="I75" i="13"/>
  <c r="M75" i="13"/>
  <c r="V75" i="13" s="1"/>
  <c r="J75" i="13"/>
  <c r="S75" i="13" s="1"/>
  <c r="N75" i="13"/>
  <c r="W75" i="13" s="1"/>
  <c r="G75" i="13"/>
  <c r="K75" i="13"/>
  <c r="T75" i="13" s="1"/>
  <c r="H75" i="13"/>
  <c r="L75" i="13"/>
  <c r="U75" i="13" s="1"/>
  <c r="I72" i="13"/>
  <c r="M72" i="13"/>
  <c r="V72" i="13" s="1"/>
  <c r="J72" i="13"/>
  <c r="S72" i="13" s="1"/>
  <c r="N72" i="13"/>
  <c r="W72" i="13" s="1"/>
  <c r="G72" i="13"/>
  <c r="K72" i="13"/>
  <c r="T72" i="13" s="1"/>
  <c r="H72" i="13"/>
  <c r="L72" i="13"/>
  <c r="U72" i="13" s="1"/>
  <c r="I76" i="13"/>
  <c r="M76" i="13"/>
  <c r="V76" i="13" s="1"/>
  <c r="J76" i="13"/>
  <c r="S76" i="13" s="1"/>
  <c r="N76" i="13"/>
  <c r="W76" i="13" s="1"/>
  <c r="G76" i="13"/>
  <c r="K76" i="13"/>
  <c r="T76" i="13" s="1"/>
  <c r="L76" i="13"/>
  <c r="U76" i="13" s="1"/>
  <c r="H76" i="13"/>
  <c r="I78" i="13"/>
  <c r="M78" i="13"/>
  <c r="V78" i="13" s="1"/>
  <c r="J78" i="13"/>
  <c r="S78" i="13" s="1"/>
  <c r="N78" i="13"/>
  <c r="W78" i="13" s="1"/>
  <c r="G78" i="13"/>
  <c r="K78" i="13"/>
  <c r="T78" i="13" s="1"/>
  <c r="H78" i="13"/>
  <c r="L78" i="13"/>
  <c r="U78" i="13" s="1"/>
  <c r="H46" i="13"/>
  <c r="L46" i="13"/>
  <c r="U46" i="13" s="1"/>
  <c r="G46" i="13"/>
  <c r="M46" i="13"/>
  <c r="V46" i="13" s="1"/>
  <c r="I46" i="13"/>
  <c r="N46" i="13"/>
  <c r="W46" i="13" s="1"/>
  <c r="J46" i="13"/>
  <c r="S46" i="13" s="1"/>
  <c r="K46" i="13"/>
  <c r="T46" i="13" s="1"/>
  <c r="I73" i="13"/>
  <c r="M73" i="13"/>
  <c r="V73" i="13" s="1"/>
  <c r="J73" i="13"/>
  <c r="S73" i="13" s="1"/>
  <c r="N73" i="13"/>
  <c r="W73" i="13" s="1"/>
  <c r="G73" i="13"/>
  <c r="K73" i="13"/>
  <c r="T73" i="13" s="1"/>
  <c r="H73" i="13"/>
  <c r="L73" i="13"/>
  <c r="U73" i="13" s="1"/>
  <c r="L17" i="13"/>
  <c r="U17" i="13" s="1"/>
  <c r="H17" i="13"/>
  <c r="K17" i="13"/>
  <c r="T17" i="13" s="1"/>
  <c r="G17" i="13"/>
  <c r="N17" i="13"/>
  <c r="W17" i="13" s="1"/>
  <c r="J17" i="13"/>
  <c r="S17" i="13" s="1"/>
  <c r="I17" i="13"/>
  <c r="M17" i="13"/>
  <c r="V17" i="13" s="1"/>
  <c r="I79" i="13"/>
  <c r="M79" i="13"/>
  <c r="V79" i="13" s="1"/>
  <c r="J79" i="13"/>
  <c r="S79" i="13" s="1"/>
  <c r="N79" i="13"/>
  <c r="W79" i="13" s="1"/>
  <c r="G79" i="13"/>
  <c r="K79" i="13"/>
  <c r="T79" i="13" s="1"/>
  <c r="H79" i="13"/>
  <c r="L79" i="13"/>
  <c r="U79" i="13" s="1"/>
  <c r="H34" i="13"/>
  <c r="L34" i="13"/>
  <c r="U34" i="13" s="1"/>
  <c r="J34" i="13"/>
  <c r="S34" i="13" s="1"/>
  <c r="N34" i="13"/>
  <c r="W34" i="13" s="1"/>
  <c r="G34" i="13"/>
  <c r="I34" i="13"/>
  <c r="K34" i="13"/>
  <c r="T34" i="13" s="1"/>
  <c r="M34" i="13"/>
  <c r="V34" i="13" s="1"/>
  <c r="H47" i="13"/>
  <c r="L47" i="13"/>
  <c r="U47" i="13" s="1"/>
  <c r="J47" i="13"/>
  <c r="S47" i="13" s="1"/>
  <c r="K47" i="13"/>
  <c r="T47" i="13" s="1"/>
  <c r="G47" i="13"/>
  <c r="M47" i="13"/>
  <c r="V47" i="13" s="1"/>
  <c r="I47" i="13"/>
  <c r="N47" i="13"/>
  <c r="W47" i="13" s="1"/>
  <c r="I58" i="13"/>
  <c r="M58" i="13"/>
  <c r="V58" i="13" s="1"/>
  <c r="J58" i="13"/>
  <c r="S58" i="13" s="1"/>
  <c r="N58" i="13"/>
  <c r="W58" i="13" s="1"/>
  <c r="G58" i="13"/>
  <c r="K58" i="13"/>
  <c r="T58" i="13" s="1"/>
  <c r="H58" i="13"/>
  <c r="L58" i="13"/>
  <c r="U58" i="13" s="1"/>
  <c r="I84" i="13"/>
  <c r="M84" i="13"/>
  <c r="V84" i="13" s="1"/>
  <c r="J84" i="13"/>
  <c r="S84" i="13" s="1"/>
  <c r="N84" i="13"/>
  <c r="W84" i="13" s="1"/>
  <c r="G84" i="13"/>
  <c r="K84" i="13"/>
  <c r="T84" i="13" s="1"/>
  <c r="L84" i="13"/>
  <c r="U84" i="13" s="1"/>
  <c r="H84" i="13"/>
  <c r="L16" i="13"/>
  <c r="U16" i="13" s="1"/>
  <c r="H16" i="13"/>
  <c r="K16" i="13"/>
  <c r="T16" i="13" s="1"/>
  <c r="G16" i="13"/>
  <c r="N16" i="13"/>
  <c r="W16" i="13" s="1"/>
  <c r="J16" i="13"/>
  <c r="S16" i="13" s="1"/>
  <c r="M16" i="13"/>
  <c r="V16" i="13" s="1"/>
  <c r="I16" i="13"/>
  <c r="I67" i="13"/>
  <c r="M67" i="13"/>
  <c r="V67" i="13" s="1"/>
  <c r="J67" i="13"/>
  <c r="S67" i="13" s="1"/>
  <c r="N67" i="13"/>
  <c r="W67" i="13" s="1"/>
  <c r="G67" i="13"/>
  <c r="K67" i="13"/>
  <c r="T67" i="13" s="1"/>
  <c r="H67" i="13"/>
  <c r="L67" i="13"/>
  <c r="U67" i="13" s="1"/>
  <c r="I50" i="13"/>
  <c r="M50" i="13"/>
  <c r="V50" i="13" s="1"/>
  <c r="J50" i="13"/>
  <c r="S50" i="13" s="1"/>
  <c r="N50" i="13"/>
  <c r="W50" i="13" s="1"/>
  <c r="G50" i="13"/>
  <c r="K50" i="13"/>
  <c r="T50" i="13" s="1"/>
  <c r="H50" i="13"/>
  <c r="L50" i="13"/>
  <c r="U50" i="13" s="1"/>
  <c r="L23" i="13"/>
  <c r="U23" i="13" s="1"/>
  <c r="H23" i="13"/>
  <c r="K23" i="13"/>
  <c r="T23" i="13" s="1"/>
  <c r="G23" i="13"/>
  <c r="N23" i="13"/>
  <c r="W23" i="13" s="1"/>
  <c r="J23" i="13"/>
  <c r="S23" i="13" s="1"/>
  <c r="M23" i="13"/>
  <c r="V23" i="13" s="1"/>
  <c r="I23" i="13"/>
  <c r="I94" i="13"/>
  <c r="M94" i="13"/>
  <c r="V94" i="13" s="1"/>
  <c r="J94" i="13"/>
  <c r="S94" i="13" s="1"/>
  <c r="N94" i="13"/>
  <c r="W94" i="13" s="1"/>
  <c r="G94" i="13"/>
  <c r="K94" i="13"/>
  <c r="T94" i="13" s="1"/>
  <c r="H94" i="13"/>
  <c r="L94" i="13"/>
  <c r="U94" i="13" s="1"/>
  <c r="L27" i="13"/>
  <c r="U27" i="13" s="1"/>
  <c r="H27" i="13"/>
  <c r="K27" i="13"/>
  <c r="T27" i="13" s="1"/>
  <c r="G27" i="13"/>
  <c r="N27" i="13"/>
  <c r="W27" i="13" s="1"/>
  <c r="J27" i="13"/>
  <c r="S27" i="13" s="1"/>
  <c r="M27" i="13"/>
  <c r="V27" i="13" s="1"/>
  <c r="I27" i="13"/>
  <c r="I93" i="13"/>
  <c r="M93" i="13"/>
  <c r="V93" i="13" s="1"/>
  <c r="J93" i="13"/>
  <c r="S93" i="13" s="1"/>
  <c r="N93" i="13"/>
  <c r="W93" i="13" s="1"/>
  <c r="G93" i="13"/>
  <c r="K93" i="13"/>
  <c r="T93" i="13" s="1"/>
  <c r="H93" i="13"/>
  <c r="L93" i="13"/>
  <c r="U93" i="13" s="1"/>
  <c r="H43" i="13"/>
  <c r="L43" i="13"/>
  <c r="U43" i="13" s="1"/>
  <c r="J43" i="13"/>
  <c r="S43" i="13" s="1"/>
  <c r="K43" i="13"/>
  <c r="T43" i="13" s="1"/>
  <c r="G43" i="13"/>
  <c r="M43" i="13"/>
  <c r="V43" i="13" s="1"/>
  <c r="N43" i="13"/>
  <c r="W43" i="13" s="1"/>
  <c r="I43" i="13"/>
  <c r="I54" i="13"/>
  <c r="M54" i="13"/>
  <c r="V54" i="13" s="1"/>
  <c r="J54" i="13"/>
  <c r="S54" i="13" s="1"/>
  <c r="N54" i="13"/>
  <c r="W54" i="13" s="1"/>
  <c r="G54" i="13"/>
  <c r="K54" i="13"/>
  <c r="T54" i="13" s="1"/>
  <c r="H54" i="13"/>
  <c r="L54" i="13"/>
  <c r="U54" i="13" s="1"/>
  <c r="H30" i="13"/>
  <c r="L30" i="13"/>
  <c r="U30" i="13" s="1"/>
  <c r="I30" i="13"/>
  <c r="M30" i="13"/>
  <c r="V30" i="13" s="1"/>
  <c r="J30" i="13"/>
  <c r="S30" i="13" s="1"/>
  <c r="N30" i="13"/>
  <c r="W30" i="13" s="1"/>
  <c r="G30" i="13"/>
  <c r="K30" i="13"/>
  <c r="T30" i="13" s="1"/>
  <c r="L22" i="13"/>
  <c r="U22" i="13" s="1"/>
  <c r="H22" i="13"/>
  <c r="K22" i="13"/>
  <c r="T22" i="13" s="1"/>
  <c r="G22" i="13"/>
  <c r="N22" i="13"/>
  <c r="W22" i="13" s="1"/>
  <c r="J22" i="13"/>
  <c r="S22" i="13" s="1"/>
  <c r="M22" i="13"/>
  <c r="V22" i="13" s="1"/>
  <c r="I22" i="13"/>
  <c r="H38" i="13"/>
  <c r="L38" i="13"/>
  <c r="U38" i="13" s="1"/>
  <c r="G38" i="13"/>
  <c r="M38" i="13"/>
  <c r="V38" i="13" s="1"/>
  <c r="I38" i="13"/>
  <c r="N38" i="13"/>
  <c r="W38" i="13" s="1"/>
  <c r="J38" i="13"/>
  <c r="S38" i="13" s="1"/>
  <c r="K38" i="13"/>
  <c r="T38" i="13" s="1"/>
  <c r="H44" i="13"/>
  <c r="L44" i="13"/>
  <c r="U44" i="13" s="1"/>
  <c r="G44" i="13"/>
  <c r="M44" i="13"/>
  <c r="V44" i="13" s="1"/>
  <c r="I44" i="13"/>
  <c r="N44" i="13"/>
  <c r="W44" i="13" s="1"/>
  <c r="J44" i="13"/>
  <c r="S44" i="13" s="1"/>
  <c r="K44" i="13"/>
  <c r="T44" i="13" s="1"/>
  <c r="I53" i="13"/>
  <c r="M53" i="13"/>
  <c r="V53" i="13" s="1"/>
  <c r="J53" i="13"/>
  <c r="S53" i="13" s="1"/>
  <c r="N53" i="13"/>
  <c r="W53" i="13" s="1"/>
  <c r="G53" i="13"/>
  <c r="K53" i="13"/>
  <c r="T53" i="13" s="1"/>
  <c r="H53" i="13"/>
  <c r="L53" i="13"/>
  <c r="U53" i="13" s="1"/>
  <c r="I91" i="13"/>
  <c r="M91" i="13"/>
  <c r="V91" i="13" s="1"/>
  <c r="J91" i="13"/>
  <c r="S91" i="13" s="1"/>
  <c r="N91" i="13"/>
  <c r="W91" i="13" s="1"/>
  <c r="G91" i="13"/>
  <c r="K91" i="13"/>
  <c r="T91" i="13" s="1"/>
  <c r="H91" i="13"/>
  <c r="L91" i="13"/>
  <c r="U91" i="13" s="1"/>
  <c r="L25" i="13"/>
  <c r="U25" i="13" s="1"/>
  <c r="H25" i="13"/>
  <c r="K25" i="13"/>
  <c r="T25" i="13" s="1"/>
  <c r="G25" i="13"/>
  <c r="N25" i="13"/>
  <c r="W25" i="13" s="1"/>
  <c r="J25" i="13"/>
  <c r="S25" i="13" s="1"/>
  <c r="I25" i="13"/>
  <c r="M25" i="13"/>
  <c r="V25" i="13" s="1"/>
  <c r="H37" i="13"/>
  <c r="L37" i="13"/>
  <c r="U37" i="13" s="1"/>
  <c r="J37" i="13"/>
  <c r="S37" i="13" s="1"/>
  <c r="K37" i="13"/>
  <c r="T37" i="13" s="1"/>
  <c r="G37" i="13"/>
  <c r="M37" i="13"/>
  <c r="V37" i="13" s="1"/>
  <c r="I37" i="13"/>
  <c r="N37" i="13"/>
  <c r="W37" i="13" s="1"/>
  <c r="H39" i="13"/>
  <c r="L39" i="13"/>
  <c r="U39" i="13" s="1"/>
  <c r="J39" i="13"/>
  <c r="S39" i="13" s="1"/>
  <c r="K39" i="13"/>
  <c r="T39" i="13" s="1"/>
  <c r="G39" i="13"/>
  <c r="M39" i="13"/>
  <c r="V39" i="13" s="1"/>
  <c r="I39" i="13"/>
  <c r="N39" i="13"/>
  <c r="W39" i="13" s="1"/>
  <c r="I63" i="13"/>
  <c r="M63" i="13"/>
  <c r="V63" i="13" s="1"/>
  <c r="J63" i="13"/>
  <c r="S63" i="13" s="1"/>
  <c r="N63" i="13"/>
  <c r="W63" i="13" s="1"/>
  <c r="G63" i="13"/>
  <c r="K63" i="13"/>
  <c r="T63" i="13" s="1"/>
  <c r="H63" i="13"/>
  <c r="L63" i="13"/>
  <c r="U63" i="13" s="1"/>
  <c r="I71" i="13"/>
  <c r="M71" i="13"/>
  <c r="V71" i="13" s="1"/>
  <c r="J71" i="13"/>
  <c r="S71" i="13" s="1"/>
  <c r="N71" i="13"/>
  <c r="W71" i="13" s="1"/>
  <c r="G71" i="13"/>
  <c r="K71" i="13"/>
  <c r="T71" i="13" s="1"/>
  <c r="H71" i="13"/>
  <c r="L71" i="13"/>
  <c r="U71" i="13" s="1"/>
  <c r="I81" i="13"/>
  <c r="M81" i="13"/>
  <c r="V81" i="13" s="1"/>
  <c r="J81" i="13"/>
  <c r="S81" i="13" s="1"/>
  <c r="N81" i="13"/>
  <c r="W81" i="13" s="1"/>
  <c r="G81" i="13"/>
  <c r="K81" i="13"/>
  <c r="T81" i="13" s="1"/>
  <c r="H81" i="13"/>
  <c r="L81" i="13"/>
  <c r="U81" i="13" s="1"/>
  <c r="I56" i="13"/>
  <c r="M56" i="13"/>
  <c r="V56" i="13" s="1"/>
  <c r="J56" i="13"/>
  <c r="S56" i="13" s="1"/>
  <c r="N56" i="13"/>
  <c r="W56" i="13" s="1"/>
  <c r="G56" i="13"/>
  <c r="K56" i="13"/>
  <c r="T56" i="13" s="1"/>
  <c r="H56" i="13"/>
  <c r="L56" i="13"/>
  <c r="U56" i="13" s="1"/>
  <c r="I65" i="13"/>
  <c r="M65" i="13"/>
  <c r="V65" i="13" s="1"/>
  <c r="J65" i="13"/>
  <c r="S65" i="13" s="1"/>
  <c r="N65" i="13"/>
  <c r="W65" i="13" s="1"/>
  <c r="G65" i="13"/>
  <c r="K65" i="13"/>
  <c r="T65" i="13" s="1"/>
  <c r="H65" i="13"/>
  <c r="L65" i="13"/>
  <c r="U65" i="13" s="1"/>
  <c r="E9" i="16"/>
  <c r="P31" i="13"/>
  <c r="Q32" i="13"/>
  <c r="Q84" i="13"/>
  <c r="P58" i="13"/>
  <c r="P27" i="13"/>
  <c r="P91" i="13"/>
  <c r="P77" i="13"/>
  <c r="P21" i="13"/>
  <c r="P20" i="13"/>
  <c r="O31" i="13"/>
  <c r="Q31" i="13"/>
  <c r="Q79" i="13"/>
  <c r="Q87" i="13"/>
  <c r="O72" i="13"/>
  <c r="Q57" i="13"/>
  <c r="Q34" i="13"/>
  <c r="P50" i="13"/>
  <c r="P37" i="13"/>
  <c r="O77" i="13"/>
  <c r="Q86" i="13"/>
  <c r="P86" i="13"/>
  <c r="O94" i="13"/>
  <c r="P87" i="13"/>
  <c r="P68" i="13"/>
  <c r="O80" i="13"/>
  <c r="O44" i="13"/>
  <c r="O26" i="13"/>
  <c r="P90" i="13"/>
  <c r="P29" i="13"/>
  <c r="Q75" i="13"/>
  <c r="O92" i="13"/>
  <c r="Q71" i="13"/>
  <c r="O87" i="13"/>
  <c r="P64" i="13"/>
  <c r="Q64" i="13"/>
  <c r="P49" i="13"/>
  <c r="Q49" i="13"/>
  <c r="Q44" i="13"/>
  <c r="P26" i="13"/>
  <c r="Q26" i="13"/>
  <c r="O58" i="13"/>
  <c r="O90" i="13"/>
  <c r="Q90" i="13"/>
  <c r="O59" i="13"/>
  <c r="O91" i="13"/>
  <c r="Q92" i="13"/>
  <c r="Q60" i="13"/>
  <c r="P60" i="13"/>
  <c r="Q30" i="13"/>
  <c r="O86" i="13"/>
  <c r="O20" i="13"/>
  <c r="P47" i="13"/>
  <c r="P39" i="13"/>
  <c r="Q72" i="13"/>
  <c r="P84" i="13"/>
  <c r="O84" i="13"/>
  <c r="Q74" i="13"/>
  <c r="Q83" i="13"/>
  <c r="Q77" i="13"/>
  <c r="Q20" i="13"/>
  <c r="O22" i="13"/>
  <c r="O76" i="13"/>
  <c r="O21" i="13"/>
  <c r="Q21" i="13"/>
  <c r="P75" i="13"/>
  <c r="O75" i="13"/>
  <c r="Q48" i="13"/>
  <c r="Q73" i="13"/>
  <c r="Q29" i="13"/>
  <c r="Q35" i="13"/>
  <c r="Q46" i="13"/>
  <c r="Q25" i="13"/>
  <c r="P25" i="13"/>
  <c r="P22" i="13"/>
  <c r="Q22" i="13"/>
  <c r="P88" i="13"/>
  <c r="O88" i="13"/>
  <c r="O69" i="13"/>
  <c r="Q91" i="13"/>
  <c r="O30" i="13"/>
  <c r="P30" i="13"/>
  <c r="P51" i="13"/>
  <c r="O51" i="13"/>
  <c r="O18" i="13"/>
  <c r="P79" i="13"/>
  <c r="O79" i="13"/>
  <c r="P89" i="13"/>
  <c r="P80" i="13"/>
  <c r="Q45" i="13"/>
  <c r="O34" i="13"/>
  <c r="Q58" i="13"/>
  <c r="Q82" i="13"/>
  <c r="P92" i="13"/>
  <c r="P94" i="13"/>
  <c r="Q94" i="13"/>
  <c r="Q42" i="13"/>
  <c r="P42" i="13"/>
  <c r="Q19" i="13"/>
  <c r="O89" i="13"/>
  <c r="Q89" i="13"/>
  <c r="Q50" i="13"/>
  <c r="O50" i="13"/>
  <c r="Q55" i="13"/>
  <c r="O55" i="13"/>
  <c r="O95" i="13"/>
  <c r="P32" i="13"/>
  <c r="O32" i="13"/>
  <c r="Q56" i="13"/>
  <c r="P44" i="13"/>
  <c r="P66" i="13"/>
  <c r="O93" i="13"/>
  <c r="O16" i="13"/>
  <c r="H2" i="10"/>
  <c r="H14" i="13" s="1"/>
  <c r="P17" i="13"/>
  <c r="O27" i="13"/>
  <c r="Q28" i="13"/>
  <c r="O68" i="13"/>
  <c r="Q68" i="13"/>
  <c r="O40" i="13"/>
  <c r="O57" i="13"/>
  <c r="P57" i="13"/>
  <c r="O81" i="13"/>
  <c r="Q81" i="13"/>
  <c r="O36" i="13"/>
  <c r="P36" i="13"/>
  <c r="O37" i="13"/>
  <c r="O38" i="13"/>
  <c r="Q78" i="13"/>
  <c r="Q15" i="13"/>
  <c r="P71" i="13"/>
  <c r="O33" i="13"/>
  <c r="Q16" i="13"/>
  <c r="P16" i="13"/>
  <c r="O53" i="13"/>
  <c r="P65" i="13"/>
  <c r="I14" i="13" l="1"/>
  <c r="G14" i="13"/>
  <c r="L14" i="13"/>
  <c r="U14" i="13" s="1"/>
  <c r="N14" i="13"/>
  <c r="W14" i="13" s="1"/>
  <c r="J14" i="13"/>
  <c r="S14" i="13" s="1"/>
  <c r="Q14" i="13"/>
  <c r="K14" i="13"/>
  <c r="T14" i="13" s="1"/>
  <c r="M14" i="13"/>
  <c r="V14" i="13" s="1"/>
  <c r="P14" i="13"/>
  <c r="Q85" i="13"/>
  <c r="P85" i="13"/>
  <c r="P23" i="13"/>
  <c r="O23" i="13"/>
  <c r="Q33" i="13"/>
  <c r="O56" i="13"/>
  <c r="P56" i="13"/>
  <c r="O39" i="13"/>
  <c r="Q39" i="13"/>
  <c r="P15" i="13"/>
  <c r="O25" i="13"/>
  <c r="Q41" i="13"/>
  <c r="O41" i="13"/>
  <c r="Q63" i="13"/>
  <c r="O63" i="13"/>
  <c r="P63" i="13"/>
  <c r="O52" i="13"/>
  <c r="Q52" i="13"/>
  <c r="P52" i="13"/>
  <c r="O19" i="13"/>
  <c r="P19" i="13"/>
  <c r="P73" i="13"/>
  <c r="O73" i="13"/>
  <c r="P41" i="13"/>
  <c r="P38" i="13"/>
  <c r="Q17" i="13"/>
  <c r="O17" i="13"/>
  <c r="P33" i="13"/>
  <c r="O61" i="13"/>
  <c r="P61" i="13"/>
  <c r="Q61" i="13"/>
  <c r="O24" i="13"/>
  <c r="P24" i="13"/>
  <c r="Q24" i="13"/>
  <c r="O47" i="13"/>
  <c r="Q47" i="13"/>
  <c r="Q27" i="13"/>
  <c r="P83" i="13"/>
  <c r="Q70" i="13"/>
  <c r="O70" i="13"/>
  <c r="P40" i="13"/>
  <c r="Q40" i="13"/>
  <c r="P62" i="13"/>
  <c r="O62" i="13"/>
  <c r="Q23" i="13"/>
  <c r="O54" i="13"/>
  <c r="Q54" i="13"/>
  <c r="P54" i="13"/>
  <c r="P28" i="13"/>
  <c r="O49" i="13"/>
  <c r="P55" i="13"/>
  <c r="P78" i="13"/>
  <c r="O78" i="13"/>
  <c r="P45" i="13"/>
  <c r="O45" i="13"/>
  <c r="Q62" i="13"/>
  <c r="P43" i="13"/>
  <c r="Q43" i="13"/>
  <c r="P69" i="13"/>
  <c r="Q69" i="13"/>
  <c r="Q53" i="13"/>
  <c r="P53" i="13"/>
  <c r="Q93" i="13"/>
  <c r="P93" i="13"/>
  <c r="Q66" i="13"/>
  <c r="O66" i="13"/>
  <c r="Q65" i="13"/>
  <c r="O65" i="13"/>
  <c r="O85" i="13"/>
  <c r="O15" i="13"/>
  <c r="Q38" i="13"/>
  <c r="O43" i="13"/>
  <c r="O28" i="13"/>
  <c r="P67" i="13"/>
  <c r="O67" i="13"/>
  <c r="Q67" i="13"/>
  <c r="P70" i="13"/>
  <c r="O82" i="13"/>
  <c r="P82" i="13"/>
  <c r="Q36" i="13"/>
  <c r="O35" i="13"/>
  <c r="P35" i="13"/>
  <c r="O83" i="13"/>
  <c r="O64" i="13"/>
  <c r="P81" i="13"/>
  <c r="Q88" i="13"/>
  <c r="Q51" i="13"/>
  <c r="P48" i="13"/>
  <c r="Q76" i="13"/>
  <c r="O29" i="13"/>
  <c r="O42" i="13"/>
  <c r="Q80" i="13"/>
  <c r="O14" i="13"/>
  <c r="P59" i="13"/>
  <c r="Q59" i="13"/>
  <c r="O74" i="13"/>
  <c r="O71" i="13"/>
  <c r="O60" i="13"/>
  <c r="P76" i="13"/>
  <c r="P34" i="13"/>
  <c r="P72" i="13"/>
  <c r="P95" i="13"/>
  <c r="Q18" i="13"/>
  <c r="Q37" i="13"/>
  <c r="Q95" i="13"/>
  <c r="P18" i="13"/>
  <c r="O46" i="13"/>
  <c r="O48" i="13"/>
  <c r="P74" i="13"/>
  <c r="P46" i="13"/>
</calcChain>
</file>

<file path=xl/sharedStrings.xml><?xml version="1.0" encoding="utf-8"?>
<sst xmlns="http://schemas.openxmlformats.org/spreadsheetml/2006/main" count="5971" uniqueCount="1871">
  <si>
    <t>Exports</t>
  </si>
  <si>
    <t>Cement and other carbonate use</t>
  </si>
  <si>
    <t>Natural gas and petroleum systems</t>
  </si>
  <si>
    <t>Iron and steel</t>
  </si>
  <si>
    <t>Chemicals</t>
  </si>
  <si>
    <t>Waste management</t>
  </si>
  <si>
    <t>Agriculture</t>
  </si>
  <si>
    <t>Other industries</t>
  </si>
  <si>
    <t>government</t>
  </si>
  <si>
    <t>consumers</t>
  </si>
  <si>
    <t>foreign entities</t>
  </si>
  <si>
    <t>Bureau of Economic Analysis</t>
  </si>
  <si>
    <t/>
  </si>
  <si>
    <t>2017</t>
  </si>
  <si>
    <t>...</t>
  </si>
  <si>
    <t>The Use of Commodities by Industries</t>
  </si>
  <si>
    <t>(Millions of dollars)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</si>
  <si>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</si>
  <si>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</si>
  <si>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</si>
  <si>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</si>
  <si>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</si>
  <si>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</si>
  <si>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</si>
  <si>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</si>
  <si>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</si>
  <si>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</si>
  <si>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</si>
  <si>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</si>
  <si>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</si>
  <si>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</si>
  <si>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</si>
  <si>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</si>
  <si>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</si>
  <si>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</si>
  <si>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</si>
  <si>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</si>
  <si>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</si>
  <si>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</si>
  <si>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</si>
  <si>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</si>
  <si>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</si>
  <si>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</si>
  <si>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</si>
  <si>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</si>
  <si>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</si>
  <si>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</si>
  <si>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</si>
  <si>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</si>
  <si>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</si>
  <si>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</si>
  <si>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</si>
  <si>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</si>
  <si>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</si>
  <si>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</si>
  <si>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</si>
  <si>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</si>
  <si>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</si>
  <si>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</si>
  <si>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</si>
  <si>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</si>
  <si>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</si>
  <si>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</si>
  <si>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</si>
  <si>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</si>
  <si>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</si>
  <si>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</si>
  <si>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</si>
  <si>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</si>
  <si>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</si>
  <si>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</si>
  <si>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</si>
  <si>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</si>
  <si>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</si>
  <si>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</si>
  <si>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</si>
  <si>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</si>
  <si>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</si>
  <si>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</si>
  <si>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</si>
  <si>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</si>
  <si>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</si>
  <si>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</si>
  <si>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</si>
  <si>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</si>
  <si>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</si>
  <si>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</si>
  <si>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</si>
  <si>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</si>
  <si>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</si>
  <si>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</si>
  <si>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</si>
  <si>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</si>
  <si>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</si>
  <si>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</si>
  <si>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</si>
  <si>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</si>
  <si>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</si>
  <si>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</si>
  <si>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</si>
  <si>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</si>
  <si>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</si>
  <si>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</si>
  <si>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</si>
  <si>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</si>
  <si>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</si>
  <si>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</si>
  <si>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</si>
  <si>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</si>
  <si>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</si>
  <si>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</si>
  <si>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</si>
  <si>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</si>
  <si>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</si>
  <si>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</si>
  <si>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</si>
  <si>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</si>
  <si>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</si>
  <si>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</si>
  <si>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</si>
  <si>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</si>
  <si>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</si>
  <si>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</si>
  <si>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</si>
  <si>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</si>
  <si>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</si>
  <si>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</si>
  <si>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</si>
  <si>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</si>
  <si>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</si>
  <si>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</si>
  <si>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</si>
  <si>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</si>
  <si>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</si>
  <si>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</si>
  <si>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</si>
  <si>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</si>
  <si>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</si>
  <si>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</si>
  <si>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</si>
  <si>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</si>
  <si>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</si>
  <si>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</si>
  <si>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</si>
  <si>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</si>
  <si>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</si>
  <si>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</si>
  <si>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</si>
  <si>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</si>
  <si>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</si>
  <si>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</si>
  <si>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</si>
  <si>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</si>
  <si>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</si>
  <si>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</si>
  <si>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</si>
  <si>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</si>
  <si>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</si>
  <si>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</si>
  <si>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</si>
  <si>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</si>
  <si>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</si>
  <si>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</si>
  <si>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</si>
  <si>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</si>
  <si>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</si>
  <si>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</si>
  <si>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</si>
  <si>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</si>
  <si>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</si>
  <si>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</si>
  <si>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</si>
  <si>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</si>
  <si>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</si>
  <si>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</si>
  <si>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</si>
  <si>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</si>
  <si>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</si>
  <si>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</si>
  <si>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</si>
  <si>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</si>
  <si>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</si>
  <si>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</si>
  <si>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</si>
  <si>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</si>
  <si>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</si>
  <si>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</si>
  <si>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</si>
  <si>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</si>
  <si>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</si>
  <si>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</si>
  <si>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</si>
  <si>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</si>
  <si>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</si>
  <si>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</si>
  <si>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</si>
  <si>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</si>
  <si>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</si>
  <si>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</si>
  <si>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</si>
  <si>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</si>
  <si>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</si>
  <si>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</si>
  <si>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</si>
  <si>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Other</t>
  </si>
  <si>
    <t>Noncomparable imports and rest-of-the-world adjustment</t>
  </si>
  <si>
    <t>Used</t>
  </si>
  <si>
    <t>Scrap, used and secondhand goods</t>
  </si>
  <si>
    <t>T005</t>
  </si>
  <si>
    <t>V001</t>
  </si>
  <si>
    <t>Compensation of employees</t>
  </si>
  <si>
    <t>V003</t>
  </si>
  <si>
    <t>Gross operating surplus</t>
  </si>
  <si>
    <t>T00OTOP</t>
  </si>
  <si>
    <t>Other taxes on production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</si>
  <si>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</si>
  <si>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</si>
  <si>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</si>
  <si>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</si>
  <si>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</si>
  <si>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</si>
  <si>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</si>
  <si>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</si>
  <si>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</si>
  <si>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</si>
  <si>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The Domestic Supply of Commodities by Industries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</si>
  <si>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</si>
  <si>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</si>
  <si>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</si>
  <si>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</si>
  <si>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</si>
  <si>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</si>
  <si>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</si>
  <si>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</si>
  <si>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</si>
  <si>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</si>
  <si>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</si>
  <si>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</si>
  <si>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Total Commodity Output</t>
  </si>
  <si>
    <t>Imports</t>
  </si>
  <si>
    <t>CIF/FOB Adjustments on Imports</t>
  </si>
  <si>
    <t>Total product supply (basic prices)</t>
  </si>
  <si>
    <t>Trade margins</t>
  </si>
  <si>
    <t>Transport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</si>
  <si>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</si>
  <si>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</si>
  <si>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</si>
  <si>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</si>
  <si>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</si>
  <si>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</si>
  <si>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T017</t>
  </si>
  <si>
    <t>Total industry supply</t>
  </si>
  <si>
    <t>U.S. Production</t>
  </si>
  <si>
    <t>Total Supply</t>
  </si>
  <si>
    <t>Use by U.S. Government</t>
  </si>
  <si>
    <t>Use by Consumers</t>
  </si>
  <si>
    <t>Change in Private Inventories</t>
  </si>
  <si>
    <t>Total</t>
  </si>
  <si>
    <t>For the most part, the "Use" table contains the data we need.</t>
  </si>
  <si>
    <t>However, we want the share of U.S. production purchased by different entities,</t>
  </si>
  <si>
    <t>not the share of imported goods purchased by different entities, and imported</t>
  </si>
  <si>
    <t>goods are included in the "Use" table.</t>
  </si>
  <si>
    <t>We assume that U.S. industries, government, and consumers buy all of the</t>
  </si>
  <si>
    <t>imported goods (meaning, imported goods are not re-exported), and</t>
  </si>
  <si>
    <t>all exports come from U.S. production.</t>
  </si>
  <si>
    <t>The "Supply" table includes imports, before trade and transport margins,</t>
  </si>
  <si>
    <t>to make them comparable with the figures in the "Use" table.</t>
  </si>
  <si>
    <t>Raw Imports</t>
  </si>
  <si>
    <t>taxes, and subsidies.  We have to assign imports a share of these values</t>
  </si>
  <si>
    <t>to imports.  Remaining taxes are allocated proportionately to the value</t>
  </si>
  <si>
    <t>of imported and U.S.-produced goods sold.  Subsidies are allocated entirely</t>
  </si>
  <si>
    <t>to U.S. goods.</t>
  </si>
  <si>
    <t>Imports may be subject to higher transport margins than U.S.-produced</t>
  </si>
  <si>
    <t>goods, because they must travel longer distances.  Accordingly, when</t>
  </si>
  <si>
    <t>weighting imported goods for purposes of allocating trade margins, we</t>
  </si>
  <si>
    <t>assume an imported dollar of goods has a weight</t>
  </si>
  <si>
    <t>times as large as a domestically-produced dollar of goods.</t>
  </si>
  <si>
    <t>We assume trade margins are allocated proportionately to the value</t>
  </si>
  <si>
    <t>of goods, as retailers and wholesalers have no particular reason to</t>
  </si>
  <si>
    <t>Import Duties</t>
  </si>
  <si>
    <t>Other Taxes on Products</t>
  </si>
  <si>
    <t>Imports' Share of Trade Margins</t>
  </si>
  <si>
    <t>Imports' Share of Transport Margins</t>
  </si>
  <si>
    <t>Imports' Share of Other Taxes</t>
  </si>
  <si>
    <t>Final Value of Imports</t>
  </si>
  <si>
    <t>Import duties are specified in the "Supply" table and are assigned entirely</t>
  </si>
  <si>
    <t>impose a larger mark-up on imported goods (beyond the taxes,</t>
  </si>
  <si>
    <t>lack of subsidies, or transport costs, which are already accounted for).</t>
  </si>
  <si>
    <t>To calculate the usage shares of domestically-produced goods, we first</t>
  </si>
  <si>
    <t>subtract out imported goods from the total, including the adjustements</t>
  </si>
  <si>
    <t>made to imports on the "Imports Calculations" tab.</t>
  </si>
  <si>
    <t>We assume all of the exported goods are U.S.-produced,</t>
  </si>
  <si>
    <t>and we assume U.S. government, industry, and consumers</t>
  </si>
  <si>
    <t>buy imports proportionately to their overall demand for</t>
  </si>
  <si>
    <t>products of each type.</t>
  </si>
  <si>
    <t>Raw Supply</t>
  </si>
  <si>
    <t>We also subtract out changes to inventories, as this is not use of</t>
  </si>
  <si>
    <t>products.</t>
  </si>
  <si>
    <t>Domestically-Produced Product Use</t>
  </si>
  <si>
    <t>Remaining Domestic Use to Allocate</t>
  </si>
  <si>
    <t>government share</t>
  </si>
  <si>
    <t>consumers share</t>
  </si>
  <si>
    <t>foreign entities share</t>
  </si>
  <si>
    <t>Precision of Output Numbers</t>
  </si>
  <si>
    <t>Although our estimate does not have great precision, we use a large number of</t>
  </si>
  <si>
    <t>decimal places in the output sheet in order to reduce rounding error in Vensim</t>
  </si>
  <si>
    <t>Shares of Gross Output by Industry</t>
  </si>
  <si>
    <t>[Percent]</t>
  </si>
  <si>
    <t>Release Date: November 01, 2018</t>
  </si>
  <si>
    <t>Line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</si>
  <si>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</si>
  <si>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</si>
  <si>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</si>
  <si>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</si>
  <si>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</si>
  <si>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</si>
  <si>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</si>
  <si>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</si>
  <si>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</si>
  <si>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 xml:space="preserve">    1</t>
  </si>
  <si>
    <t xml:space="preserve">    All industries</t>
  </si>
  <si>
    <t xml:space="preserve">    2</t>
  </si>
  <si>
    <t xml:space="preserve">      Value added</t>
  </si>
  <si>
    <t xml:space="preserve">    3</t>
  </si>
  <si>
    <t xml:space="preserve">        Compensation of employees</t>
  </si>
  <si>
    <t xml:space="preserve">    4</t>
  </si>
  <si>
    <t xml:space="preserve">        Taxes on production and imports less subsidies</t>
  </si>
  <si>
    <t xml:space="preserve">    5</t>
  </si>
  <si>
    <t xml:space="preserve">        Gross operating surplus</t>
  </si>
  <si>
    <t xml:space="preserve">    6</t>
  </si>
  <si>
    <t xml:space="preserve">      Intermediate inputs</t>
  </si>
  <si>
    <t xml:space="preserve">    7</t>
  </si>
  <si>
    <t xml:space="preserve">        Energy inputs</t>
  </si>
  <si>
    <t xml:space="preserve">    8</t>
  </si>
  <si>
    <t xml:space="preserve">        Materials inputs</t>
  </si>
  <si>
    <t xml:space="preserve">    9</t>
  </si>
  <si>
    <t xml:space="preserve">        Purchased-services inputs</t>
  </si>
  <si>
    <t xml:space="preserve">    10</t>
  </si>
  <si>
    <t>Private industries</t>
  </si>
  <si>
    <t xml:space="preserve">    11</t>
  </si>
  <si>
    <t xml:space="preserve">  Value added</t>
  </si>
  <si>
    <t xml:space="preserve">    12</t>
  </si>
  <si>
    <t xml:space="preserve">    Compensation of employees</t>
  </si>
  <si>
    <t xml:space="preserve">    13</t>
  </si>
  <si>
    <t xml:space="preserve">    Taxes on production and imports less subsidies</t>
  </si>
  <si>
    <t xml:space="preserve">    14</t>
  </si>
  <si>
    <t xml:space="preserve">    Gross operating surplus</t>
  </si>
  <si>
    <t xml:space="preserve">    15</t>
  </si>
  <si>
    <t xml:space="preserve">  Intermediate inputs</t>
  </si>
  <si>
    <t xml:space="preserve">    16</t>
  </si>
  <si>
    <t xml:space="preserve">    Energy inputs</t>
  </si>
  <si>
    <t xml:space="preserve">    17</t>
  </si>
  <si>
    <t xml:space="preserve">    Materials inputs</t>
  </si>
  <si>
    <t xml:space="preserve">    18</t>
  </si>
  <si>
    <t xml:space="preserve">    Purchased-services inputs</t>
  </si>
  <si>
    <t xml:space="preserve">    19</t>
  </si>
  <si>
    <t xml:space="preserve">  Agriculture, forestry, fishing, and hunting</t>
  </si>
  <si>
    <t xml:space="preserve">    20</t>
  </si>
  <si>
    <t xml:space="preserve">    Value added</t>
  </si>
  <si>
    <t xml:space="preserve">    21</t>
  </si>
  <si>
    <t xml:space="preserve">      Compensation of employees</t>
  </si>
  <si>
    <t xml:space="preserve">    22</t>
  </si>
  <si>
    <t xml:space="preserve">      Taxes on production and imports less subsidies</t>
  </si>
  <si>
    <t xml:space="preserve">    23</t>
  </si>
  <si>
    <t xml:space="preserve">      Gross operating surplus</t>
  </si>
  <si>
    <t xml:space="preserve">    24</t>
  </si>
  <si>
    <t xml:space="preserve">    Intermediate inputs</t>
  </si>
  <si>
    <t xml:space="preserve">    25</t>
  </si>
  <si>
    <t xml:space="preserve">      Energy inputs</t>
  </si>
  <si>
    <t xml:space="preserve">    26</t>
  </si>
  <si>
    <t xml:space="preserve">      Materials inputs</t>
  </si>
  <si>
    <t xml:space="preserve">    27</t>
  </si>
  <si>
    <t xml:space="preserve">      Purchased-services inputs</t>
  </si>
  <si>
    <t xml:space="preserve">    28</t>
  </si>
  <si>
    <t xml:space="preserve">    Farms</t>
  </si>
  <si>
    <t xml:space="preserve">    29</t>
  </si>
  <si>
    <t xml:space="preserve">    30</t>
  </si>
  <si>
    <t xml:space="preserve">    31</t>
  </si>
  <si>
    <t xml:space="preserve">    32</t>
  </si>
  <si>
    <t xml:space="preserve">    33</t>
  </si>
  <si>
    <t xml:space="preserve">    34</t>
  </si>
  <si>
    <t xml:space="preserve">    35</t>
  </si>
  <si>
    <t xml:space="preserve">    36</t>
  </si>
  <si>
    <t xml:space="preserve">    37</t>
  </si>
  <si>
    <t xml:space="preserve">    Forestry, fishing, and related activities</t>
  </si>
  <si>
    <t xml:space="preserve">    38</t>
  </si>
  <si>
    <t xml:space="preserve">    39</t>
  </si>
  <si>
    <t xml:space="preserve">    40</t>
  </si>
  <si>
    <t xml:space="preserve">    41</t>
  </si>
  <si>
    <t xml:space="preserve">    42</t>
  </si>
  <si>
    <t xml:space="preserve">    43</t>
  </si>
  <si>
    <t xml:space="preserve">    44</t>
  </si>
  <si>
    <t xml:space="preserve">    45</t>
  </si>
  <si>
    <t xml:space="preserve">    46</t>
  </si>
  <si>
    <t xml:space="preserve">  Mining</t>
  </si>
  <si>
    <t xml:space="preserve">    47</t>
  </si>
  <si>
    <t xml:space="preserve">    48</t>
  </si>
  <si>
    <t xml:space="preserve">    49</t>
  </si>
  <si>
    <t xml:space="preserve">    50</t>
  </si>
  <si>
    <t xml:space="preserve">    51</t>
  </si>
  <si>
    <t xml:space="preserve">    52</t>
  </si>
  <si>
    <t xml:space="preserve">    53</t>
  </si>
  <si>
    <t xml:space="preserve">    54</t>
  </si>
  <si>
    <t xml:space="preserve">    55</t>
  </si>
  <si>
    <t xml:space="preserve">    Oil and gas extraction</t>
  </si>
  <si>
    <t xml:space="preserve">    56</t>
  </si>
  <si>
    <t xml:space="preserve">    57</t>
  </si>
  <si>
    <t xml:space="preserve">    58</t>
  </si>
  <si>
    <t xml:space="preserve">    59</t>
  </si>
  <si>
    <t xml:space="preserve">    60</t>
  </si>
  <si>
    <t xml:space="preserve">    61</t>
  </si>
  <si>
    <t xml:space="preserve">    62</t>
  </si>
  <si>
    <t xml:space="preserve">    63</t>
  </si>
  <si>
    <t xml:space="preserve">    64</t>
  </si>
  <si>
    <t xml:space="preserve">    Mining, except oil and gas</t>
  </si>
  <si>
    <t xml:space="preserve">    65</t>
  </si>
  <si>
    <t xml:space="preserve">    66</t>
  </si>
  <si>
    <t xml:space="preserve">    67</t>
  </si>
  <si>
    <t xml:space="preserve">    68</t>
  </si>
  <si>
    <t xml:space="preserve">    69</t>
  </si>
  <si>
    <t xml:space="preserve">    70</t>
  </si>
  <si>
    <t xml:space="preserve">    71</t>
  </si>
  <si>
    <t xml:space="preserve">    72</t>
  </si>
  <si>
    <t xml:space="preserve">    73</t>
  </si>
  <si>
    <t xml:space="preserve">    Support activities for mining</t>
  </si>
  <si>
    <t xml:space="preserve">    74</t>
  </si>
  <si>
    <t xml:space="preserve">    75</t>
  </si>
  <si>
    <t xml:space="preserve">    76</t>
  </si>
  <si>
    <t xml:space="preserve">    77</t>
  </si>
  <si>
    <t xml:space="preserve">    78</t>
  </si>
  <si>
    <t xml:space="preserve">    79</t>
  </si>
  <si>
    <t xml:space="preserve">    80</t>
  </si>
  <si>
    <t xml:space="preserve">    81</t>
  </si>
  <si>
    <t xml:space="preserve">    82</t>
  </si>
  <si>
    <t xml:space="preserve">  Utilities</t>
  </si>
  <si>
    <t xml:space="preserve">    83</t>
  </si>
  <si>
    <t xml:space="preserve">    84</t>
  </si>
  <si>
    <t xml:space="preserve">    85</t>
  </si>
  <si>
    <t xml:space="preserve">    86</t>
  </si>
  <si>
    <t xml:space="preserve">    87</t>
  </si>
  <si>
    <t xml:space="preserve">    88</t>
  </si>
  <si>
    <t xml:space="preserve">    89</t>
  </si>
  <si>
    <t xml:space="preserve">    90</t>
  </si>
  <si>
    <t xml:space="preserve">    91</t>
  </si>
  <si>
    <t xml:space="preserve">  Construction</t>
  </si>
  <si>
    <t xml:space="preserve">    92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</si>
  <si>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</si>
  <si>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</si>
  <si>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</si>
  <si>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</si>
  <si>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</si>
  <si>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 xml:space="preserve">    98</t>
  </si>
  <si>
    <t xml:space="preserve">    99</t>
  </si>
  <si>
    <t xml:space="preserve">    100</t>
  </si>
  <si>
    <t xml:space="preserve">  Manufacturing</t>
  </si>
  <si>
    <t xml:space="preserve">    101</t>
  </si>
  <si>
    <t xml:space="preserve">    102</t>
  </si>
  <si>
    <t xml:space="preserve">    103</t>
  </si>
  <si>
    <t xml:space="preserve">    104</t>
  </si>
  <si>
    <t xml:space="preserve">    105</t>
  </si>
  <si>
    <t xml:space="preserve">    106</t>
  </si>
  <si>
    <t xml:space="preserve">    107</t>
  </si>
  <si>
    <t xml:space="preserve">    108</t>
  </si>
  <si>
    <t xml:space="preserve">    109</t>
  </si>
  <si>
    <t xml:space="preserve">    Durable goods</t>
  </si>
  <si>
    <t xml:space="preserve">    110</t>
  </si>
  <si>
    <t xml:space="preserve">    111</t>
  </si>
  <si>
    <t xml:space="preserve">    112</t>
  </si>
  <si>
    <t xml:space="preserve">    113</t>
  </si>
  <si>
    <t xml:space="preserve">    114</t>
  </si>
  <si>
    <t xml:space="preserve">    115</t>
  </si>
  <si>
    <t xml:space="preserve">    116</t>
  </si>
  <si>
    <t xml:space="preserve">    117</t>
  </si>
  <si>
    <t xml:space="preserve">    118</t>
  </si>
  <si>
    <t xml:space="preserve">      Wood products</t>
  </si>
  <si>
    <t xml:space="preserve">    119</t>
  </si>
  <si>
    <t xml:space="preserve">        Value added</t>
  </si>
  <si>
    <t xml:space="preserve">    120</t>
  </si>
  <si>
    <t xml:space="preserve">          Compensation of employees</t>
  </si>
  <si>
    <t xml:space="preserve">    121</t>
  </si>
  <si>
    <t xml:space="preserve">          Taxes on production and imports less subsidies</t>
  </si>
  <si>
    <t xml:space="preserve">    122</t>
  </si>
  <si>
    <t xml:space="preserve">          Gross operating surplus</t>
  </si>
  <si>
    <t xml:space="preserve">    123</t>
  </si>
  <si>
    <t xml:space="preserve">        Intermediate inputs</t>
  </si>
  <si>
    <t xml:space="preserve">    124</t>
  </si>
  <si>
    <t xml:space="preserve">          Energy inputs</t>
  </si>
  <si>
    <t xml:space="preserve">    125</t>
  </si>
  <si>
    <t xml:space="preserve">          Materials inputs</t>
  </si>
  <si>
    <t xml:space="preserve">    126</t>
  </si>
  <si>
    <t xml:space="preserve">          Purchased-services inputs</t>
  </si>
  <si>
    <t xml:space="preserve">    127</t>
  </si>
  <si>
    <t xml:space="preserve">      Nonmetallic mineral products</t>
  </si>
  <si>
    <t xml:space="preserve">    128</t>
  </si>
  <si>
    <t xml:space="preserve">    129</t>
  </si>
  <si>
    <t xml:space="preserve">    130</t>
  </si>
  <si>
    <t xml:space="preserve">    131</t>
  </si>
  <si>
    <t xml:space="preserve">    132</t>
  </si>
  <si>
    <t xml:space="preserve">    133</t>
  </si>
  <si>
    <t xml:space="preserve">    134</t>
  </si>
  <si>
    <t xml:space="preserve">    135</t>
  </si>
  <si>
    <t xml:space="preserve">    136</t>
  </si>
  <si>
    <t xml:space="preserve">      Primary metals</t>
  </si>
  <si>
    <t xml:space="preserve">    137</t>
  </si>
  <si>
    <t xml:space="preserve">    138</t>
  </si>
  <si>
    <t xml:space="preserve">    139</t>
  </si>
  <si>
    <t xml:space="preserve">    140</t>
  </si>
  <si>
    <t xml:space="preserve">    141</t>
  </si>
  <si>
    <t xml:space="preserve">    142</t>
  </si>
  <si>
    <t xml:space="preserve">    143</t>
  </si>
  <si>
    <t xml:space="preserve">    144</t>
  </si>
  <si>
    <t xml:space="preserve">    145</t>
  </si>
  <si>
    <t xml:space="preserve">      Fabricated metal products</t>
  </si>
  <si>
    <t xml:space="preserve">    146</t>
  </si>
  <si>
    <t xml:space="preserve">    147</t>
  </si>
  <si>
    <t xml:space="preserve">    148</t>
  </si>
  <si>
    <t xml:space="preserve">    149</t>
  </si>
  <si>
    <t xml:space="preserve">    150</t>
  </si>
  <si>
    <t xml:space="preserve">    151</t>
  </si>
  <si>
    <t xml:space="preserve">    152</t>
  </si>
  <si>
    <t xml:space="preserve">    153</t>
  </si>
  <si>
    <t xml:space="preserve">    154</t>
  </si>
  <si>
    <t xml:space="preserve">      Machinery</t>
  </si>
  <si>
    <t xml:space="preserve">    155</t>
  </si>
  <si>
    <t xml:space="preserve">    156</t>
  </si>
  <si>
    <t xml:space="preserve">    157</t>
  </si>
  <si>
    <t xml:space="preserve">    158</t>
  </si>
  <si>
    <t xml:space="preserve">    159</t>
  </si>
  <si>
    <t xml:space="preserve">    160</t>
  </si>
  <si>
    <t xml:space="preserve">    161</t>
  </si>
  <si>
    <t xml:space="preserve">    162</t>
  </si>
  <si>
    <t xml:space="preserve">    163</t>
  </si>
  <si>
    <t xml:space="preserve">      Computer and electronic products</t>
  </si>
  <si>
    <t xml:space="preserve">    164</t>
  </si>
  <si>
    <t xml:space="preserve">    165</t>
  </si>
  <si>
    <t xml:space="preserve">    166</t>
  </si>
  <si>
    <t xml:space="preserve">    167</t>
  </si>
  <si>
    <t xml:space="preserve">    168</t>
  </si>
  <si>
    <t xml:space="preserve">    169</t>
  </si>
  <si>
    <t xml:space="preserve">    170</t>
  </si>
  <si>
    <t xml:space="preserve">    171</t>
  </si>
  <si>
    <t xml:space="preserve">    172</t>
  </si>
  <si>
    <t xml:space="preserve">      Electrical equipment, appliances, and components</t>
  </si>
  <si>
    <t xml:space="preserve">    173</t>
  </si>
  <si>
    <t xml:space="preserve">    174</t>
  </si>
  <si>
    <t xml:space="preserve">    175</t>
  </si>
  <si>
    <t xml:space="preserve">    176</t>
  </si>
  <si>
    <t xml:space="preserve">    177</t>
  </si>
  <si>
    <t xml:space="preserve">    178</t>
  </si>
  <si>
    <t xml:space="preserve">    179</t>
  </si>
  <si>
    <t xml:space="preserve">    180</t>
  </si>
  <si>
    <t xml:space="preserve">    181</t>
  </si>
  <si>
    <t xml:space="preserve">      Motor vehicles, bodies and trailers, and parts</t>
  </si>
  <si>
    <t xml:space="preserve">    182</t>
  </si>
  <si>
    <t xml:space="preserve">    183</t>
  </si>
  <si>
    <t xml:space="preserve">    184</t>
  </si>
  <si>
    <t xml:space="preserve">    185</t>
  </si>
  <si>
    <t xml:space="preserve">    186</t>
  </si>
  <si>
    <t xml:space="preserve">    187</t>
  </si>
  <si>
    <t xml:space="preserve">    188</t>
  </si>
  <si>
    <t xml:space="preserve">    189</t>
  </si>
  <si>
    <t xml:space="preserve">    190</t>
  </si>
  <si>
    <t xml:space="preserve">      Other transportation equipment</t>
  </si>
  <si>
    <t xml:space="preserve">    191</t>
  </si>
  <si>
    <t xml:space="preserve">    192</t>
  </si>
  <si>
    <t xml:space="preserve">    193</t>
  </si>
  <si>
    <t xml:space="preserve">    194</t>
  </si>
  <si>
    <t xml:space="preserve">    195</t>
  </si>
  <si>
    <t xml:space="preserve">    196</t>
  </si>
  <si>
    <t xml:space="preserve">    197</t>
  </si>
  <si>
    <t xml:space="preserve">    198</t>
  </si>
  <si>
    <t xml:space="preserve">    199</t>
  </si>
  <si>
    <t xml:space="preserve">      Furniture and related products</t>
  </si>
  <si>
    <t xml:space="preserve">    200</t>
  </si>
  <si>
    <t xml:space="preserve">    201</t>
  </si>
  <si>
    <t xml:space="preserve">    202</t>
  </si>
  <si>
    <t xml:space="preserve">    203</t>
  </si>
  <si>
    <t xml:space="preserve">    204</t>
  </si>
  <si>
    <t xml:space="preserve">    205</t>
  </si>
  <si>
    <t xml:space="preserve">    206</t>
  </si>
  <si>
    <t xml:space="preserve">    207</t>
  </si>
  <si>
    <t xml:space="preserve">    208</t>
  </si>
  <si>
    <t xml:space="preserve">      Miscellaneous manufacturing</t>
  </si>
  <si>
    <t xml:space="preserve">    209</t>
  </si>
  <si>
    <t xml:space="preserve">    210</t>
  </si>
  <si>
    <t xml:space="preserve">    211</t>
  </si>
  <si>
    <t xml:space="preserve">    212</t>
  </si>
  <si>
    <t xml:space="preserve">    213</t>
  </si>
  <si>
    <t xml:space="preserve">    214</t>
  </si>
  <si>
    <t xml:space="preserve">    215</t>
  </si>
  <si>
    <t xml:space="preserve">    216</t>
  </si>
  <si>
    <t xml:space="preserve">    217</t>
  </si>
  <si>
    <t xml:space="preserve">    Nondurable goods</t>
  </si>
  <si>
    <t xml:space="preserve">    218</t>
  </si>
  <si>
    <t xml:space="preserve">    219</t>
  </si>
  <si>
    <t xml:space="preserve">    220</t>
  </si>
  <si>
    <t xml:space="preserve">    221</t>
  </si>
  <si>
    <t xml:space="preserve">    222</t>
  </si>
  <si>
    <t xml:space="preserve">    223</t>
  </si>
  <si>
    <t xml:space="preserve">    224</t>
  </si>
  <si>
    <t xml:space="preserve">    225</t>
  </si>
  <si>
    <t xml:space="preserve">    226</t>
  </si>
  <si>
    <t xml:space="preserve">      Food and beverage and tobacco products</t>
  </si>
  <si>
    <t xml:space="preserve">    227</t>
  </si>
  <si>
    <t xml:space="preserve">    228</t>
  </si>
  <si>
    <t xml:space="preserve">    229</t>
  </si>
  <si>
    <t xml:space="preserve">    230</t>
  </si>
  <si>
    <t xml:space="preserve">    231</t>
  </si>
  <si>
    <t xml:space="preserve">    232</t>
  </si>
  <si>
    <t xml:space="preserve">    233</t>
  </si>
  <si>
    <t xml:space="preserve">    234</t>
  </si>
  <si>
    <t xml:space="preserve">    235</t>
  </si>
  <si>
    <t xml:space="preserve">      Textile mills and textile product mills</t>
  </si>
  <si>
    <t xml:space="preserve">    236</t>
  </si>
  <si>
    <t xml:space="preserve">    237</t>
  </si>
  <si>
    <t xml:space="preserve">    238</t>
  </si>
  <si>
    <t xml:space="preserve">    239</t>
  </si>
  <si>
    <t xml:space="preserve">    240</t>
  </si>
  <si>
    <t xml:space="preserve">    241</t>
  </si>
  <si>
    <t xml:space="preserve">    242</t>
  </si>
  <si>
    <t xml:space="preserve">    243</t>
  </si>
  <si>
    <t xml:space="preserve">    244</t>
  </si>
  <si>
    <t xml:space="preserve">      Apparel and leather and allied products</t>
  </si>
  <si>
    <t xml:space="preserve">    245</t>
  </si>
  <si>
    <t xml:space="preserve">    246</t>
  </si>
  <si>
    <t xml:space="preserve">    247</t>
  </si>
  <si>
    <t xml:space="preserve">    248</t>
  </si>
  <si>
    <t xml:space="preserve">    249</t>
  </si>
  <si>
    <t xml:space="preserve">    250</t>
  </si>
  <si>
    <t xml:space="preserve">    251</t>
  </si>
  <si>
    <t xml:space="preserve">    252</t>
  </si>
  <si>
    <t xml:space="preserve">    253</t>
  </si>
  <si>
    <t xml:space="preserve">      Paper products</t>
  </si>
  <si>
    <t xml:space="preserve">    254</t>
  </si>
  <si>
    <t xml:space="preserve">    255</t>
  </si>
  <si>
    <t xml:space="preserve">    256</t>
  </si>
  <si>
    <t xml:space="preserve">    257</t>
  </si>
  <si>
    <t xml:space="preserve">    258</t>
  </si>
  <si>
    <t xml:space="preserve">    259</t>
  </si>
  <si>
    <t xml:space="preserve">    260</t>
  </si>
  <si>
    <t xml:space="preserve">    261</t>
  </si>
  <si>
    <t xml:space="preserve">    262</t>
  </si>
  <si>
    <t xml:space="preserve">      Printing and related support activities</t>
  </si>
  <si>
    <t xml:space="preserve">    263</t>
  </si>
  <si>
    <t xml:space="preserve">    264</t>
  </si>
  <si>
    <t xml:space="preserve">    265</t>
  </si>
  <si>
    <t xml:space="preserve">    266</t>
  </si>
  <si>
    <t xml:space="preserve">    267</t>
  </si>
  <si>
    <t xml:space="preserve">    268</t>
  </si>
  <si>
    <t xml:space="preserve">    269</t>
  </si>
  <si>
    <t xml:space="preserve">    270</t>
  </si>
  <si>
    <t xml:space="preserve">    271</t>
  </si>
  <si>
    <t xml:space="preserve">      Petroleum and coal products</t>
  </si>
  <si>
    <t xml:space="preserve">    272</t>
  </si>
  <si>
    <t xml:space="preserve">    273</t>
  </si>
  <si>
    <t xml:space="preserve">    274</t>
  </si>
  <si>
    <t xml:space="preserve">    275</t>
  </si>
  <si>
    <t xml:space="preserve">    276</t>
  </si>
  <si>
    <t xml:space="preserve">    277</t>
  </si>
  <si>
    <t xml:space="preserve">    278</t>
  </si>
  <si>
    <t xml:space="preserve">    279</t>
  </si>
  <si>
    <t xml:space="preserve">    280</t>
  </si>
  <si>
    <t xml:space="preserve">      Chemical products</t>
  </si>
  <si>
    <t xml:space="preserve">    281</t>
  </si>
  <si>
    <t xml:space="preserve">    282</t>
  </si>
  <si>
    <t xml:space="preserve">    283</t>
  </si>
  <si>
    <t xml:space="preserve">    284</t>
  </si>
  <si>
    <t xml:space="preserve">    285</t>
  </si>
  <si>
    <t xml:space="preserve">    286</t>
  </si>
  <si>
    <t xml:space="preserve">    287</t>
  </si>
  <si>
    <t xml:space="preserve">    288</t>
  </si>
  <si>
    <t xml:space="preserve">    289</t>
  </si>
  <si>
    <t xml:space="preserve">      Plastics and rubber products</t>
  </si>
  <si>
    <t xml:space="preserve">    290</t>
  </si>
  <si>
    <t xml:space="preserve">    291</t>
  </si>
  <si>
    <t xml:space="preserve">    292</t>
  </si>
  <si>
    <t xml:space="preserve">    293</t>
  </si>
  <si>
    <t xml:space="preserve">    294</t>
  </si>
  <si>
    <t xml:space="preserve">    295</t>
  </si>
  <si>
    <t xml:space="preserve">    296</t>
  </si>
  <si>
    <t xml:space="preserve">    297</t>
  </si>
  <si>
    <t xml:space="preserve">    298</t>
  </si>
  <si>
    <t xml:space="preserve">  Wholesale trade</t>
  </si>
  <si>
    <t xml:space="preserve">    299</t>
  </si>
  <si>
    <t xml:space="preserve">    300</t>
  </si>
  <si>
    <t xml:space="preserve">    301</t>
  </si>
  <si>
    <t xml:space="preserve">    302</t>
  </si>
  <si>
    <t xml:space="preserve">    303</t>
  </si>
  <si>
    <t xml:space="preserve">    304</t>
  </si>
  <si>
    <t xml:space="preserve">    305</t>
  </si>
  <si>
    <t xml:space="preserve">    306</t>
  </si>
  <si>
    <t xml:space="preserve">    307</t>
  </si>
  <si>
    <t xml:space="preserve">  Retail trade</t>
  </si>
  <si>
    <t xml:space="preserve">    308</t>
  </si>
  <si>
    <t xml:space="preserve">    309</t>
  </si>
  <si>
    <t xml:space="preserve">    310</t>
  </si>
  <si>
    <t xml:space="preserve">    311</t>
  </si>
  <si>
    <t xml:space="preserve">    312</t>
  </si>
  <si>
    <t xml:space="preserve">    313</t>
  </si>
  <si>
    <t xml:space="preserve">    314</t>
  </si>
  <si>
    <t xml:space="preserve">    315</t>
  </si>
  <si>
    <t xml:space="preserve">    316</t>
  </si>
  <si>
    <t xml:space="preserve">    Motor vehicle and parts dealers</t>
  </si>
  <si>
    <t xml:space="preserve">    317</t>
  </si>
  <si>
    <t xml:space="preserve">    318</t>
  </si>
  <si>
    <t xml:space="preserve">    319</t>
  </si>
  <si>
    <t xml:space="preserve">    320</t>
  </si>
  <si>
    <t xml:space="preserve">    321</t>
  </si>
  <si>
    <t xml:space="preserve">    322</t>
  </si>
  <si>
    <t xml:space="preserve">    323</t>
  </si>
  <si>
    <t xml:space="preserve">    324</t>
  </si>
  <si>
    <t xml:space="preserve">    325</t>
  </si>
  <si>
    <t xml:space="preserve">    Food and beverage stores</t>
  </si>
  <si>
    <t xml:space="preserve">    326</t>
  </si>
  <si>
    <t xml:space="preserve">    327</t>
  </si>
  <si>
    <t xml:space="preserve">    328</t>
  </si>
  <si>
    <t xml:space="preserve">    329</t>
  </si>
  <si>
    <t xml:space="preserve">    330</t>
  </si>
  <si>
    <t xml:space="preserve">    331</t>
  </si>
  <si>
    <t xml:space="preserve">    332</t>
  </si>
  <si>
    <t xml:space="preserve">    333</t>
  </si>
  <si>
    <t xml:space="preserve">    334</t>
  </si>
  <si>
    <t xml:space="preserve">    General merchandise stores</t>
  </si>
  <si>
    <t xml:space="preserve">    335</t>
  </si>
  <si>
    <t xml:space="preserve">    336</t>
  </si>
  <si>
    <t xml:space="preserve">    337</t>
  </si>
  <si>
    <t xml:space="preserve">    338</t>
  </si>
  <si>
    <t xml:space="preserve">    339</t>
  </si>
  <si>
    <t xml:space="preserve">    340</t>
  </si>
  <si>
    <t xml:space="preserve">    341</t>
  </si>
  <si>
    <t xml:space="preserve">    342</t>
  </si>
  <si>
    <t xml:space="preserve">    343</t>
  </si>
  <si>
    <t xml:space="preserve">    Other retail</t>
  </si>
  <si>
    <t xml:space="preserve">    344</t>
  </si>
  <si>
    <t xml:space="preserve">    345</t>
  </si>
  <si>
    <t xml:space="preserve">    346</t>
  </si>
  <si>
    <t xml:space="preserve">    347</t>
  </si>
  <si>
    <t xml:space="preserve">    348</t>
  </si>
  <si>
    <t xml:space="preserve">    349</t>
  </si>
  <si>
    <t xml:space="preserve">    350</t>
  </si>
  <si>
    <t xml:space="preserve">    351</t>
  </si>
  <si>
    <t xml:space="preserve">    352</t>
  </si>
  <si>
    <t xml:space="preserve">  Transportation and warehousing</t>
  </si>
  <si>
    <t xml:space="preserve">    353</t>
  </si>
  <si>
    <t xml:space="preserve">    354</t>
  </si>
  <si>
    <t xml:space="preserve">    355</t>
  </si>
  <si>
    <t xml:space="preserve">    356</t>
  </si>
  <si>
    <t xml:space="preserve">    357</t>
  </si>
  <si>
    <t xml:space="preserve">    358</t>
  </si>
  <si>
    <t xml:space="preserve">    359</t>
  </si>
  <si>
    <t xml:space="preserve">    360</t>
  </si>
  <si>
    <t xml:space="preserve">    361</t>
  </si>
  <si>
    <t xml:space="preserve">    Air transportation</t>
  </si>
  <si>
    <t xml:space="preserve">    362</t>
  </si>
  <si>
    <t xml:space="preserve">    363</t>
  </si>
  <si>
    <t xml:space="preserve">    364</t>
  </si>
  <si>
    <t xml:space="preserve">    365</t>
  </si>
  <si>
    <t xml:space="preserve">    366</t>
  </si>
  <si>
    <t xml:space="preserve">    367</t>
  </si>
  <si>
    <t xml:space="preserve">    368</t>
  </si>
  <si>
    <t xml:space="preserve">    369</t>
  </si>
  <si>
    <t xml:space="preserve">    370</t>
  </si>
  <si>
    <t xml:space="preserve">    Rail transportation</t>
  </si>
  <si>
    <t xml:space="preserve">    371</t>
  </si>
  <si>
    <t xml:space="preserve">    372</t>
  </si>
  <si>
    <t xml:space="preserve">    373</t>
  </si>
  <si>
    <t xml:space="preserve">    374</t>
  </si>
  <si>
    <t xml:space="preserve">    375</t>
  </si>
  <si>
    <t xml:space="preserve">    376</t>
  </si>
  <si>
    <t xml:space="preserve">    377</t>
  </si>
  <si>
    <t xml:space="preserve">    378</t>
  </si>
  <si>
    <t xml:space="preserve">    379</t>
  </si>
  <si>
    <t xml:space="preserve">    Water transportation</t>
  </si>
  <si>
    <t xml:space="preserve">    380</t>
  </si>
  <si>
    <t xml:space="preserve">    381</t>
  </si>
  <si>
    <t xml:space="preserve">    382</t>
  </si>
  <si>
    <t xml:space="preserve">    383</t>
  </si>
  <si>
    <t xml:space="preserve">    384</t>
  </si>
  <si>
    <t xml:space="preserve">    385</t>
  </si>
  <si>
    <t xml:space="preserve">    386</t>
  </si>
  <si>
    <t xml:space="preserve">    387</t>
  </si>
  <si>
    <t xml:space="preserve">    388</t>
  </si>
  <si>
    <t xml:space="preserve">    Truck transportation</t>
  </si>
  <si>
    <t xml:space="preserve">    389</t>
  </si>
  <si>
    <t xml:space="preserve">    390</t>
  </si>
  <si>
    <t xml:space="preserve">    391</t>
  </si>
  <si>
    <t xml:space="preserve">    392</t>
  </si>
  <si>
    <t xml:space="preserve">    393</t>
  </si>
  <si>
    <t xml:space="preserve">    394</t>
  </si>
  <si>
    <t xml:space="preserve">    395</t>
  </si>
  <si>
    <t xml:space="preserve">    396</t>
  </si>
  <si>
    <t xml:space="preserve">    397</t>
  </si>
  <si>
    <t xml:space="preserve">    Transit and ground passenger transportation</t>
  </si>
  <si>
    <t xml:space="preserve">    398</t>
  </si>
  <si>
    <t xml:space="preserve">    399</t>
  </si>
  <si>
    <t xml:space="preserve">    400</t>
  </si>
  <si>
    <t xml:space="preserve">    401</t>
  </si>
  <si>
    <t xml:space="preserve">    402</t>
  </si>
  <si>
    <t xml:space="preserve">    403</t>
  </si>
  <si>
    <t xml:space="preserve">    404</t>
  </si>
  <si>
    <t xml:space="preserve">    405</t>
  </si>
  <si>
    <t xml:space="preserve">    406</t>
  </si>
  <si>
    <t xml:space="preserve">    Pipeline transportation</t>
  </si>
  <si>
    <t xml:space="preserve">    407</t>
  </si>
  <si>
    <t xml:space="preserve">    408</t>
  </si>
  <si>
    <t xml:space="preserve">    409</t>
  </si>
  <si>
    <t xml:space="preserve">    410</t>
  </si>
  <si>
    <t xml:space="preserve">    411</t>
  </si>
  <si>
    <t xml:space="preserve">    412</t>
  </si>
  <si>
    <t xml:space="preserve">    413</t>
  </si>
  <si>
    <t xml:space="preserve">    414</t>
  </si>
  <si>
    <t xml:space="preserve">    415</t>
  </si>
  <si>
    <t xml:space="preserve">    Other transportation and support activities</t>
  </si>
  <si>
    <t xml:space="preserve">    416</t>
  </si>
  <si>
    <t xml:space="preserve">    417</t>
  </si>
  <si>
    <t xml:space="preserve">    418</t>
  </si>
  <si>
    <t xml:space="preserve">    419</t>
  </si>
  <si>
    <t xml:space="preserve">    420</t>
  </si>
  <si>
    <t xml:space="preserve">    421</t>
  </si>
  <si>
    <t xml:space="preserve">    422</t>
  </si>
  <si>
    <t xml:space="preserve">    423</t>
  </si>
  <si>
    <t xml:space="preserve">    424</t>
  </si>
  <si>
    <t xml:space="preserve">    Warehousing and storage</t>
  </si>
  <si>
    <t xml:space="preserve">    425</t>
  </si>
  <si>
    <t xml:space="preserve">    426</t>
  </si>
  <si>
    <t xml:space="preserve">    427</t>
  </si>
  <si>
    <t xml:space="preserve">    428</t>
  </si>
  <si>
    <t xml:space="preserve">    429</t>
  </si>
  <si>
    <t xml:space="preserve">    430</t>
  </si>
  <si>
    <t xml:space="preserve">    431</t>
  </si>
  <si>
    <t xml:space="preserve">    432</t>
  </si>
  <si>
    <t xml:space="preserve">    433</t>
  </si>
  <si>
    <t xml:space="preserve">  Information</t>
  </si>
  <si>
    <t xml:space="preserve">    434</t>
  </si>
  <si>
    <t xml:space="preserve">    435</t>
  </si>
  <si>
    <t xml:space="preserve">    436</t>
  </si>
  <si>
    <t xml:space="preserve">    437</t>
  </si>
  <si>
    <t xml:space="preserve">    438</t>
  </si>
  <si>
    <t xml:space="preserve">    439</t>
  </si>
  <si>
    <t xml:space="preserve">    440</t>
  </si>
  <si>
    <t xml:space="preserve">    441</t>
  </si>
  <si>
    <t xml:space="preserve">    442</t>
  </si>
  <si>
    <t xml:space="preserve">    Publishing industries, except internet (includes software)</t>
  </si>
  <si>
    <t xml:space="preserve">    443</t>
  </si>
  <si>
    <t xml:space="preserve">    444</t>
  </si>
  <si>
    <t xml:space="preserve">    445</t>
  </si>
  <si>
    <t xml:space="preserve">    446</t>
  </si>
  <si>
    <t xml:space="preserve">    447</t>
  </si>
  <si>
    <t xml:space="preserve">    448</t>
  </si>
  <si>
    <t xml:space="preserve">    449</t>
  </si>
  <si>
    <t xml:space="preserve">    450</t>
  </si>
  <si>
    <t xml:space="preserve">    451</t>
  </si>
  <si>
    <t xml:space="preserve">    Motion picture and sound recording industries</t>
  </si>
  <si>
    <t xml:space="preserve">    452</t>
  </si>
  <si>
    <t xml:space="preserve">    453</t>
  </si>
  <si>
    <t xml:space="preserve">    454</t>
  </si>
  <si>
    <t xml:space="preserve">    455</t>
  </si>
  <si>
    <t xml:space="preserve">    456</t>
  </si>
  <si>
    <t xml:space="preserve">    457</t>
  </si>
  <si>
    <t xml:space="preserve">    458</t>
  </si>
  <si>
    <t xml:space="preserve">    459</t>
  </si>
  <si>
    <t xml:space="preserve">    460</t>
  </si>
  <si>
    <t xml:space="preserve">    Broadcasting and telecommunications</t>
  </si>
  <si>
    <t xml:space="preserve">    461</t>
  </si>
  <si>
    <t xml:space="preserve">    462</t>
  </si>
  <si>
    <t xml:space="preserve">    463</t>
  </si>
  <si>
    <t xml:space="preserve">    464</t>
  </si>
  <si>
    <t xml:space="preserve">    465</t>
  </si>
  <si>
    <t xml:space="preserve">    466</t>
  </si>
  <si>
    <t xml:space="preserve">    467</t>
  </si>
  <si>
    <t xml:space="preserve">    468</t>
  </si>
  <si>
    <t xml:space="preserve">    469</t>
  </si>
  <si>
    <t xml:space="preserve">    Data processing, internet publishing, and other information services</t>
  </si>
  <si>
    <t xml:space="preserve">    470</t>
  </si>
  <si>
    <t xml:space="preserve">    471</t>
  </si>
  <si>
    <t xml:space="preserve">    472</t>
  </si>
  <si>
    <t xml:space="preserve">    473</t>
  </si>
  <si>
    <t xml:space="preserve">    474</t>
  </si>
  <si>
    <t xml:space="preserve">    475</t>
  </si>
  <si>
    <t xml:space="preserve">    476</t>
  </si>
  <si>
    <t xml:space="preserve">    477</t>
  </si>
  <si>
    <t xml:space="preserve">    478</t>
  </si>
  <si>
    <t xml:space="preserve">  Finance, insurance, real estate, rental, and leasing</t>
  </si>
  <si>
    <t xml:space="preserve">    479</t>
  </si>
  <si>
    <t xml:space="preserve">    480</t>
  </si>
  <si>
    <t xml:space="preserve">    481</t>
  </si>
  <si>
    <t xml:space="preserve">    482</t>
  </si>
  <si>
    <t xml:space="preserve">    483</t>
  </si>
  <si>
    <t xml:space="preserve">    484</t>
  </si>
  <si>
    <t xml:space="preserve">    485</t>
  </si>
  <si>
    <t xml:space="preserve">    486</t>
  </si>
  <si>
    <t xml:space="preserve">    487</t>
  </si>
  <si>
    <t xml:space="preserve">    Finance and insurance</t>
  </si>
  <si>
    <t xml:space="preserve">    488</t>
  </si>
  <si>
    <t xml:space="preserve">    489</t>
  </si>
  <si>
    <t xml:space="preserve">    490</t>
  </si>
  <si>
    <t xml:space="preserve">    491</t>
  </si>
  <si>
    <t xml:space="preserve">    492</t>
  </si>
  <si>
    <t xml:space="preserve">    493</t>
  </si>
  <si>
    <t xml:space="preserve">    494</t>
  </si>
  <si>
    <t xml:space="preserve">    495</t>
  </si>
  <si>
    <t xml:space="preserve">    496</t>
  </si>
  <si>
    <t xml:space="preserve">    Federal Reserve banks, credit intermediation, and related activities</t>
  </si>
  <si>
    <t xml:space="preserve">    497</t>
  </si>
  <si>
    <t xml:space="preserve">    498</t>
  </si>
  <si>
    <t xml:space="preserve">    499</t>
  </si>
  <si>
    <t xml:space="preserve">    500</t>
  </si>
  <si>
    <t xml:space="preserve">    501</t>
  </si>
  <si>
    <t xml:space="preserve">    502</t>
  </si>
  <si>
    <t xml:space="preserve">    503</t>
  </si>
  <si>
    <t xml:space="preserve">    504</t>
  </si>
  <si>
    <t xml:space="preserve">    505</t>
  </si>
  <si>
    <t xml:space="preserve">    Securities, commodity contracts, and investments</t>
  </si>
  <si>
    <t xml:space="preserve">    506</t>
  </si>
  <si>
    <t xml:space="preserve">    507</t>
  </si>
  <si>
    <t xml:space="preserve">    508</t>
  </si>
  <si>
    <t xml:space="preserve">    509</t>
  </si>
  <si>
    <t xml:space="preserve">    510</t>
  </si>
  <si>
    <t xml:space="preserve">    511</t>
  </si>
  <si>
    <t xml:space="preserve">    512</t>
  </si>
  <si>
    <t xml:space="preserve">    513</t>
  </si>
  <si>
    <t xml:space="preserve">    514</t>
  </si>
  <si>
    <t xml:space="preserve">    Insurance carriers and related activities</t>
  </si>
  <si>
    <t xml:space="preserve">    515</t>
  </si>
  <si>
    <t xml:space="preserve">    516</t>
  </si>
  <si>
    <t xml:space="preserve">    517</t>
  </si>
  <si>
    <t xml:space="preserve">    518</t>
  </si>
  <si>
    <t xml:space="preserve">    519</t>
  </si>
  <si>
    <t xml:space="preserve">    520</t>
  </si>
  <si>
    <t xml:space="preserve">    521</t>
  </si>
  <si>
    <t xml:space="preserve">    522</t>
  </si>
  <si>
    <t xml:space="preserve">    523</t>
  </si>
  <si>
    <t xml:space="preserve">    Funds, trusts, and other financial vehicles</t>
  </si>
  <si>
    <t xml:space="preserve">    524</t>
  </si>
  <si>
    <t xml:space="preserve">    525</t>
  </si>
  <si>
    <t xml:space="preserve">    526</t>
  </si>
  <si>
    <t xml:space="preserve">    527</t>
  </si>
  <si>
    <t xml:space="preserve">    528</t>
  </si>
  <si>
    <t xml:space="preserve">    529</t>
  </si>
  <si>
    <t xml:space="preserve">    530</t>
  </si>
  <si>
    <t xml:space="preserve">    531</t>
  </si>
  <si>
    <t xml:space="preserve">    532</t>
  </si>
  <si>
    <t xml:space="preserve">    Real estate and rental and leasing</t>
  </si>
  <si>
    <t xml:space="preserve">    533</t>
  </si>
  <si>
    <t xml:space="preserve">    534</t>
  </si>
  <si>
    <t xml:space="preserve">    535</t>
  </si>
  <si>
    <t xml:space="preserve">    536</t>
  </si>
  <si>
    <t xml:space="preserve">    537</t>
  </si>
  <si>
    <t xml:space="preserve">    538</t>
  </si>
  <si>
    <t xml:space="preserve">    539</t>
  </si>
  <si>
    <t xml:space="preserve">    540</t>
  </si>
  <si>
    <t xml:space="preserve">    541</t>
  </si>
  <si>
    <t xml:space="preserve">      Real estate</t>
  </si>
  <si>
    <t xml:space="preserve">    542</t>
  </si>
  <si>
    <t xml:space="preserve">    543</t>
  </si>
  <si>
    <t xml:space="preserve">    544</t>
  </si>
  <si>
    <t xml:space="preserve">    545</t>
  </si>
  <si>
    <t xml:space="preserve">    546</t>
  </si>
  <si>
    <t xml:space="preserve">    547</t>
  </si>
  <si>
    <t xml:space="preserve">    548</t>
  </si>
  <si>
    <t xml:space="preserve">    549</t>
  </si>
  <si>
    <t xml:space="preserve">    550</t>
  </si>
  <si>
    <t xml:space="preserve">        Housing</t>
  </si>
  <si>
    <t xml:space="preserve">    551</t>
  </si>
  <si>
    <t xml:space="preserve">          Value added</t>
  </si>
  <si>
    <t xml:space="preserve">    552</t>
  </si>
  <si>
    <t xml:space="preserve">            Compensation of employees</t>
  </si>
  <si>
    <t xml:space="preserve">    553</t>
  </si>
  <si>
    <t xml:space="preserve">            Taxes on production and imports less subsidies</t>
  </si>
  <si>
    <t xml:space="preserve">    554</t>
  </si>
  <si>
    <t xml:space="preserve">            Gross operating surplus</t>
  </si>
  <si>
    <t xml:space="preserve">    555</t>
  </si>
  <si>
    <t xml:space="preserve">          Intermediate inputs</t>
  </si>
  <si>
    <t xml:space="preserve">    556</t>
  </si>
  <si>
    <t xml:space="preserve">            Energy inputs</t>
  </si>
  <si>
    <t xml:space="preserve">    557</t>
  </si>
  <si>
    <t xml:space="preserve">            Materials inputs</t>
  </si>
  <si>
    <t xml:space="preserve">    558</t>
  </si>
  <si>
    <t xml:space="preserve">            Purchased-services inputs</t>
  </si>
  <si>
    <t xml:space="preserve">    559</t>
  </si>
  <si>
    <t xml:space="preserve">        Other real estate</t>
  </si>
  <si>
    <t xml:space="preserve">    560</t>
  </si>
  <si>
    <t xml:space="preserve">    561</t>
  </si>
  <si>
    <t xml:space="preserve">    562</t>
  </si>
  <si>
    <t xml:space="preserve">    563</t>
  </si>
  <si>
    <t xml:space="preserve">    564</t>
  </si>
  <si>
    <t xml:space="preserve">    565</t>
  </si>
  <si>
    <t xml:space="preserve">    566</t>
  </si>
  <si>
    <t xml:space="preserve">    567</t>
  </si>
  <si>
    <t xml:space="preserve">    568</t>
  </si>
  <si>
    <t xml:space="preserve">      Rental and leasing services and lessors of intangible assets</t>
  </si>
  <si>
    <t xml:space="preserve">    569</t>
  </si>
  <si>
    <t xml:space="preserve">    570</t>
  </si>
  <si>
    <t xml:space="preserve">    571</t>
  </si>
  <si>
    <t xml:space="preserve">    572</t>
  </si>
  <si>
    <t xml:space="preserve">    573</t>
  </si>
  <si>
    <t xml:space="preserve">    574</t>
  </si>
  <si>
    <t xml:space="preserve">    575</t>
  </si>
  <si>
    <t xml:space="preserve">    576</t>
  </si>
  <si>
    <t xml:space="preserve">    577</t>
  </si>
  <si>
    <t xml:space="preserve">  Professional and business services</t>
  </si>
  <si>
    <t xml:space="preserve">    578</t>
  </si>
  <si>
    <t xml:space="preserve">    579</t>
  </si>
  <si>
    <t xml:space="preserve">    580</t>
  </si>
  <si>
    <t xml:space="preserve">    581</t>
  </si>
  <si>
    <t xml:space="preserve">    582</t>
  </si>
  <si>
    <t xml:space="preserve">    583</t>
  </si>
  <si>
    <t xml:space="preserve">    584</t>
  </si>
  <si>
    <t xml:space="preserve">    585</t>
  </si>
  <si>
    <t xml:space="preserve">    586</t>
  </si>
  <si>
    <t xml:space="preserve">    Professional, scientific, and technical services</t>
  </si>
  <si>
    <t xml:space="preserve">    587</t>
  </si>
  <si>
    <t xml:space="preserve">    588</t>
  </si>
  <si>
    <t xml:space="preserve">    589</t>
  </si>
  <si>
    <t xml:space="preserve">    590</t>
  </si>
  <si>
    <t xml:space="preserve">    591</t>
  </si>
  <si>
    <t xml:space="preserve">    592</t>
  </si>
  <si>
    <t xml:space="preserve">    593</t>
  </si>
  <si>
    <t xml:space="preserve">    594</t>
  </si>
  <si>
    <t xml:space="preserve">    595</t>
  </si>
  <si>
    <t xml:space="preserve">    Legal services</t>
  </si>
  <si>
    <t xml:space="preserve">    596</t>
  </si>
  <si>
    <t xml:space="preserve">    597</t>
  </si>
  <si>
    <t xml:space="preserve">    598</t>
  </si>
  <si>
    <t xml:space="preserve">    599</t>
  </si>
  <si>
    <t xml:space="preserve">    600</t>
  </si>
  <si>
    <t xml:space="preserve">    601</t>
  </si>
  <si>
    <t xml:space="preserve">    602</t>
  </si>
  <si>
    <t xml:space="preserve">    603</t>
  </si>
  <si>
    <t xml:space="preserve">    604</t>
  </si>
  <si>
    <t xml:space="preserve">    Computer systems design and related services</t>
  </si>
  <si>
    <t xml:space="preserve">    605</t>
  </si>
  <si>
    <t xml:space="preserve">    606</t>
  </si>
  <si>
    <t xml:space="preserve">    607</t>
  </si>
  <si>
    <t xml:space="preserve">    608</t>
  </si>
  <si>
    <t xml:space="preserve">    609</t>
  </si>
  <si>
    <t xml:space="preserve">    610</t>
  </si>
  <si>
    <t xml:space="preserve">    611</t>
  </si>
  <si>
    <t xml:space="preserve">    612</t>
  </si>
  <si>
    <t xml:space="preserve">    613</t>
  </si>
  <si>
    <t xml:space="preserve">    Miscellaneous professional, scientific, and technical services</t>
  </si>
  <si>
    <t xml:space="preserve">    614</t>
  </si>
  <si>
    <t xml:space="preserve">    615</t>
  </si>
  <si>
    <t xml:space="preserve">    616</t>
  </si>
  <si>
    <t xml:space="preserve">    617</t>
  </si>
  <si>
    <t xml:space="preserve">    618</t>
  </si>
  <si>
    <t xml:space="preserve">    619</t>
  </si>
  <si>
    <t xml:space="preserve">    620</t>
  </si>
  <si>
    <t xml:space="preserve">    621</t>
  </si>
  <si>
    <t xml:space="preserve">    622</t>
  </si>
  <si>
    <t xml:space="preserve">  Management of companies and enterprises</t>
  </si>
  <si>
    <t xml:space="preserve">    623</t>
  </si>
  <si>
    <t xml:space="preserve">    624</t>
  </si>
  <si>
    <t xml:space="preserve">    625</t>
  </si>
  <si>
    <t xml:space="preserve">    626</t>
  </si>
  <si>
    <t xml:space="preserve">    627</t>
  </si>
  <si>
    <t xml:space="preserve">    628</t>
  </si>
  <si>
    <t xml:space="preserve">    629</t>
  </si>
  <si>
    <t xml:space="preserve">    630</t>
  </si>
  <si>
    <t xml:space="preserve">    631</t>
  </si>
  <si>
    <t xml:space="preserve">  Administrative and waste management services</t>
  </si>
  <si>
    <t xml:space="preserve">    632</t>
  </si>
  <si>
    <t xml:space="preserve">    633</t>
  </si>
  <si>
    <t xml:space="preserve">    634</t>
  </si>
  <si>
    <t xml:space="preserve">    635</t>
  </si>
  <si>
    <t xml:space="preserve">    636</t>
  </si>
  <si>
    <t xml:space="preserve">    637</t>
  </si>
  <si>
    <t xml:space="preserve">    638</t>
  </si>
  <si>
    <t xml:space="preserve">    639</t>
  </si>
  <si>
    <t xml:space="preserve">    640</t>
  </si>
  <si>
    <t xml:space="preserve">    Administrative and support services</t>
  </si>
  <si>
    <t xml:space="preserve">    641</t>
  </si>
  <si>
    <t xml:space="preserve">    642</t>
  </si>
  <si>
    <t xml:space="preserve">    643</t>
  </si>
  <si>
    <t xml:space="preserve">    644</t>
  </si>
  <si>
    <t xml:space="preserve">    645</t>
  </si>
  <si>
    <t xml:space="preserve">    646</t>
  </si>
  <si>
    <t xml:space="preserve">    647</t>
  </si>
  <si>
    <t xml:space="preserve">    648</t>
  </si>
  <si>
    <t xml:space="preserve">    649</t>
  </si>
  <si>
    <t xml:space="preserve">    Waste management and remediation services</t>
  </si>
  <si>
    <t xml:space="preserve">    650</t>
  </si>
  <si>
    <t xml:space="preserve">    651</t>
  </si>
  <si>
    <t xml:space="preserve">    652</t>
  </si>
  <si>
    <t xml:space="preserve">    653</t>
  </si>
  <si>
    <t xml:space="preserve">    654</t>
  </si>
  <si>
    <t xml:space="preserve">    655</t>
  </si>
  <si>
    <t xml:space="preserve">    656</t>
  </si>
  <si>
    <t xml:space="preserve">    657</t>
  </si>
  <si>
    <t xml:space="preserve">    658</t>
  </si>
  <si>
    <t xml:space="preserve">  Educational services, health care, and social assistance</t>
  </si>
  <si>
    <t xml:space="preserve">    659</t>
  </si>
  <si>
    <t xml:space="preserve">    660</t>
  </si>
  <si>
    <t xml:space="preserve">    661</t>
  </si>
  <si>
    <t xml:space="preserve">    662</t>
  </si>
  <si>
    <t xml:space="preserve">    663</t>
  </si>
  <si>
    <t xml:space="preserve">    664</t>
  </si>
  <si>
    <t xml:space="preserve">    665</t>
  </si>
  <si>
    <t xml:space="preserve">    666</t>
  </si>
  <si>
    <t xml:space="preserve">    667</t>
  </si>
  <si>
    <t xml:space="preserve">    Educational services</t>
  </si>
  <si>
    <t xml:space="preserve">    668</t>
  </si>
  <si>
    <t xml:space="preserve">    669</t>
  </si>
  <si>
    <t xml:space="preserve">    670</t>
  </si>
  <si>
    <t xml:space="preserve">    671</t>
  </si>
  <si>
    <t xml:space="preserve">    672</t>
  </si>
  <si>
    <t xml:space="preserve">    673</t>
  </si>
  <si>
    <t xml:space="preserve">    674</t>
  </si>
  <si>
    <t xml:space="preserve">    675</t>
  </si>
  <si>
    <t xml:space="preserve">    676</t>
  </si>
  <si>
    <t xml:space="preserve">    Health care and social assistance</t>
  </si>
  <si>
    <t xml:space="preserve">    677</t>
  </si>
  <si>
    <t xml:space="preserve">    678</t>
  </si>
  <si>
    <t xml:space="preserve">    679</t>
  </si>
  <si>
    <t xml:space="preserve">    680</t>
  </si>
  <si>
    <t xml:space="preserve">    681</t>
  </si>
  <si>
    <t xml:space="preserve">    682</t>
  </si>
  <si>
    <t xml:space="preserve">    683</t>
  </si>
  <si>
    <t xml:space="preserve">    684</t>
  </si>
  <si>
    <t xml:space="preserve">    685</t>
  </si>
  <si>
    <t xml:space="preserve">      Ambulatory health care services</t>
  </si>
  <si>
    <t xml:space="preserve">    686</t>
  </si>
  <si>
    <t xml:space="preserve">    687</t>
  </si>
  <si>
    <t xml:space="preserve">    688</t>
  </si>
  <si>
    <t xml:space="preserve">    689</t>
  </si>
  <si>
    <t xml:space="preserve">    690</t>
  </si>
  <si>
    <t xml:space="preserve">    691</t>
  </si>
  <si>
    <t xml:space="preserve">    692</t>
  </si>
  <si>
    <t xml:space="preserve">    693</t>
  </si>
  <si>
    <t xml:space="preserve">    694</t>
  </si>
  <si>
    <t xml:space="preserve">      Hospitals</t>
  </si>
  <si>
    <t xml:space="preserve">    695</t>
  </si>
  <si>
    <t xml:space="preserve">    696</t>
  </si>
  <si>
    <t xml:space="preserve">    697</t>
  </si>
  <si>
    <t xml:space="preserve">    698</t>
  </si>
  <si>
    <t xml:space="preserve">    699</t>
  </si>
  <si>
    <t xml:space="preserve">    700</t>
  </si>
  <si>
    <t xml:space="preserve">    701</t>
  </si>
  <si>
    <t xml:space="preserve">    702</t>
  </si>
  <si>
    <t xml:space="preserve">    703</t>
  </si>
  <si>
    <t xml:space="preserve">      Nursing and residential care facilities</t>
  </si>
  <si>
    <t xml:space="preserve">    704</t>
  </si>
  <si>
    <t xml:space="preserve">    705</t>
  </si>
  <si>
    <t xml:space="preserve">    706</t>
  </si>
  <si>
    <t xml:space="preserve">    707</t>
  </si>
  <si>
    <t xml:space="preserve">    708</t>
  </si>
  <si>
    <t xml:space="preserve">    709</t>
  </si>
  <si>
    <t xml:space="preserve">    710</t>
  </si>
  <si>
    <t xml:space="preserve">    711</t>
  </si>
  <si>
    <t xml:space="preserve">    712</t>
  </si>
  <si>
    <t xml:space="preserve">      Social assistance</t>
  </si>
  <si>
    <t xml:space="preserve">    713</t>
  </si>
  <si>
    <t xml:space="preserve">    714</t>
  </si>
  <si>
    <t xml:space="preserve">    715</t>
  </si>
  <si>
    <t xml:space="preserve">    716</t>
  </si>
  <si>
    <t xml:space="preserve">    717</t>
  </si>
  <si>
    <t xml:space="preserve">    718</t>
  </si>
  <si>
    <t xml:space="preserve">    719</t>
  </si>
  <si>
    <t xml:space="preserve">    720</t>
  </si>
  <si>
    <t xml:space="preserve">    721</t>
  </si>
  <si>
    <t xml:space="preserve">  Arts, entertainment, recreation, accommodation, and food services</t>
  </si>
  <si>
    <t xml:space="preserve">    722</t>
  </si>
  <si>
    <t xml:space="preserve">    723</t>
  </si>
  <si>
    <t xml:space="preserve">    724</t>
  </si>
  <si>
    <t xml:space="preserve">    725</t>
  </si>
  <si>
    <t xml:space="preserve">    726</t>
  </si>
  <si>
    <t xml:space="preserve">    727</t>
  </si>
  <si>
    <t xml:space="preserve">    728</t>
  </si>
  <si>
    <t xml:space="preserve">    729</t>
  </si>
  <si>
    <t xml:space="preserve">    730</t>
  </si>
  <si>
    <t xml:space="preserve">    Arts, entertainment, and recreation</t>
  </si>
  <si>
    <t xml:space="preserve">    731</t>
  </si>
  <si>
    <t xml:space="preserve">    732</t>
  </si>
  <si>
    <t xml:space="preserve">    733</t>
  </si>
  <si>
    <t xml:space="preserve">    734</t>
  </si>
  <si>
    <t xml:space="preserve">    735</t>
  </si>
  <si>
    <t xml:space="preserve">    736</t>
  </si>
  <si>
    <t xml:space="preserve">    737</t>
  </si>
  <si>
    <t xml:space="preserve">    738</t>
  </si>
  <si>
    <t xml:space="preserve">    739</t>
  </si>
  <si>
    <t xml:space="preserve">      Performing arts, spectator sports, museums, and related activities</t>
  </si>
  <si>
    <t xml:space="preserve">    740</t>
  </si>
  <si>
    <t xml:space="preserve">    741</t>
  </si>
  <si>
    <t xml:space="preserve">    742</t>
  </si>
  <si>
    <t xml:space="preserve">    743</t>
  </si>
  <si>
    <t xml:space="preserve">    744</t>
  </si>
  <si>
    <t xml:space="preserve">    745</t>
  </si>
  <si>
    <t xml:space="preserve">    746</t>
  </si>
  <si>
    <t xml:space="preserve">    747</t>
  </si>
  <si>
    <t xml:space="preserve">    748</t>
  </si>
  <si>
    <t xml:space="preserve">      Amusements, gambling, and recreation industries</t>
  </si>
  <si>
    <t xml:space="preserve">    749</t>
  </si>
  <si>
    <t xml:space="preserve">    750</t>
  </si>
  <si>
    <t xml:space="preserve">    751</t>
  </si>
  <si>
    <t xml:space="preserve">    752</t>
  </si>
  <si>
    <t xml:space="preserve">    753</t>
  </si>
  <si>
    <t xml:space="preserve">    754</t>
  </si>
  <si>
    <t xml:space="preserve">    755</t>
  </si>
  <si>
    <t xml:space="preserve">    756</t>
  </si>
  <si>
    <t xml:space="preserve">    757</t>
  </si>
  <si>
    <t xml:space="preserve">    Accommodation and food services</t>
  </si>
  <si>
    <t xml:space="preserve">    758</t>
  </si>
  <si>
    <t xml:space="preserve">    759</t>
  </si>
  <si>
    <t xml:space="preserve">    760</t>
  </si>
  <si>
    <t xml:space="preserve">    761</t>
  </si>
  <si>
    <t xml:space="preserve">    762</t>
  </si>
  <si>
    <t xml:space="preserve">    763</t>
  </si>
  <si>
    <t xml:space="preserve">    764</t>
  </si>
  <si>
    <t xml:space="preserve">    765</t>
  </si>
  <si>
    <t xml:space="preserve">    766</t>
  </si>
  <si>
    <t xml:space="preserve">      Accommodation</t>
  </si>
  <si>
    <t xml:space="preserve">    767</t>
  </si>
  <si>
    <t xml:space="preserve">    768</t>
  </si>
  <si>
    <t xml:space="preserve">    769</t>
  </si>
  <si>
    <t xml:space="preserve">    770</t>
  </si>
  <si>
    <t xml:space="preserve">    771</t>
  </si>
  <si>
    <t xml:space="preserve">    772</t>
  </si>
  <si>
    <t xml:space="preserve">    773</t>
  </si>
  <si>
    <t xml:space="preserve">    774</t>
  </si>
  <si>
    <t xml:space="preserve">    775</t>
  </si>
  <si>
    <t xml:space="preserve">      Food services and drinking places</t>
  </si>
  <si>
    <t xml:space="preserve">    776</t>
  </si>
  <si>
    <t xml:space="preserve">    777</t>
  </si>
  <si>
    <t xml:space="preserve">    778</t>
  </si>
  <si>
    <t xml:space="preserve">    779</t>
  </si>
  <si>
    <t xml:space="preserve">    780</t>
  </si>
  <si>
    <t xml:space="preserve">    781</t>
  </si>
  <si>
    <t xml:space="preserve">    782</t>
  </si>
  <si>
    <t xml:space="preserve">    783</t>
  </si>
  <si>
    <t xml:space="preserve">    784</t>
  </si>
  <si>
    <t xml:space="preserve">  Other services, except government</t>
  </si>
  <si>
    <t xml:space="preserve">    785</t>
  </si>
  <si>
    <t xml:space="preserve">    786</t>
  </si>
  <si>
    <t xml:space="preserve">    787</t>
  </si>
  <si>
    <t xml:space="preserve">    788</t>
  </si>
  <si>
    <t xml:space="preserve">    789</t>
  </si>
  <si>
    <t xml:space="preserve">    790</t>
  </si>
  <si>
    <t xml:space="preserve">    791</t>
  </si>
  <si>
    <t xml:space="preserve">    792</t>
  </si>
  <si>
    <t xml:space="preserve">    793</t>
  </si>
  <si>
    <t xml:space="preserve">  Government</t>
  </si>
  <si>
    <t xml:space="preserve">    794</t>
  </si>
  <si>
    <t xml:space="preserve">    795</t>
  </si>
  <si>
    <t xml:space="preserve">    796</t>
  </si>
  <si>
    <t xml:space="preserve">    797</t>
  </si>
  <si>
    <t xml:space="preserve">    798</t>
  </si>
  <si>
    <t xml:space="preserve">    799</t>
  </si>
  <si>
    <t xml:space="preserve">    800</t>
  </si>
  <si>
    <t xml:space="preserve">    801</t>
  </si>
  <si>
    <t xml:space="preserve">    802</t>
  </si>
  <si>
    <t xml:space="preserve">    Federal</t>
  </si>
  <si>
    <t xml:space="preserve">    803</t>
  </si>
  <si>
    <t xml:space="preserve">    804</t>
  </si>
  <si>
    <t xml:space="preserve">    805</t>
  </si>
  <si>
    <t xml:space="preserve">    806</t>
  </si>
  <si>
    <t xml:space="preserve">    807</t>
  </si>
  <si>
    <t xml:space="preserve">    808</t>
  </si>
  <si>
    <t xml:space="preserve">    809</t>
  </si>
  <si>
    <t xml:space="preserve">    810</t>
  </si>
  <si>
    <t xml:space="preserve">    811</t>
  </si>
  <si>
    <t xml:space="preserve">      General government</t>
  </si>
  <si>
    <t xml:space="preserve">    812</t>
  </si>
  <si>
    <t xml:space="preserve">    813</t>
  </si>
  <si>
    <t xml:space="preserve">    814</t>
  </si>
  <si>
    <t xml:space="preserve">    815</t>
  </si>
  <si>
    <t xml:space="preserve">    816</t>
  </si>
  <si>
    <t xml:space="preserve">    817</t>
  </si>
  <si>
    <t xml:space="preserve">    818</t>
  </si>
  <si>
    <t xml:space="preserve">    819</t>
  </si>
  <si>
    <t xml:space="preserve">    820</t>
  </si>
  <si>
    <t xml:space="preserve">        National defense</t>
  </si>
  <si>
    <t xml:space="preserve">    821</t>
  </si>
  <si>
    <t xml:space="preserve">    822</t>
  </si>
  <si>
    <t xml:space="preserve">    823</t>
  </si>
  <si>
    <t xml:space="preserve">    824</t>
  </si>
  <si>
    <t xml:space="preserve">    825</t>
  </si>
  <si>
    <t xml:space="preserve">    826</t>
  </si>
  <si>
    <t xml:space="preserve">    827</t>
  </si>
  <si>
    <t xml:space="preserve">    828</t>
  </si>
  <si>
    <t xml:space="preserve">    829</t>
  </si>
  <si>
    <t xml:space="preserve">        Nondefense</t>
  </si>
  <si>
    <t xml:space="preserve">    830</t>
  </si>
  <si>
    <t xml:space="preserve">    831</t>
  </si>
  <si>
    <t xml:space="preserve">    832</t>
  </si>
  <si>
    <t xml:space="preserve">    833</t>
  </si>
  <si>
    <t xml:space="preserve">    834</t>
  </si>
  <si>
    <t xml:space="preserve">    835</t>
  </si>
  <si>
    <t xml:space="preserve">    836</t>
  </si>
  <si>
    <t xml:space="preserve">    837</t>
  </si>
  <si>
    <t xml:space="preserve">    838</t>
  </si>
  <si>
    <t xml:space="preserve">      Government enterprises</t>
  </si>
  <si>
    <t xml:space="preserve">    839</t>
  </si>
  <si>
    <t xml:space="preserve">    840</t>
  </si>
  <si>
    <t xml:space="preserve">    841</t>
  </si>
  <si>
    <t xml:space="preserve">    842</t>
  </si>
  <si>
    <t xml:space="preserve">    843</t>
  </si>
  <si>
    <t xml:space="preserve">    844</t>
  </si>
  <si>
    <t xml:space="preserve">    845</t>
  </si>
  <si>
    <t xml:space="preserve">    846</t>
  </si>
  <si>
    <t xml:space="preserve">    847</t>
  </si>
  <si>
    <t xml:space="preserve">    State and local</t>
  </si>
  <si>
    <t xml:space="preserve">    848</t>
  </si>
  <si>
    <t xml:space="preserve">    849</t>
  </si>
  <si>
    <t xml:space="preserve">    850</t>
  </si>
  <si>
    <t xml:space="preserve">    851</t>
  </si>
  <si>
    <t xml:space="preserve">    852</t>
  </si>
  <si>
    <t xml:space="preserve">    853</t>
  </si>
  <si>
    <t xml:space="preserve">    854</t>
  </si>
  <si>
    <t xml:space="preserve">    855</t>
  </si>
  <si>
    <t xml:space="preserve">    856</t>
  </si>
  <si>
    <t xml:space="preserve">    857</t>
  </si>
  <si>
    <t xml:space="preserve">    858</t>
  </si>
  <si>
    <t xml:space="preserve">    859</t>
  </si>
  <si>
    <t xml:space="preserve">    860</t>
  </si>
  <si>
    <t xml:space="preserve">    861</t>
  </si>
  <si>
    <t xml:space="preserve">    862</t>
  </si>
  <si>
    <t xml:space="preserve">    863</t>
  </si>
  <si>
    <t xml:space="preserve">    864</t>
  </si>
  <si>
    <t xml:space="preserve">    865</t>
  </si>
  <si>
    <t xml:space="preserve">    866</t>
  </si>
  <si>
    <t xml:space="preserve">    867</t>
  </si>
  <si>
    <t xml:space="preserve">    868</t>
  </si>
  <si>
    <t xml:space="preserve">    869</t>
  </si>
  <si>
    <t xml:space="preserve">    870</t>
  </si>
  <si>
    <t xml:space="preserve">    871</t>
  </si>
  <si>
    <t xml:space="preserve">    872</t>
  </si>
  <si>
    <t xml:space="preserve">    873</t>
  </si>
  <si>
    <t xml:space="preserve">    874</t>
  </si>
  <si>
    <t>Addenda:</t>
  </si>
  <si>
    <t xml:space="preserve">    875</t>
  </si>
  <si>
    <t xml:space="preserve">  Private goods-producing industries [1]</t>
  </si>
  <si>
    <t xml:space="preserve">    876</t>
  </si>
  <si>
    <t xml:space="preserve">    877</t>
  </si>
  <si>
    <t xml:space="preserve">    878</t>
  </si>
  <si>
    <t xml:space="preserve">    879</t>
  </si>
  <si>
    <t xml:space="preserve">    880</t>
  </si>
  <si>
    <t xml:space="preserve">    881</t>
  </si>
  <si>
    <t xml:space="preserve">    882</t>
  </si>
  <si>
    <t xml:space="preserve">    883</t>
  </si>
  <si>
    <t xml:space="preserve">    884</t>
  </si>
  <si>
    <t xml:space="preserve">  Private services-producing industries [2]</t>
  </si>
  <si>
    <t xml:space="preserve">    885</t>
  </si>
  <si>
    <t xml:space="preserve">    886</t>
  </si>
  <si>
    <t xml:space="preserve">    887</t>
  </si>
  <si>
    <t xml:space="preserve">    888</t>
  </si>
  <si>
    <t xml:space="preserve">    889</t>
  </si>
  <si>
    <t xml:space="preserve">    890</t>
  </si>
  <si>
    <t xml:space="preserve">    891</t>
  </si>
  <si>
    <t xml:space="preserve">    892</t>
  </si>
  <si>
    <t xml:space="preserve">    893</t>
  </si>
  <si>
    <t xml:space="preserve">  Information-communications-technology-producing industries [3]</t>
  </si>
  <si>
    <t xml:space="preserve">    894</t>
  </si>
  <si>
    <t xml:space="preserve">    895</t>
  </si>
  <si>
    <t xml:space="preserve">    896</t>
  </si>
  <si>
    <t xml:space="preserve">    897</t>
  </si>
  <si>
    <t xml:space="preserve">    898</t>
  </si>
  <si>
    <t xml:space="preserve">    899</t>
  </si>
  <si>
    <t xml:space="preserve">    900</t>
  </si>
  <si>
    <t xml:space="preserve">    901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</si>
  <si>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</si>
  <si>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</si>
  <si>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</si>
  <si>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</si>
  <si>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Imports' Share of Total Supply</t>
  </si>
  <si>
    <t>FoISaGPbE Fraction of Goods Purchased by Entity</t>
  </si>
  <si>
    <t>These rows are intended to sum to less than one, as they are inputs as a share of gross output (e.g. ignoring value added)</t>
  </si>
  <si>
    <t>FoISaGPbE Nonenergy Inputs by Supplying Entity as Share of Gross Output</t>
  </si>
  <si>
    <t>Explanation</t>
  </si>
  <si>
    <t>When industrial production declines in response to a policy package, the effect is not only</t>
  </si>
  <si>
    <t>to reduce industry revenue.  Industry also buys less services from suppliers, and pays less</t>
  </si>
  <si>
    <t>income and other taxes to government.  This variable helps us calculate the cash flows associated</t>
  </si>
  <si>
    <t>both with lost revenue (reduced purchases of industrial goods) and reduced spending by</t>
  </si>
  <si>
    <t>industry.</t>
  </si>
  <si>
    <t>to imperceptible levels.</t>
  </si>
  <si>
    <t>Coal mining</t>
  </si>
  <si>
    <t>Imported Share of Inputs Used by This Industry</t>
  </si>
  <si>
    <t>Repeating Imports' Share of Total Supply for SUMPRODUCT() use.  See the "Imported Shares of Inputs" tab in the formula for "Other Industries."</t>
  </si>
  <si>
    <t>Waste Management</t>
  </si>
  <si>
    <t>because reduced spending on energy (e.g. reduced purchases of fuels and electricity) is handled</t>
  </si>
  <si>
    <t>in a separate structure on the "Industry - Cash Flow" sheet.</t>
  </si>
  <si>
    <t>reduced spending is included only on non-energy inputs (e.g. intermediate materials, labor, etc.)</t>
  </si>
  <si>
    <t>Values in yellow (for energy industries) are not used (as of EPS 1.5.0) but are calculated here for completeness, in case these values prove useful in the future.</t>
  </si>
  <si>
    <t>Fraction of Goods Purchased by Entity is used to allocate money for reduced sales of industrial</t>
  </si>
  <si>
    <t>outputs.  Values for all industries (except Waste Management) are calculated, but only the values</t>
  </si>
  <si>
    <t>for non-energy industries are actually used in Vensim (in EPS 1.5.0), since the cash flows associated</t>
  </si>
  <si>
    <t>with reduced sales of energy are already handled in the various demand sectors, with cash flows</t>
  </si>
  <si>
    <t>assigned to the relevant energy supply industry, as well as to the users of the energy, who buy less.</t>
  </si>
  <si>
    <t>Nonenergy Inputs by Supplying Entity as Share of Gross Output is used to allocate money for reduced</t>
  </si>
  <si>
    <t>purchases of inputs (e.g. intermediate materials, labor, etc.) by each industry.</t>
  </si>
  <si>
    <t>Values are calculated for all industries (except Waste Management), and all are used in Vensim</t>
  </si>
  <si>
    <t>(as of EPS 1.5.0), because nowhere else in the model is the reduction in inputs demanded by</t>
  </si>
  <si>
    <t>the energy supply industries taken into account.  However,</t>
  </si>
  <si>
    <t>See the "About" tab for more details.</t>
  </si>
  <si>
    <t>nonenergy industries</t>
  </si>
  <si>
    <t>labor and consumers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</si>
  <si>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</si>
  <si>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</si>
  <si>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</si>
  <si>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</si>
  <si>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</si>
  <si>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Use by electricity suppliers</t>
  </si>
  <si>
    <t>Use by coal suppliers</t>
  </si>
  <si>
    <t>Use by biomass and biofuel suppliers</t>
  </si>
  <si>
    <t>Use by other energy suppliers</t>
  </si>
  <si>
    <t>Use by nonenergy industries</t>
  </si>
  <si>
    <t>Use by NG and petroleum suppliers</t>
  </si>
  <si>
    <t>NG and petroleum suppliers</t>
  </si>
  <si>
    <t>Domestic Product Use by:</t>
  </si>
  <si>
    <t>nonenergy industries share</t>
  </si>
  <si>
    <t>These are shares of non-energy inputs, so we assign zeroes to all energy supplier cash flow entities.</t>
  </si>
  <si>
    <t>Fraction of Goods Purchased (dimensionless)</t>
  </si>
  <si>
    <t>Nonenergy Inputs as Share of Output (dimensionless)</t>
  </si>
  <si>
    <t>CÓDIGO</t>
  </si>
  <si>
    <t>DESCRIÇÃO</t>
  </si>
  <si>
    <t>PRODUTO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</si>
  <si>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</si>
  <si>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</si>
  <si>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</si>
  <si>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</si>
  <si>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</si>
  <si>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</si>
  <si>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</si>
  <si>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</si>
  <si>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</si>
  <si>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</si>
  <si>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</si>
  <si>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</si>
  <si>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</si>
  <si>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</si>
  <si>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</si>
  <si>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</si>
  <si>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</si>
  <si>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</si>
  <si>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</si>
  <si>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</si>
  <si>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</si>
  <si>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</si>
  <si>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</si>
  <si>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</si>
  <si>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</si>
  <si>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</si>
  <si>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</si>
  <si>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</si>
  <si>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</si>
  <si>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</si>
  <si>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</si>
  <si>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</si>
  <si>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</si>
  <si>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</si>
  <si>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</si>
  <si>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</si>
  <si>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</si>
  <si>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</si>
  <si>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</si>
  <si>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</si>
  <si>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</si>
  <si>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</si>
  <si>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</si>
  <si>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</si>
  <si>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</si>
  <si>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</si>
  <si>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</si>
  <si>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</si>
  <si>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</si>
  <si>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</si>
  <si>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</si>
  <si>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</si>
  <si>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</si>
  <si>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</si>
  <si>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</si>
  <si>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</si>
  <si>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</si>
  <si>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</si>
  <si>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</si>
  <si>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</si>
  <si>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</si>
  <si>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</si>
  <si>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</si>
  <si>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</si>
  <si>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</si>
  <si>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</si>
  <si>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</si>
  <si>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</si>
  <si>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</si>
  <si>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</si>
  <si>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</si>
  <si>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</si>
  <si>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</si>
  <si>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</si>
  <si>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</si>
  <si>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</si>
  <si>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</si>
  <si>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</si>
  <si>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</si>
  <si>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</si>
  <si>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</si>
  <si>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</si>
  <si>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</si>
  <si>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</si>
  <si>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</si>
  <si>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</si>
  <si>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</si>
  <si>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</si>
  <si>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</si>
  <si>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</si>
  <si>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</si>
  <si>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</si>
  <si>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</si>
  <si>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</si>
  <si>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</si>
  <si>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</si>
  <si>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</si>
  <si>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</si>
  <si>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</si>
  <si>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</si>
  <si>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</si>
  <si>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</si>
  <si>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</si>
  <si>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</si>
  <si>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</si>
  <si>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</si>
  <si>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</si>
  <si>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</si>
  <si>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</si>
  <si>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</si>
  <si>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</si>
  <si>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</si>
  <si>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</si>
  <si>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</si>
  <si>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</si>
  <si>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</si>
  <si>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</si>
  <si>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</si>
  <si>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</si>
  <si>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</si>
  <si>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</si>
  <si>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</si>
  <si>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</si>
  <si>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</si>
  <si>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</si>
  <si>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</si>
  <si>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</si>
  <si>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</si>
  <si>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</si>
  <si>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</si>
  <si>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</si>
  <si>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</si>
  <si>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</si>
  <si>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</si>
  <si>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</si>
  <si>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Consumo Intermediário total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</si>
  <si>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</si>
  <si>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</si>
  <si>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</si>
  <si>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</si>
  <si>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</si>
  <si>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</si>
  <si>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</si>
  <si>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</si>
  <si>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</si>
  <si>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Arroz, trigo e outros cereais</t>
  </si>
  <si>
    <t>01912</t>
  </si>
  <si>
    <t>Milho em grão</t>
  </si>
  <si>
    <t>01913</t>
  </si>
  <si>
    <t>Algodão herbáceo, outras fibras da lav. temporária</t>
  </si>
  <si>
    <t>01914</t>
  </si>
  <si>
    <t>Cana-de-açúcar</t>
  </si>
  <si>
    <t>01915</t>
  </si>
  <si>
    <t>Soja  em grão</t>
  </si>
  <si>
    <t>01916</t>
  </si>
  <si>
    <t>Outros produtos e serviços da lavoura temporária</t>
  </si>
  <si>
    <t>01917</t>
  </si>
  <si>
    <t>Laranja</t>
  </si>
  <si>
    <t>01918</t>
  </si>
  <si>
    <t>Café em grão</t>
  </si>
  <si>
    <t>01919</t>
  </si>
  <si>
    <t>Outros produtos da lavoura permanente</t>
  </si>
  <si>
    <t>01921</t>
  </si>
  <si>
    <t>Bovinos e outros animais vivos, prods. animal, caça e serv.</t>
  </si>
  <si>
    <t>01922</t>
  </si>
  <si>
    <t>Leite de vaca e de outros animais</t>
  </si>
  <si>
    <t>01923</t>
  </si>
  <si>
    <t>Suínos</t>
  </si>
  <si>
    <t>01924</t>
  </si>
  <si>
    <t>Aves e ovos</t>
  </si>
  <si>
    <t>02801</t>
  </si>
  <si>
    <t>Produtos da exploração florestal e da silvicultura</t>
  </si>
  <si>
    <t>02802</t>
  </si>
  <si>
    <t>Pesca e aquicultura (peixe, crustáceos e moluscos)</t>
  </si>
  <si>
    <t>05801</t>
  </si>
  <si>
    <t>Carvão mineral</t>
  </si>
  <si>
    <t>05802</t>
  </si>
  <si>
    <t>Minerais não-metálicos</t>
  </si>
  <si>
    <t>06801</t>
  </si>
  <si>
    <t>Petróleo, gás natural e serviços de apoio</t>
  </si>
  <si>
    <t>07911</t>
  </si>
  <si>
    <t>Minério de ferro</t>
  </si>
  <si>
    <t>07921</t>
  </si>
  <si>
    <t>Minerais metálicos não-ferrosos</t>
  </si>
  <si>
    <t>10911</t>
  </si>
  <si>
    <t>Carne de bovinos e outros prod. de carne</t>
  </si>
  <si>
    <t>10912</t>
  </si>
  <si>
    <t>Carne de suíno</t>
  </si>
  <si>
    <t>10913</t>
  </si>
  <si>
    <t>Carne de aves</t>
  </si>
  <si>
    <t>10914</t>
  </si>
  <si>
    <t>Pescado industrializado</t>
  </si>
  <si>
    <t>10915</t>
  </si>
  <si>
    <t>Leite resfriado, esterilizado e pasteurizado</t>
  </si>
  <si>
    <t>10916</t>
  </si>
  <si>
    <t>Outros produtos do laticínio</t>
  </si>
  <si>
    <t>10921</t>
  </si>
  <si>
    <t>Açúcar</t>
  </si>
  <si>
    <t>10931</t>
  </si>
  <si>
    <t>Conservas de frutas, legumes, outros vegetais e sucos de frutas</t>
  </si>
  <si>
    <t>10932</t>
  </si>
  <si>
    <t>Óleos e gorduras vegetais e animais</t>
  </si>
  <si>
    <t>10933</t>
  </si>
  <si>
    <t>Café beneficiado</t>
  </si>
  <si>
    <t>10934</t>
  </si>
  <si>
    <t>Arroz beneficiado e produtos derivados do arroz</t>
  </si>
  <si>
    <t>10935</t>
  </si>
  <si>
    <t>Produtos derivados do trigo, mandioca ou milho</t>
  </si>
  <si>
    <t>10936</t>
  </si>
  <si>
    <t>Rações balanceadas para animais</t>
  </si>
  <si>
    <t>10937</t>
  </si>
  <si>
    <t>11001</t>
  </si>
  <si>
    <t>Bebidas</t>
  </si>
  <si>
    <t>12001</t>
  </si>
  <si>
    <t>Produtos do fumo</t>
  </si>
  <si>
    <t>13001</t>
  </si>
  <si>
    <t>Fios e fibras têxteis beneficiadas</t>
  </si>
  <si>
    <t>13002</t>
  </si>
  <si>
    <t>Tecidos</t>
  </si>
  <si>
    <t>13003</t>
  </si>
  <si>
    <t>Art. têxteis de uso doméstico e outros têxteis</t>
  </si>
  <si>
    <t>14001</t>
  </si>
  <si>
    <t>Artigos do vestuário e acessórios</t>
  </si>
  <si>
    <t>15001</t>
  </si>
  <si>
    <t>Calçados e artefatos de couro</t>
  </si>
  <si>
    <t>16001</t>
  </si>
  <si>
    <t>Produtos de madeira, exclusive móveis</t>
  </si>
  <si>
    <t>17001</t>
  </si>
  <si>
    <t>Celulose</t>
  </si>
  <si>
    <t>17002</t>
  </si>
  <si>
    <t>Papel, papelão, embalagens e artefatos de papel</t>
  </si>
  <si>
    <t>18001</t>
  </si>
  <si>
    <t>Serviços de impressão e reprodução</t>
  </si>
  <si>
    <t>19911</t>
  </si>
  <si>
    <t>Combustíveis para aviação</t>
  </si>
  <si>
    <t>19912</t>
  </si>
  <si>
    <t>Gasoálcool</t>
  </si>
  <si>
    <t>19913</t>
  </si>
  <si>
    <t>Naftas para petroquímica</t>
  </si>
  <si>
    <t>19914</t>
  </si>
  <si>
    <t xml:space="preserve">Óleo combustível  </t>
  </si>
  <si>
    <t>19915</t>
  </si>
  <si>
    <t>Diesel - biodiesel</t>
  </si>
  <si>
    <t>19916</t>
  </si>
  <si>
    <t>Outros produtos do refino do petróleo</t>
  </si>
  <si>
    <t>19921</t>
  </si>
  <si>
    <t>Etanol e outros biocombustíveis</t>
  </si>
  <si>
    <t>20911</t>
  </si>
  <si>
    <t>Produtos químicos inorgânicos</t>
  </si>
  <si>
    <t>20912</t>
  </si>
  <si>
    <t>Adubos e fertilizantes</t>
  </si>
  <si>
    <t>20913</t>
  </si>
  <si>
    <t>Produtos químicos orgânicos</t>
  </si>
  <si>
    <t>20914</t>
  </si>
  <si>
    <t>Resinas,elastômeros e fibras artif. e sintéticas</t>
  </si>
  <si>
    <t>20921</t>
  </si>
  <si>
    <t>Defensivos agrícolas e desinfestantes domissanitários</t>
  </si>
  <si>
    <t>20922</t>
  </si>
  <si>
    <t xml:space="preserve">Produtos químicos diversos </t>
  </si>
  <si>
    <t>20923</t>
  </si>
  <si>
    <t>Tintas, vernizes, esmaltes e lacas</t>
  </si>
  <si>
    <t>20931</t>
  </si>
  <si>
    <t>Perfumaria, sabões e artigos de limpeza</t>
  </si>
  <si>
    <t>21001</t>
  </si>
  <si>
    <t>Produtos farmacêuticos</t>
  </si>
  <si>
    <t>22001</t>
  </si>
  <si>
    <t>Artigos de borracha</t>
  </si>
  <si>
    <t>22002</t>
  </si>
  <si>
    <t>Artigos de plástico</t>
  </si>
  <si>
    <t>23001</t>
  </si>
  <si>
    <t>Cimento</t>
  </si>
  <si>
    <t>23002</t>
  </si>
  <si>
    <t>Artefatos de cimento, gesso e semelhantes</t>
  </si>
  <si>
    <t>23003</t>
  </si>
  <si>
    <t>Vidros, cerâmicos e outros prod. de minerais não-metálicos</t>
  </si>
  <si>
    <t>24911</t>
  </si>
  <si>
    <t>Ferro-gusa e ferroligas</t>
  </si>
  <si>
    <t>24912</t>
  </si>
  <si>
    <t>Semi-acabacados, laminados planos, longos e tubos de aço</t>
  </si>
  <si>
    <t>24921</t>
  </si>
  <si>
    <t>Produtos da metalurgia de metais não-ferrosos</t>
  </si>
  <si>
    <t>24922</t>
  </si>
  <si>
    <t>Peças fundidas de aço e de metais não ferrosos</t>
  </si>
  <si>
    <t>25001</t>
  </si>
  <si>
    <t>Produtos de metal, excl. máquinas e equipamentos</t>
  </si>
  <si>
    <t>26001</t>
  </si>
  <si>
    <t>Componentes eletrônicos</t>
  </si>
  <si>
    <t>26002</t>
  </si>
  <si>
    <t>Máquinas para escritório e equip. de informática</t>
  </si>
  <si>
    <t>26003</t>
  </si>
  <si>
    <t>Material eletrônico e equip. de comunicações</t>
  </si>
  <si>
    <t>26004</t>
  </si>
  <si>
    <t>Equip. de medida, teste e controle, ópticos e eletromédicos</t>
  </si>
  <si>
    <t>27001</t>
  </si>
  <si>
    <t>Máquinas, aparelhos e materiais elétricos</t>
  </si>
  <si>
    <t>27002</t>
  </si>
  <si>
    <t>Eletrodomésticos</t>
  </si>
  <si>
    <t>28001</t>
  </si>
  <si>
    <t>Tratores e outras máquinas agrícolas</t>
  </si>
  <si>
    <t>28002</t>
  </si>
  <si>
    <t>Máquinas para a extração mineral e a construção</t>
  </si>
  <si>
    <t>28003</t>
  </si>
  <si>
    <t>Outras máquinas e equipamentos mecânicos</t>
  </si>
  <si>
    <t>29911</t>
  </si>
  <si>
    <t>Automóveis, camionetas e utilitários</t>
  </si>
  <si>
    <t>29912</t>
  </si>
  <si>
    <t>Caminhões e ônibus, incl. cabines, carrocerias e reboques</t>
  </si>
  <si>
    <t>29921</t>
  </si>
  <si>
    <t>Peças e acessórios para veículos automotores</t>
  </si>
  <si>
    <t>30001</t>
  </si>
  <si>
    <t>Aeronaves, embarcações e outros equipamentos de transporte</t>
  </si>
  <si>
    <t>31801</t>
  </si>
  <si>
    <t>Móveis</t>
  </si>
  <si>
    <t>31802</t>
  </si>
  <si>
    <t>Produtos de industrias diversas</t>
  </si>
  <si>
    <t>33001</t>
  </si>
  <si>
    <t>35001</t>
  </si>
  <si>
    <t>Eletricidade, gás e outras utilidades</t>
  </si>
  <si>
    <t>36801</t>
  </si>
  <si>
    <t>Água, esgoto, reciclagem e gestão de resíduos</t>
  </si>
  <si>
    <t>41801</t>
  </si>
  <si>
    <t>Edificações</t>
  </si>
  <si>
    <t>41802</t>
  </si>
  <si>
    <t>Obras de infra-estrutura</t>
  </si>
  <si>
    <t>41803</t>
  </si>
  <si>
    <t>Serviços especializados para construção</t>
  </si>
  <si>
    <t>45001</t>
  </si>
  <si>
    <t>Comércio e reparação de veículos</t>
  </si>
  <si>
    <t>46801</t>
  </si>
  <si>
    <t>49001</t>
  </si>
  <si>
    <t>Transporte terrestre de carga</t>
  </si>
  <si>
    <t>49002</t>
  </si>
  <si>
    <t>Transporte terrestre de passageiros</t>
  </si>
  <si>
    <t>50001</t>
  </si>
  <si>
    <t>51001</t>
  </si>
  <si>
    <t>52801</t>
  </si>
  <si>
    <t>Armazenamento e serviços auxiliares aos transportes</t>
  </si>
  <si>
    <t>52802</t>
  </si>
  <si>
    <t>Correio e outros serviços de entrega</t>
  </si>
  <si>
    <t>55001</t>
  </si>
  <si>
    <t>Serviços de alojamento em hotéis e similares</t>
  </si>
  <si>
    <t>56001</t>
  </si>
  <si>
    <t>Serviços  de alimentação</t>
  </si>
  <si>
    <t>58001</t>
  </si>
  <si>
    <t>Livros, jornais e revistas</t>
  </si>
  <si>
    <t>59801</t>
  </si>
  <si>
    <t>Serviços cinematográficos, música, rádio e televisão</t>
  </si>
  <si>
    <t>61001</t>
  </si>
  <si>
    <t>Telecomunicações, TV por assinatura e outros serv. relacionados</t>
  </si>
  <si>
    <t>62801</t>
  </si>
  <si>
    <t>64801</t>
  </si>
  <si>
    <t>68001</t>
  </si>
  <si>
    <t>Aluguel efetivo e serviços imobiliários</t>
  </si>
  <si>
    <t>68002</t>
  </si>
  <si>
    <t>Aluguel imputado</t>
  </si>
  <si>
    <t>69801</t>
  </si>
  <si>
    <t>Serviços jurídicos, contabilidade e consultoria</t>
  </si>
  <si>
    <t>71801</t>
  </si>
  <si>
    <t>Pesquisa e desenvolvimento</t>
  </si>
  <si>
    <t>71802</t>
  </si>
  <si>
    <t>Serviços de arquitetura e engenharia</t>
  </si>
  <si>
    <t>73801</t>
  </si>
  <si>
    <t>Publicidade e outros serviços técnicos</t>
  </si>
  <si>
    <t>77001</t>
  </si>
  <si>
    <t>Aluguéis não-imob. e gestão de ativos de propriedade intelectual</t>
  </si>
  <si>
    <t>78801</t>
  </si>
  <si>
    <t>Condomínios e serviços para edifícios</t>
  </si>
  <si>
    <t>78802</t>
  </si>
  <si>
    <t>Outros serviços administrativos</t>
  </si>
  <si>
    <t>80001</t>
  </si>
  <si>
    <t>Serviços de vigilância, segurança e investigação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</si>
  <si>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</si>
  <si>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</si>
  <si>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</si>
  <si>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</si>
  <si>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</si>
  <si>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</si>
  <si>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86911</t>
  </si>
  <si>
    <t>86921</t>
  </si>
  <si>
    <t>90801</t>
  </si>
  <si>
    <t>Serviços de artes, cultura, esporte e recreação</t>
  </si>
  <si>
    <t>94801</t>
  </si>
  <si>
    <t>Organizações patronais, sindicais e outros serviços associativos</t>
  </si>
  <si>
    <t>94802</t>
  </si>
  <si>
    <t>Manutenção de computadores, telefones e objetos domésticos</t>
  </si>
  <si>
    <t>94803</t>
  </si>
  <si>
    <t>Serviços pessoais</t>
  </si>
  <si>
    <t>97001</t>
  </si>
  <si>
    <t>Prod Nac</t>
  </si>
  <si>
    <t>Importado</t>
  </si>
  <si>
    <t>Imp Import</t>
  </si>
  <si>
    <t>ICMS Total</t>
  </si>
  <si>
    <t>Zeros</t>
  </si>
  <si>
    <t>IPI Total</t>
  </si>
  <si>
    <t>Outros IIL Total</t>
  </si>
  <si>
    <t>CONSUMO INTERMEDIÁRIO</t>
  </si>
  <si>
    <t>R10</t>
  </si>
  <si>
    <t>Remunerações</t>
  </si>
  <si>
    <t>R11</t>
  </si>
  <si>
    <t xml:space="preserve">   Salários</t>
  </si>
  <si>
    <t>R12</t>
  </si>
  <si>
    <t xml:space="preserve">   Contribuições sociais efetivas</t>
  </si>
  <si>
    <t xml:space="preserve">      Previdência oficial /FGTS</t>
  </si>
  <si>
    <t xml:space="preserve">      Previdência privada</t>
  </si>
  <si>
    <t>R13</t>
  </si>
  <si>
    <t xml:space="preserve">   Contribuições sociais imputadas</t>
  </si>
  <si>
    <t>N2</t>
  </si>
  <si>
    <t>Excedente operacional bruto e rendimento misto bruto</t>
  </si>
  <si>
    <t xml:space="preserve">   Rendimento misto bruto</t>
  </si>
  <si>
    <t xml:space="preserve">   Excedente operacional bruto (EOB)</t>
  </si>
  <si>
    <t>N0</t>
  </si>
  <si>
    <t>VALOR ADICIONADO CUSTO FATORES</t>
  </si>
  <si>
    <t>R22</t>
  </si>
  <si>
    <t>Outros impostos sobre a produção</t>
  </si>
  <si>
    <t>R32</t>
  </si>
  <si>
    <t>Outros subsídios à produção</t>
  </si>
  <si>
    <t>N1</t>
  </si>
  <si>
    <t>Valor adicionado bruto ( PIB )</t>
  </si>
  <si>
    <t>P10</t>
  </si>
  <si>
    <t>VALOR DA PRODUÇÃO</t>
  </si>
  <si>
    <t>Fator trabalho (ocupações)</t>
  </si>
  <si>
    <t xml:space="preserve">DESCRIÇÃO        </t>
  </si>
  <si>
    <t>ATIVIDADE</t>
  </si>
  <si>
    <t>TOTAL</t>
  </si>
  <si>
    <t>Conferência</t>
  </si>
  <si>
    <t>Total
do produto</t>
  </si>
  <si>
    <t xml:space="preserve">Produção </t>
  </si>
  <si>
    <t xml:space="preserve">Importações </t>
  </si>
  <si>
    <t>R$ milhões</t>
  </si>
  <si>
    <t>Margem de comércio</t>
  </si>
  <si>
    <t>Margem de transportes</t>
  </si>
  <si>
    <t>Imposto de importação</t>
  </si>
  <si>
    <t>ICMS</t>
  </si>
  <si>
    <t>IPI</t>
  </si>
  <si>
    <t>Outros impostos</t>
  </si>
  <si>
    <t>Oferta total</t>
  </si>
  <si>
    <t>Sistema de Matrizes de Insumo-Produto para o Brasil 2013 - 68 setores</t>
  </si>
  <si>
    <t>Input-Output Table of Brazil 2013 - 68 sectors</t>
  </si>
  <si>
    <t>Joaquim José Martins Guilhoto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</si>
  <si>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</si>
  <si>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</si>
  <si>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Use by Brazil Government</t>
  </si>
  <si>
    <t>subtract out imported goods from the total</t>
  </si>
  <si>
    <t>We assume all of the exported goods are Brazil-produced,</t>
  </si>
  <si>
    <t>and we assume Brazil government, industry, and consumers</t>
  </si>
  <si>
    <t>Atividades</t>
  </si>
  <si>
    <t>importação</t>
  </si>
  <si>
    <t>number of sectors: 68</t>
  </si>
  <si>
    <t>number of products: 128</t>
  </si>
  <si>
    <t>matrix year: 2013</t>
  </si>
  <si>
    <t>base year: 2010</t>
  </si>
  <si>
    <t>Based on the National Accounts published in 2015</t>
  </si>
  <si>
    <t>Matrix constructed from the National Accounts data according to the methodology in the references below, which should be mentioned when using the information provided here.</t>
  </si>
  <si>
    <t>Notes on the Brazilian adaptation</t>
  </si>
  <si>
    <t xml:space="preserve">We followed the method used in the US model, applying Brazilian IO table instead of BEA data. </t>
  </si>
  <si>
    <t xml:space="preserve">All yellow tabs refer to Brazilian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</si>
</sst>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0000"/>
    <numFmt numFmtId="167" formatCode="#,##0_ ;[Red]\-#,##0\ "/>
    <numFmt numFmtId="168" formatCode="0.00_);[Red]\(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6"/>
        <bgColor indexed="2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4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6" fillId="3" borderId="1" xfId="0" applyFont="1" applyFill="1" applyBorder="1" applyAlignment="1">
      <alignment horizontal="center"/>
    </xf>
    <xf numFmtId="0" fontId="7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6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0" fillId="5" borderId="0" xfId="0" applyFill="1"/>
    <xf numFmtId="0" fontId="2" fillId="2" borderId="0" xfId="0" applyFont="1" applyFill="1" applyAlignment="1">
      <alignment horizontal="right"/>
    </xf>
    <xf numFmtId="0" fontId="0" fillId="0" borderId="0" xfId="0" applyFill="1"/>
    <xf numFmtId="0" fontId="0" fillId="7" borderId="0" xfId="0" applyFill="1"/>
    <xf numFmtId="0" fontId="0" fillId="6" borderId="0" xfId="1" applyNumberFormat="1" applyFont="1" applyFill="1"/>
    <xf numFmtId="1" fontId="0" fillId="0" borderId="0" xfId="0" applyNumberFormat="1"/>
    <xf numFmtId="0" fontId="2" fillId="4" borderId="0" xfId="0" applyFont="1" applyFill="1" applyAlignment="1">
      <alignment horizontal="right" wrapText="1"/>
    </xf>
    <xf numFmtId="165" fontId="0" fillId="0" borderId="0" xfId="1" applyNumberFormat="1" applyFont="1" applyAlignment="1">
      <alignment wrapText="1"/>
    </xf>
    <xf numFmtId="165" fontId="0" fillId="5" borderId="0" xfId="1" applyNumberFormat="1" applyFont="1" applyFill="1" applyAlignment="1">
      <alignment wrapText="1"/>
    </xf>
    <xf numFmtId="165" fontId="0" fillId="7" borderId="0" xfId="1" applyNumberFormat="1" applyFont="1" applyFill="1" applyAlignment="1">
      <alignment wrapText="1"/>
    </xf>
    <xf numFmtId="0" fontId="2" fillId="0" borderId="0" xfId="0" applyFont="1" applyAlignment="1"/>
    <xf numFmtId="166" fontId="0" fillId="0" borderId="0" xfId="0" applyNumberFormat="1"/>
    <xf numFmtId="0" fontId="0" fillId="0" borderId="0" xfId="0"/>
    <xf numFmtId="0" fontId="0" fillId="2" borderId="0" xfId="0" applyNumberFormat="1" applyFill="1"/>
    <xf numFmtId="0" fontId="8" fillId="0" borderId="0" xfId="3"/>
    <xf numFmtId="0" fontId="6" fillId="3" borderId="1" xfId="3" applyFont="1" applyFill="1" applyBorder="1" applyAlignment="1">
      <alignment horizontal="center"/>
    </xf>
    <xf numFmtId="0" fontId="7" fillId="0" borderId="0" xfId="3" applyFont="1"/>
    <xf numFmtId="0" fontId="8" fillId="2" borderId="2" xfId="3" applyFill="1" applyBorder="1"/>
    <xf numFmtId="0" fontId="7" fillId="2" borderId="3" xfId="3" applyFont="1" applyFill="1" applyBorder="1"/>
    <xf numFmtId="0" fontId="8" fillId="2" borderId="3" xfId="3" applyFill="1" applyBorder="1"/>
    <xf numFmtId="0" fontId="8" fillId="2" borderId="4" xfId="3" applyFill="1" applyBorder="1"/>
    <xf numFmtId="0" fontId="8" fillId="0" borderId="5" xfId="3" applyBorder="1"/>
    <xf numFmtId="0" fontId="8" fillId="0" borderId="0" xfId="3" applyBorder="1"/>
    <xf numFmtId="0" fontId="8" fillId="0" borderId="6" xfId="3" applyBorder="1"/>
    <xf numFmtId="0" fontId="8" fillId="0" borderId="7" xfId="3" applyBorder="1"/>
    <xf numFmtId="0" fontId="8" fillId="0" borderId="8" xfId="3" applyBorder="1"/>
    <xf numFmtId="0" fontId="8" fillId="0" borderId="9" xfId="3" applyBorder="1"/>
    <xf numFmtId="10" fontId="0" fillId="0" borderId="0" xfId="1" applyNumberFormat="1" applyFont="1"/>
    <xf numFmtId="10" fontId="0" fillId="0" borderId="0" xfId="0" quotePrefix="1" applyNumberFormat="1"/>
    <xf numFmtId="0" fontId="11" fillId="0" borderId="0" xfId="0" applyFont="1" applyFill="1" applyAlignment="1">
      <alignment horizontal="left"/>
    </xf>
    <xf numFmtId="10" fontId="12" fillId="0" borderId="0" xfId="0" applyNumberFormat="1" applyFont="1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165" fontId="0" fillId="6" borderId="0" xfId="1" applyNumberFormat="1" applyFont="1" applyFill="1" applyAlignment="1">
      <alignment wrapText="1"/>
    </xf>
    <xf numFmtId="166" fontId="0" fillId="0" borderId="0" xfId="0" applyNumberFormat="1" applyFill="1"/>
    <xf numFmtId="164" fontId="0" fillId="0" borderId="0" xfId="0" applyNumberFormat="1" applyFill="1"/>
    <xf numFmtId="0" fontId="7" fillId="6" borderId="0" xfId="3" applyFont="1" applyFill="1"/>
    <xf numFmtId="0" fontId="8" fillId="6" borderId="0" xfId="3" applyFill="1"/>
    <xf numFmtId="10" fontId="0" fillId="2" borderId="0" xfId="1" applyNumberFormat="1" applyFont="1" applyFill="1"/>
    <xf numFmtId="0" fontId="0" fillId="0" borderId="0" xfId="0"/>
    <xf numFmtId="0" fontId="0" fillId="0" borderId="0" xfId="0" applyAlignment="1">
      <alignment horizontal="right" wrapText="1"/>
    </xf>
    <xf numFmtId="1" fontId="0" fillId="0" borderId="0" xfId="0" applyNumberFormat="1" applyFill="1"/>
    <xf numFmtId="0" fontId="2" fillId="8" borderId="0" xfId="0" applyFont="1" applyFill="1"/>
    <xf numFmtId="0" fontId="0" fillId="8" borderId="0" xfId="0" applyFill="1"/>
    <xf numFmtId="165" fontId="0" fillId="0" borderId="0" xfId="1" applyNumberFormat="1" applyFont="1"/>
    <xf numFmtId="165" fontId="0" fillId="7" borderId="0" xfId="1" applyNumberFormat="1" applyFont="1" applyFill="1"/>
    <xf numFmtId="165" fontId="0" fillId="5" borderId="0" xfId="1" applyNumberFormat="1" applyFont="1" applyFill="1"/>
    <xf numFmtId="165" fontId="0" fillId="6" borderId="0" xfId="1" applyNumberFormat="1" applyFont="1" applyFill="1"/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14" fillId="0" borderId="10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5" fillId="0" borderId="0" xfId="0" applyFont="1" applyAlignment="1">
      <alignment horizontal="left"/>
    </xf>
    <xf numFmtId="38" fontId="0" fillId="0" borderId="0" xfId="0" applyNumberFormat="1"/>
    <xf numFmtId="167" fontId="0" fillId="0" borderId="0" xfId="0" applyNumberFormat="1"/>
    <xf numFmtId="0" fontId="15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quotePrefix="1" applyFont="1" applyAlignment="1">
      <alignment horizontal="center"/>
    </xf>
    <xf numFmtId="1" fontId="8" fillId="0" borderId="0" xfId="0" applyNumberFormat="1" applyFont="1" applyAlignment="1">
      <alignment horizontal="left"/>
    </xf>
    <xf numFmtId="1" fontId="8" fillId="0" borderId="0" xfId="0" applyNumberFormat="1" applyFont="1"/>
    <xf numFmtId="1" fontId="15" fillId="0" borderId="0" xfId="0" applyNumberFormat="1" applyFont="1"/>
    <xf numFmtId="38" fontId="8" fillId="0" borderId="0" xfId="0" applyNumberFormat="1" applyFont="1"/>
    <xf numFmtId="0" fontId="15" fillId="0" borderId="0" xfId="0" applyFont="1"/>
    <xf numFmtId="0" fontId="13" fillId="0" borderId="0" xfId="0" quotePrefix="1" applyFont="1" applyAlignment="1">
      <alignment horizontal="left"/>
    </xf>
    <xf numFmtId="0" fontId="16" fillId="0" borderId="0" xfId="0" applyFont="1" applyAlignment="1">
      <alignment horizontal="left"/>
    </xf>
    <xf numFmtId="1" fontId="8" fillId="0" borderId="0" xfId="0" applyNumberFormat="1" applyFont="1" applyAlignment="1">
      <alignment horizontal="right"/>
    </xf>
    <xf numFmtId="168" fontId="0" fillId="0" borderId="0" xfId="0" applyNumberFormat="1"/>
    <xf numFmtId="1" fontId="8" fillId="0" borderId="0" xfId="0" quotePrefix="1" applyNumberFormat="1" applyFont="1" applyAlignment="1">
      <alignment horizontal="right"/>
    </xf>
    <xf numFmtId="0" fontId="16" fillId="0" borderId="0" xfId="0" applyFont="1"/>
    <xf numFmtId="40" fontId="0" fillId="0" borderId="0" xfId="0" applyNumberFormat="1"/>
    <xf numFmtId="0" fontId="8" fillId="0" borderId="0" xfId="0" applyFont="1"/>
    <xf numFmtId="0" fontId="14" fillId="0" borderId="12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167" fontId="8" fillId="0" borderId="0" xfId="0" applyNumberFormat="1" applyFont="1"/>
    <xf numFmtId="38" fontId="2" fillId="0" borderId="0" xfId="0" applyNumberFormat="1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38" fontId="0" fillId="12" borderId="0" xfId="0" applyNumberFormat="1" applyFill="1"/>
    <xf numFmtId="1" fontId="0" fillId="12" borderId="0" xfId="0" applyNumberFormat="1" applyFill="1"/>
    <xf numFmtId="165" fontId="0" fillId="12" borderId="0" xfId="1" applyNumberFormat="1" applyFont="1" applyFill="1"/>
    <xf numFmtId="38" fontId="0" fillId="11" borderId="0" xfId="0" applyNumberFormat="1" applyFill="1"/>
    <xf numFmtId="1" fontId="0" fillId="11" borderId="0" xfId="0" applyNumberFormat="1" applyFill="1"/>
    <xf numFmtId="165" fontId="0" fillId="11" borderId="0" xfId="1" applyNumberFormat="1" applyFont="1" applyFill="1"/>
    <xf numFmtId="0" fontId="0" fillId="13" borderId="0" xfId="0" applyFill="1"/>
    <xf numFmtId="38" fontId="0" fillId="13" borderId="0" xfId="0" applyNumberFormat="1" applyFill="1"/>
    <xf numFmtId="1" fontId="0" fillId="13" borderId="0" xfId="0" applyNumberFormat="1" applyFill="1"/>
    <xf numFmtId="165" fontId="0" fillId="13" borderId="0" xfId="1" applyNumberFormat="1" applyFont="1" applyFill="1"/>
    <xf numFmtId="0" fontId="0" fillId="14" borderId="0" xfId="0" applyFill="1"/>
    <xf numFmtId="38" fontId="0" fillId="14" borderId="0" xfId="0" applyNumberFormat="1" applyFill="1"/>
    <xf numFmtId="1" fontId="0" fillId="14" borderId="0" xfId="0" applyNumberFormat="1" applyFill="1"/>
    <xf numFmtId="165" fontId="0" fillId="14" borderId="0" xfId="1" applyNumberFormat="1" applyFont="1" applyFill="1"/>
    <xf numFmtId="0" fontId="0" fillId="0" borderId="0" xfId="0" applyFont="1"/>
    <xf numFmtId="0" fontId="3" fillId="9" borderId="0" xfId="2" applyFont="1" applyFill="1" applyAlignment="1" applyProtection="1">
      <alignment horizontal="justify" vertical="center"/>
    </xf>
    <xf numFmtId="0" fontId="3" fillId="9" borderId="0" xfId="2" applyFont="1" applyFill="1" applyAlignment="1" applyProtection="1">
      <alignment horizontal="justify" wrapText="1"/>
    </xf>
    <xf numFmtId="0" fontId="18" fillId="0" borderId="0" xfId="0" applyFont="1"/>
    <xf numFmtId="0" fontId="19" fillId="0" borderId="0" xfId="0" applyFont="1"/>
    <xf numFmtId="0" fontId="18" fillId="9" borderId="0" xfId="0" applyFont="1" applyFill="1"/>
    <xf numFmtId="0" fontId="17" fillId="9" borderId="0" xfId="0" applyFont="1" applyFill="1"/>
    <xf numFmtId="0" fontId="17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/>
    <xf numFmtId="0" fontId="13" fillId="6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14" fillId="6" borderId="13" xfId="0" applyFont="1" applyFill="1" applyBorder="1" applyAlignment="1">
      <alignment horizontal="center" vertical="top" wrapText="1"/>
    </xf>
    <xf numFmtId="0" fontId="8" fillId="6" borderId="0" xfId="0" applyFont="1" applyFill="1"/>
    <xf numFmtId="38" fontId="8" fillId="6" borderId="0" xfId="0" applyNumberFormat="1" applyFont="1" applyFill="1"/>
    <xf numFmtId="164" fontId="0" fillId="2" borderId="0" xfId="0" applyNumberFormat="1" applyFill="1"/>
    <xf numFmtId="0" fontId="14" fillId="6" borderId="12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right" wrapText="1"/>
    </xf>
    <xf numFmtId="0" fontId="4" fillId="0" borderId="0" xfId="0" applyFont="1"/>
    <xf numFmtId="0" fontId="0" fillId="0" borderId="0" xfId="0"/>
    <xf numFmtId="0" fontId="5" fillId="0" borderId="0" xfId="0" applyFont="1"/>
    <xf numFmtId="0" fontId="10" fillId="0" borderId="0" xfId="3" applyFont="1" applyAlignment="1">
      <alignment wrapText="1"/>
    </xf>
    <xf numFmtId="0" fontId="8" fillId="0" borderId="0" xfId="3"/>
    <xf numFmtId="0" fontId="4" fillId="0" borderId="0" xfId="3" applyFont="1"/>
    <xf numFmtId="0" fontId="5" fillId="0" borderId="0" xfId="3" applyFont="1"/>
    <xf numFmtId="0" fontId="9" fillId="0" borderId="0" xfId="3" applyFont="1" applyAlignment="1">
      <alignment wrapText="1"/>
    </xf>
    <xf numFmtId="0" fontId="2" fillId="6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</cellXfs>
  <cellStyles count="4">
    <cellStyle name="Hiperlink" xfId="2" builtinId="8"/>
    <cellStyle name="Normal" xfId="0" builtinId="0"/>
    <cellStyle name="Normal 2" xfId="3" xr:uid="{00000000-0005-0000-0000-000002000000}"/>
    <cellStyle name="Porcentagem" xfId="1" builtinId="5"/>
  </cellStyles>
  <dxfs count="0"/>
  <tableStyles count="0" defaultTableStyle="TableStyleMedium2" defaultPivotStyle="PivotStyleLight16"/>
  <colors>
    <mruColors>
      <color rgb="FFE4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I25" sqref="I25"/>
    </sheetView>
  </sheetViews>
  <sheetFormatPr defaultColWidth="8.77734375" defaultRowHeight="14.4"/>
  <cols>
    <col min="2" max="2" width="68.109375" customWidth="1"/>
    <col min="4" max="4" width="8.77734375" customWidth="1"/>
  </cols>
  <sheetData>
    <row r="1" spans="1:4">
      <c r="A1" s="1" t="s">
        <v>1364</v>
      </c>
    </row>
    <row r="2" spans="1:4" s="24" customFormat="1">
      <c r="A2" s="22" t="s">
        <v>1366</v>
      </c>
    </row>
    <row r="3" spans="1:4" s="114" customFormat="1">
      <c r="A3" s="22"/>
    </row>
    <row r="4" spans="1:4" s="114" customFormat="1">
      <c r="A4" s="22"/>
      <c r="B4" s="117" t="s">
        <v>1851</v>
      </c>
    </row>
    <row r="5" spans="1:4" s="114" customFormat="1">
      <c r="A5" s="22"/>
      <c r="B5" s="118" t="s">
        <v>1852</v>
      </c>
    </row>
    <row r="6" spans="1:4" s="114" customFormat="1">
      <c r="A6" s="22"/>
      <c r="B6" s="119" t="s">
        <v>1853</v>
      </c>
    </row>
    <row r="7" spans="1:4" s="114" customFormat="1">
      <c r="A7" s="22"/>
      <c r="B7" s="119"/>
    </row>
    <row r="8" spans="1:4" s="114" customFormat="1">
      <c r="A8" s="22"/>
      <c r="B8" s="120" t="s">
        <v>1864</v>
      </c>
    </row>
    <row r="9" spans="1:4" s="114" customFormat="1">
      <c r="A9" s="22"/>
      <c r="B9" s="120" t="s">
        <v>1862</v>
      </c>
    </row>
    <row r="10" spans="1:4" s="114" customFormat="1">
      <c r="A10" s="22"/>
      <c r="B10" s="120" t="s">
        <v>1863</v>
      </c>
    </row>
    <row r="11" spans="1:4" s="114" customFormat="1">
      <c r="A11" s="22"/>
      <c r="B11" s="120" t="s">
        <v>1865</v>
      </c>
    </row>
    <row r="12" spans="1:4" s="114" customFormat="1">
      <c r="A12" s="22"/>
      <c r="B12" s="121" t="s">
        <v>1866</v>
      </c>
    </row>
    <row r="13" spans="1:4" s="114" customFormat="1">
      <c r="A13" s="22"/>
    </row>
    <row r="14" spans="1:4" s="114" customFormat="1" ht="43.2">
      <c r="A14" s="22"/>
      <c r="B14" s="123" t="s">
        <v>1867</v>
      </c>
      <c r="D14" s="122"/>
    </row>
    <row r="15" spans="1:4" s="114" customFormat="1">
      <c r="A15" s="22"/>
      <c r="B15" s="120"/>
    </row>
    <row r="16" spans="1:4" s="114" customFormat="1" ht="57.6">
      <c r="A16" s="22"/>
      <c r="B16" s="115" t="s">
        <v>1854</v>
      </c>
    </row>
    <row r="17" spans="1:2" s="114" customFormat="1">
      <c r="A17" s="22"/>
      <c r="B17" s="120"/>
    </row>
    <row r="18" spans="1:2" s="114" customFormat="1" ht="43.2">
      <c r="A18" s="22"/>
      <c r="B18" s="116" t="s">
        <v>1855</v>
      </c>
    </row>
    <row r="19" spans="1:2" s="62" customFormat="1">
      <c r="A19"/>
      <c r="B19" s="114"/>
    </row>
    <row r="20" spans="1:2" s="62" customFormat="1">
      <c r="A20" s="141" t="s">
        <v>1868</v>
      </c>
      <c r="B20" s="142"/>
    </row>
    <row r="21" spans="1:2" s="124" customFormat="1">
      <c r="A21" s="144" t="s">
        <v>1869</v>
      </c>
      <c r="B21" s="144"/>
    </row>
    <row r="22" spans="1:2" s="124" customFormat="1">
      <c r="A22" s="144" t="s">
        <v>1870</v>
      </c>
      <c r="B22" s="144"/>
    </row>
    <row r="23" spans="1:2" s="124" customFormat="1">
      <c r="A23" s="143"/>
      <c r="B23" s="144"/>
    </row>
    <row r="24" spans="1:2">
      <c r="A24" s="1" t="s">
        <v>1367</v>
      </c>
      <c r="B24" s="114"/>
    </row>
    <row r="25" spans="1:2" s="24" customFormat="1">
      <c r="A25" s="24" t="s">
        <v>1368</v>
      </c>
      <c r="B25" s="114"/>
    </row>
    <row r="26" spans="1:2" s="24" customFormat="1">
      <c r="A26" s="24" t="s">
        <v>1369</v>
      </c>
      <c r="B26" s="114"/>
    </row>
    <row r="27" spans="1:2" s="24" customFormat="1">
      <c r="A27" s="24" t="s">
        <v>1370</v>
      </c>
      <c r="B27" s="114"/>
    </row>
    <row r="28" spans="1:2" s="24" customFormat="1">
      <c r="A28" s="24" t="s">
        <v>1371</v>
      </c>
      <c r="B28" s="114"/>
    </row>
    <row r="29" spans="1:2" s="24" customFormat="1">
      <c r="A29" s="24" t="s">
        <v>1372</v>
      </c>
      <c r="B29" s="114"/>
    </row>
    <row r="30" spans="1:2" s="24" customFormat="1">
      <c r="A30" s="45"/>
      <c r="B30" s="114"/>
    </row>
    <row r="31" spans="1:2" s="24" customFormat="1">
      <c r="A31" s="45" t="s">
        <v>1382</v>
      </c>
      <c r="B31" s="114"/>
    </row>
    <row r="32" spans="1:2" s="45" customFormat="1">
      <c r="A32" s="46" t="s">
        <v>1383</v>
      </c>
      <c r="B32" s="114"/>
    </row>
    <row r="33" spans="1:2" s="45" customFormat="1">
      <c r="A33" s="46" t="s">
        <v>1384</v>
      </c>
      <c r="B33" s="114"/>
    </row>
    <row r="34" spans="1:2" s="46" customFormat="1">
      <c r="A34" s="46" t="s">
        <v>1385</v>
      </c>
      <c r="B34" s="114"/>
    </row>
    <row r="35" spans="1:2" s="46" customFormat="1">
      <c r="A35" s="46" t="s">
        <v>1386</v>
      </c>
      <c r="B35" s="114"/>
    </row>
    <row r="36" spans="1:2" s="46" customFormat="1">
      <c r="B36" s="114"/>
    </row>
    <row r="37" spans="1:2" s="46" customFormat="1">
      <c r="A37" s="46" t="s">
        <v>1387</v>
      </c>
      <c r="B37" s="114"/>
    </row>
    <row r="38" spans="1:2" s="46" customFormat="1">
      <c r="A38" s="46" t="s">
        <v>1388</v>
      </c>
      <c r="B38" s="114"/>
    </row>
    <row r="39" spans="1:2" s="46" customFormat="1">
      <c r="A39" s="46" t="s">
        <v>1389</v>
      </c>
      <c r="B39" s="114"/>
    </row>
    <row r="40" spans="1:2" s="46" customFormat="1">
      <c r="A40" s="46" t="s">
        <v>1390</v>
      </c>
      <c r="B40" s="114"/>
    </row>
    <row r="41" spans="1:2" s="46" customFormat="1">
      <c r="A41" s="46" t="s">
        <v>1391</v>
      </c>
      <c r="B41" s="114"/>
    </row>
    <row r="42" spans="1:2" s="46" customFormat="1">
      <c r="A42" s="45" t="s">
        <v>1380</v>
      </c>
      <c r="B42" s="114"/>
    </row>
    <row r="43" spans="1:2" s="46" customFormat="1">
      <c r="A43" s="45" t="s">
        <v>1378</v>
      </c>
      <c r="B43" s="114"/>
    </row>
    <row r="44" spans="1:2" s="45" customFormat="1">
      <c r="A44" s="45" t="s">
        <v>1379</v>
      </c>
      <c r="B44" s="114"/>
    </row>
    <row r="45" spans="1:2" s="45" customFormat="1">
      <c r="B45" s="114"/>
    </row>
    <row r="46" spans="1:2" s="45" customFormat="1">
      <c r="A46" s="1" t="s">
        <v>303</v>
      </c>
      <c r="B46" s="114"/>
    </row>
    <row r="47" spans="1:2" s="24" customFormat="1">
      <c r="A47" t="s">
        <v>304</v>
      </c>
      <c r="B47" s="114"/>
    </row>
    <row r="48" spans="1:2" s="44" customFormat="1">
      <c r="A48" t="s">
        <v>305</v>
      </c>
      <c r="B48" s="114"/>
    </row>
    <row r="49" spans="1:1">
      <c r="A49" t="s">
        <v>1373</v>
      </c>
    </row>
  </sheetData>
  <hyperlinks>
    <hyperlink ref="B16" r:id="rId1" xr:uid="{AC97C740-09AB-6643-A01C-8B3C9970F1FF}"/>
    <hyperlink ref="B18" r:id="rId2" xr:uid="{347AF081-C8B8-1F4D-8E85-614FDD93A52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81"/>
  <sheetViews>
    <sheetView workbookViewId="0">
      <pane xSplit="2" ySplit="7" topLeftCell="BV8" activePane="bottomRight" state="frozen"/>
      <selection pane="topRight" activeCell="C1" sqref="C1"/>
      <selection pane="bottomLeft" activeCell="A8" sqref="A8"/>
      <selection pane="bottomRight" activeCell="CG9" sqref="CG9"/>
    </sheetView>
  </sheetViews>
  <sheetFormatPr defaultColWidth="8.77734375" defaultRowHeight="14.4"/>
  <cols>
    <col min="2" max="2" width="47.109375" customWidth="1"/>
    <col min="3" max="85" width="17.109375" customWidth="1"/>
  </cols>
  <sheetData>
    <row r="1" spans="1:85" ht="17.399999999999999">
      <c r="A1" s="133" t="s">
        <v>225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</row>
    <row r="2" spans="1:85" ht="16.8">
      <c r="A2" s="135" t="s">
        <v>16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</row>
    <row r="3" spans="1:85">
      <c r="A3" s="134" t="s">
        <v>11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</row>
    <row r="4" spans="1:85">
      <c r="A4" s="134" t="s">
        <v>13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</row>
    <row r="6" spans="1:85">
      <c r="A6" s="5" t="s">
        <v>12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5" t="s">
        <v>34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39</v>
      </c>
      <c r="Y6" s="5" t="s">
        <v>40</v>
      </c>
      <c r="Z6" s="5" t="s">
        <v>41</v>
      </c>
      <c r="AA6" s="5" t="s">
        <v>42</v>
      </c>
      <c r="AB6" s="5" t="s">
        <v>43</v>
      </c>
      <c r="AC6" s="5" t="s">
        <v>44</v>
      </c>
      <c r="AD6" s="5" t="s">
        <v>45</v>
      </c>
      <c r="AE6" s="5" t="s">
        <v>46</v>
      </c>
      <c r="AF6" s="5" t="s">
        <v>47</v>
      </c>
      <c r="AG6" s="5" t="s">
        <v>48</v>
      </c>
      <c r="AH6" s="5" t="s">
        <v>49</v>
      </c>
      <c r="AI6" s="5" t="s">
        <v>50</v>
      </c>
      <c r="AJ6" s="5" t="s">
        <v>51</v>
      </c>
      <c r="AK6" s="5" t="s">
        <v>52</v>
      </c>
      <c r="AL6" s="5" t="s">
        <v>53</v>
      </c>
      <c r="AM6" s="5" t="s">
        <v>54</v>
      </c>
      <c r="AN6" s="5" t="s">
        <v>55</v>
      </c>
      <c r="AO6" s="5" t="s">
        <v>56</v>
      </c>
      <c r="AP6" s="5" t="s">
        <v>57</v>
      </c>
      <c r="AQ6" s="5" t="s">
        <v>58</v>
      </c>
      <c r="AR6" s="5" t="s">
        <v>59</v>
      </c>
      <c r="AS6" s="5" t="s">
        <v>60</v>
      </c>
      <c r="AT6" s="5" t="s">
        <v>61</v>
      </c>
      <c r="AU6" s="5" t="s">
        <v>62</v>
      </c>
      <c r="AV6" s="5" t="s">
        <v>63</v>
      </c>
      <c r="AW6" s="5" t="s">
        <v>64</v>
      </c>
      <c r="AX6" s="5" t="s">
        <v>65</v>
      </c>
      <c r="AY6" s="5" t="s">
        <v>66</v>
      </c>
      <c r="AZ6" s="5" t="s">
        <v>67</v>
      </c>
      <c r="BA6" s="5" t="s">
        <v>68</v>
      </c>
      <c r="BB6" s="5" t="s">
        <v>69</v>
      </c>
      <c r="BC6" s="5" t="s">
        <v>70</v>
      </c>
      <c r="BD6" s="5" t="s">
        <v>71</v>
      </c>
      <c r="BE6" s="5" t="s">
        <v>72</v>
      </c>
      <c r="BF6" s="5" t="s">
        <v>73</v>
      </c>
      <c r="BG6" s="5" t="s">
        <v>74</v>
      </c>
      <c r="BH6" s="5" t="s">
        <v>75</v>
      </c>
      <c r="BI6" s="5" t="s">
        <v>76</v>
      </c>
      <c r="BJ6" s="5" t="s">
        <v>77</v>
      </c>
      <c r="BK6" s="5" t="s">
        <v>78</v>
      </c>
      <c r="BL6" s="5" t="s">
        <v>79</v>
      </c>
      <c r="BM6" s="5" t="s">
        <v>80</v>
      </c>
      <c r="BN6" s="5" t="s">
        <v>81</v>
      </c>
      <c r="BO6" s="5" t="s">
        <v>82</v>
      </c>
      <c r="BP6" s="5" t="s">
        <v>83</v>
      </c>
      <c r="BQ6" s="5" t="s">
        <v>84</v>
      </c>
      <c r="BR6" s="5" t="s">
        <v>85</v>
      </c>
      <c r="BS6" s="5" t="s">
        <v>86</v>
      </c>
      <c r="BT6" s="5" t="s">
        <v>87</v>
      </c>
      <c r="BU6" s="5" t="s">
        <v>88</v>
      </c>
      <c r="BV6" s="5" t="s">
        <v>226</v>
      </c>
      <c r="BW6" s="5" t="s">
        <v>227</v>
      </c>
      <c r="BX6" s="5" t="s">
        <v>228</v>
      </c>
      <c r="BY6" s="5" t="s">
        <v>229</v>
      </c>
      <c r="BZ6" s="5" t="s">
        <v>230</v>
      </c>
      <c r="CA6" s="5" t="s">
        <v>231</v>
      </c>
      <c r="CB6" s="5" t="s">
        <v>232</v>
      </c>
      <c r="CC6" s="5" t="s">
        <v>233</v>
      </c>
      <c r="CD6" s="5" t="s">
        <v>234</v>
      </c>
      <c r="CE6" s="5" t="s">
        <v>235</v>
      </c>
      <c r="CF6" s="5" t="s">
        <v>236</v>
      </c>
      <c r="CG6" s="5" t="s">
        <v>237</v>
      </c>
    </row>
    <row r="7" spans="1:85" s="8" customFormat="1" ht="66.599999999999994">
      <c r="A7" s="10" t="s">
        <v>110</v>
      </c>
      <c r="B7" s="10" t="s">
        <v>111</v>
      </c>
      <c r="C7" s="10" t="s">
        <v>112</v>
      </c>
      <c r="D7" s="10" t="s">
        <v>113</v>
      </c>
      <c r="E7" s="10" t="s">
        <v>114</v>
      </c>
      <c r="F7" s="10" t="s">
        <v>115</v>
      </c>
      <c r="G7" s="10" t="s">
        <v>116</v>
      </c>
      <c r="H7" s="10" t="s">
        <v>117</v>
      </c>
      <c r="I7" s="10" t="s">
        <v>118</v>
      </c>
      <c r="J7" s="10" t="s">
        <v>119</v>
      </c>
      <c r="K7" s="10" t="s">
        <v>120</v>
      </c>
      <c r="L7" s="10" t="s">
        <v>121</v>
      </c>
      <c r="M7" s="10" t="s">
        <v>122</v>
      </c>
      <c r="N7" s="10" t="s">
        <v>123</v>
      </c>
      <c r="O7" s="10" t="s">
        <v>124</v>
      </c>
      <c r="P7" s="10" t="s">
        <v>125</v>
      </c>
      <c r="Q7" s="10" t="s">
        <v>126</v>
      </c>
      <c r="R7" s="10" t="s">
        <v>127</v>
      </c>
      <c r="S7" s="10" t="s">
        <v>128</v>
      </c>
      <c r="T7" s="10" t="s">
        <v>129</v>
      </c>
      <c r="U7" s="10" t="s">
        <v>130</v>
      </c>
      <c r="V7" s="10" t="s">
        <v>131</v>
      </c>
      <c r="W7" s="10" t="s">
        <v>132</v>
      </c>
      <c r="X7" s="10" t="s">
        <v>133</v>
      </c>
      <c r="Y7" s="10" t="s">
        <v>134</v>
      </c>
      <c r="Z7" s="10" t="s">
        <v>135</v>
      </c>
      <c r="AA7" s="10" t="s">
        <v>136</v>
      </c>
      <c r="AB7" s="10" t="s">
        <v>137</v>
      </c>
      <c r="AC7" s="10" t="s">
        <v>138</v>
      </c>
      <c r="AD7" s="10" t="s">
        <v>139</v>
      </c>
      <c r="AE7" s="10" t="s">
        <v>140</v>
      </c>
      <c r="AF7" s="10" t="s">
        <v>141</v>
      </c>
      <c r="AG7" s="10" t="s">
        <v>142</v>
      </c>
      <c r="AH7" s="10" t="s">
        <v>143</v>
      </c>
      <c r="AI7" s="10" t="s">
        <v>144</v>
      </c>
      <c r="AJ7" s="10" t="s">
        <v>145</v>
      </c>
      <c r="AK7" s="10" t="s">
        <v>146</v>
      </c>
      <c r="AL7" s="10" t="s">
        <v>147</v>
      </c>
      <c r="AM7" s="10" t="s">
        <v>148</v>
      </c>
      <c r="AN7" s="10" t="s">
        <v>149</v>
      </c>
      <c r="AO7" s="10" t="s">
        <v>150</v>
      </c>
      <c r="AP7" s="10" t="s">
        <v>151</v>
      </c>
      <c r="AQ7" s="10" t="s">
        <v>152</v>
      </c>
      <c r="AR7" s="10" t="s">
        <v>153</v>
      </c>
      <c r="AS7" s="10" t="s">
        <v>154</v>
      </c>
      <c r="AT7" s="10" t="s">
        <v>155</v>
      </c>
      <c r="AU7" s="10" t="s">
        <v>156</v>
      </c>
      <c r="AV7" s="10" t="s">
        <v>157</v>
      </c>
      <c r="AW7" s="10" t="s">
        <v>158</v>
      </c>
      <c r="AX7" s="10" t="s">
        <v>159</v>
      </c>
      <c r="AY7" s="10" t="s">
        <v>160</v>
      </c>
      <c r="AZ7" s="10" t="s">
        <v>161</v>
      </c>
      <c r="BA7" s="10" t="s">
        <v>162</v>
      </c>
      <c r="BB7" s="10" t="s">
        <v>163</v>
      </c>
      <c r="BC7" s="10" t="s">
        <v>164</v>
      </c>
      <c r="BD7" s="10" t="s">
        <v>165</v>
      </c>
      <c r="BE7" s="10" t="s">
        <v>166</v>
      </c>
      <c r="BF7" s="10" t="s">
        <v>167</v>
      </c>
      <c r="BG7" s="10" t="s">
        <v>168</v>
      </c>
      <c r="BH7" s="10" t="s">
        <v>169</v>
      </c>
      <c r="BI7" s="10" t="s">
        <v>170</v>
      </c>
      <c r="BJ7" s="10" t="s">
        <v>171</v>
      </c>
      <c r="BK7" s="10" t="s">
        <v>172</v>
      </c>
      <c r="BL7" s="10" t="s">
        <v>173</v>
      </c>
      <c r="BM7" s="10" t="s">
        <v>174</v>
      </c>
      <c r="BN7" s="10" t="s">
        <v>175</v>
      </c>
      <c r="BO7" s="10" t="s">
        <v>176</v>
      </c>
      <c r="BP7" s="10" t="s">
        <v>177</v>
      </c>
      <c r="BQ7" s="10" t="s">
        <v>178</v>
      </c>
      <c r="BR7" s="10" t="s">
        <v>179</v>
      </c>
      <c r="BS7" s="10" t="s">
        <v>180</v>
      </c>
      <c r="BT7" s="10" t="s">
        <v>181</v>
      </c>
      <c r="BU7" s="10" t="s">
        <v>182</v>
      </c>
      <c r="BV7" s="10" t="s">
        <v>238</v>
      </c>
      <c r="BW7" s="10" t="s">
        <v>239</v>
      </c>
      <c r="BX7" s="10" t="s">
        <v>240</v>
      </c>
      <c r="BY7" s="10" t="s">
        <v>241</v>
      </c>
      <c r="BZ7" s="10" t="s">
        <v>242</v>
      </c>
      <c r="CA7" s="10" t="s">
        <v>243</v>
      </c>
      <c r="CB7" s="10" t="s">
        <v>244</v>
      </c>
      <c r="CC7" s="10" t="s">
        <v>245</v>
      </c>
      <c r="CD7" s="10" t="s">
        <v>246</v>
      </c>
      <c r="CE7" s="10" t="s">
        <v>247</v>
      </c>
      <c r="CF7" s="10" t="s">
        <v>248</v>
      </c>
      <c r="CG7" s="10" t="s">
        <v>249</v>
      </c>
    </row>
    <row r="8" spans="1:85">
      <c r="A8" t="s">
        <v>18</v>
      </c>
      <c r="B8" t="s">
        <v>112</v>
      </c>
      <c r="C8">
        <v>383815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546</v>
      </c>
      <c r="BU8">
        <v>0</v>
      </c>
      <c r="BV8">
        <v>384602</v>
      </c>
      <c r="BW8">
        <v>40600</v>
      </c>
      <c r="BX8">
        <v>0</v>
      </c>
      <c r="BY8">
        <v>425202</v>
      </c>
      <c r="BZ8">
        <v>86867</v>
      </c>
      <c r="CA8">
        <v>58414</v>
      </c>
      <c r="CB8">
        <v>145281</v>
      </c>
      <c r="CC8">
        <v>44</v>
      </c>
      <c r="CD8">
        <v>5598</v>
      </c>
      <c r="CE8">
        <v>-9811</v>
      </c>
      <c r="CF8">
        <v>-4170</v>
      </c>
      <c r="CG8">
        <v>566313</v>
      </c>
    </row>
    <row r="9" spans="1:85">
      <c r="A9" t="s">
        <v>19</v>
      </c>
      <c r="B9" t="s">
        <v>113</v>
      </c>
      <c r="C9">
        <v>4568</v>
      </c>
      <c r="D9">
        <v>53485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758</v>
      </c>
      <c r="AD9">
        <v>0</v>
      </c>
      <c r="AE9">
        <v>0</v>
      </c>
      <c r="AF9">
        <v>0</v>
      </c>
      <c r="AG9">
        <v>0</v>
      </c>
      <c r="AH9">
        <v>1035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169</v>
      </c>
      <c r="BS9">
        <v>0</v>
      </c>
      <c r="BT9">
        <v>3187</v>
      </c>
      <c r="BU9">
        <v>0</v>
      </c>
      <c r="BV9">
        <v>63201</v>
      </c>
      <c r="BW9">
        <v>17665</v>
      </c>
      <c r="BX9">
        <v>0</v>
      </c>
      <c r="BY9">
        <v>80866</v>
      </c>
      <c r="BZ9">
        <v>10101</v>
      </c>
      <c r="CA9">
        <v>4373</v>
      </c>
      <c r="CB9">
        <v>14474</v>
      </c>
      <c r="CC9">
        <v>10</v>
      </c>
      <c r="CD9">
        <v>757</v>
      </c>
      <c r="CE9">
        <v>0</v>
      </c>
      <c r="CF9">
        <v>767</v>
      </c>
      <c r="CG9">
        <v>96106</v>
      </c>
    </row>
    <row r="10" spans="1:85">
      <c r="A10" t="s">
        <v>20</v>
      </c>
      <c r="B10" t="s">
        <v>114</v>
      </c>
      <c r="C10">
        <v>0</v>
      </c>
      <c r="D10">
        <v>0</v>
      </c>
      <c r="E10">
        <v>233724</v>
      </c>
      <c r="F10">
        <v>0</v>
      </c>
      <c r="G10">
        <v>56</v>
      </c>
      <c r="H10">
        <v>91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233980</v>
      </c>
      <c r="BW10">
        <v>144847</v>
      </c>
      <c r="BX10">
        <v>0</v>
      </c>
      <c r="BY10">
        <v>378827</v>
      </c>
      <c r="BZ10">
        <v>10726</v>
      </c>
      <c r="CA10">
        <v>50069</v>
      </c>
      <c r="CB10">
        <v>60794</v>
      </c>
      <c r="CC10">
        <v>138</v>
      </c>
      <c r="CD10">
        <v>9399</v>
      </c>
      <c r="CE10">
        <v>0</v>
      </c>
      <c r="CF10">
        <v>9537</v>
      </c>
      <c r="CG10">
        <v>449158</v>
      </c>
    </row>
    <row r="11" spans="1:85">
      <c r="A11" t="s">
        <v>21</v>
      </c>
      <c r="B11" t="s">
        <v>115</v>
      </c>
      <c r="C11">
        <v>0</v>
      </c>
      <c r="D11">
        <v>0</v>
      </c>
      <c r="E11">
        <v>80</v>
      </c>
      <c r="F11">
        <v>75516</v>
      </c>
      <c r="G11">
        <v>55</v>
      </c>
      <c r="H11">
        <v>0</v>
      </c>
      <c r="I11">
        <v>0</v>
      </c>
      <c r="J11">
        <v>0</v>
      </c>
      <c r="K11">
        <v>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188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628</v>
      </c>
      <c r="BU11">
        <v>0</v>
      </c>
      <c r="BV11">
        <v>77108</v>
      </c>
      <c r="BW11">
        <v>-608</v>
      </c>
      <c r="BX11">
        <v>0</v>
      </c>
      <c r="BY11">
        <v>76501</v>
      </c>
      <c r="BZ11">
        <v>7516</v>
      </c>
      <c r="CA11">
        <v>28608</v>
      </c>
      <c r="CB11">
        <v>36124</v>
      </c>
      <c r="CC11">
        <v>2</v>
      </c>
      <c r="CD11">
        <v>2905</v>
      </c>
      <c r="CE11">
        <v>0</v>
      </c>
      <c r="CF11">
        <v>2907</v>
      </c>
      <c r="CG11">
        <v>115532</v>
      </c>
    </row>
    <row r="12" spans="1:85">
      <c r="A12" t="s">
        <v>22</v>
      </c>
      <c r="B12" t="s">
        <v>116</v>
      </c>
      <c r="C12">
        <v>0</v>
      </c>
      <c r="D12">
        <v>0</v>
      </c>
      <c r="E12">
        <v>39319</v>
      </c>
      <c r="F12">
        <v>6681</v>
      </c>
      <c r="G12">
        <v>76238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122238</v>
      </c>
      <c r="BW12">
        <v>865</v>
      </c>
      <c r="BX12">
        <v>0</v>
      </c>
      <c r="BY12">
        <v>123103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123103</v>
      </c>
    </row>
    <row r="13" spans="1:85">
      <c r="A13" t="s">
        <v>23</v>
      </c>
      <c r="B13" t="s">
        <v>117</v>
      </c>
      <c r="C13">
        <v>0</v>
      </c>
      <c r="D13">
        <v>0</v>
      </c>
      <c r="E13">
        <v>0</v>
      </c>
      <c r="F13">
        <v>0</v>
      </c>
      <c r="G13">
        <v>0</v>
      </c>
      <c r="H13">
        <v>452209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86</v>
      </c>
      <c r="BS13">
        <v>13632</v>
      </c>
      <c r="BT13">
        <v>1169</v>
      </c>
      <c r="BU13">
        <v>134886</v>
      </c>
      <c r="BV13">
        <v>602119</v>
      </c>
      <c r="BW13">
        <v>2402</v>
      </c>
      <c r="BX13">
        <v>0</v>
      </c>
      <c r="BY13">
        <v>604521</v>
      </c>
      <c r="BZ13">
        <v>0</v>
      </c>
      <c r="CA13">
        <v>0</v>
      </c>
      <c r="CB13">
        <v>0</v>
      </c>
      <c r="CC13">
        <v>0</v>
      </c>
      <c r="CD13">
        <v>30662</v>
      </c>
      <c r="CE13">
        <v>0</v>
      </c>
      <c r="CF13">
        <v>30662</v>
      </c>
      <c r="CG13">
        <v>635183</v>
      </c>
    </row>
    <row r="14" spans="1:85">
      <c r="A14" t="s">
        <v>24</v>
      </c>
      <c r="B14" t="s">
        <v>118</v>
      </c>
      <c r="C14">
        <v>0</v>
      </c>
      <c r="D14">
        <v>724</v>
      </c>
      <c r="E14">
        <v>677</v>
      </c>
      <c r="F14">
        <v>8741</v>
      </c>
      <c r="G14">
        <v>8007</v>
      </c>
      <c r="H14">
        <v>1794</v>
      </c>
      <c r="I14">
        <v>1532338</v>
      </c>
      <c r="J14">
        <v>489</v>
      </c>
      <c r="K14">
        <v>652</v>
      </c>
      <c r="L14">
        <v>229</v>
      </c>
      <c r="M14">
        <v>1545</v>
      </c>
      <c r="N14">
        <v>639</v>
      </c>
      <c r="O14">
        <v>26</v>
      </c>
      <c r="P14">
        <v>73</v>
      </c>
      <c r="Q14">
        <v>473</v>
      </c>
      <c r="R14">
        <v>817</v>
      </c>
      <c r="S14">
        <v>290</v>
      </c>
      <c r="T14">
        <v>1312</v>
      </c>
      <c r="U14">
        <v>151</v>
      </c>
      <c r="V14">
        <v>56</v>
      </c>
      <c r="W14">
        <v>2</v>
      </c>
      <c r="X14">
        <v>105</v>
      </c>
      <c r="Y14">
        <v>5</v>
      </c>
      <c r="Z14">
        <v>170</v>
      </c>
      <c r="AA14">
        <v>172</v>
      </c>
      <c r="AB14">
        <v>108</v>
      </c>
      <c r="AC14">
        <v>3962</v>
      </c>
      <c r="AD14">
        <v>3</v>
      </c>
      <c r="AE14">
        <v>6</v>
      </c>
      <c r="AF14">
        <v>2349</v>
      </c>
      <c r="AG14">
        <v>7301</v>
      </c>
      <c r="AH14">
        <v>57</v>
      </c>
      <c r="AI14">
        <v>135</v>
      </c>
      <c r="AJ14">
        <v>1</v>
      </c>
      <c r="AK14">
        <v>47</v>
      </c>
      <c r="AL14">
        <v>0</v>
      </c>
      <c r="AM14">
        <v>47</v>
      </c>
      <c r="AN14">
        <v>169</v>
      </c>
      <c r="AO14">
        <v>106</v>
      </c>
      <c r="AP14">
        <v>2</v>
      </c>
      <c r="AQ14">
        <v>31</v>
      </c>
      <c r="AR14">
        <v>2150</v>
      </c>
      <c r="AS14">
        <v>19</v>
      </c>
      <c r="AT14">
        <v>1</v>
      </c>
      <c r="AU14">
        <v>0</v>
      </c>
      <c r="AV14">
        <v>5</v>
      </c>
      <c r="AW14">
        <v>2</v>
      </c>
      <c r="AX14">
        <v>20366</v>
      </c>
      <c r="AY14">
        <v>719</v>
      </c>
      <c r="AZ14">
        <v>49</v>
      </c>
      <c r="BA14">
        <v>0</v>
      </c>
      <c r="BB14">
        <v>4</v>
      </c>
      <c r="BC14">
        <v>464</v>
      </c>
      <c r="BD14">
        <v>85</v>
      </c>
      <c r="BE14">
        <v>1215</v>
      </c>
      <c r="BF14">
        <v>1</v>
      </c>
      <c r="BG14">
        <v>1772</v>
      </c>
      <c r="BH14">
        <v>390</v>
      </c>
      <c r="BI14">
        <v>1218</v>
      </c>
      <c r="BJ14">
        <v>23</v>
      </c>
      <c r="BK14">
        <v>145</v>
      </c>
      <c r="BL14">
        <v>611</v>
      </c>
      <c r="BM14">
        <v>422</v>
      </c>
      <c r="BN14">
        <v>1573</v>
      </c>
      <c r="BO14">
        <v>744</v>
      </c>
      <c r="BP14">
        <v>845</v>
      </c>
      <c r="BQ14">
        <v>4</v>
      </c>
      <c r="BR14">
        <v>259</v>
      </c>
      <c r="BS14">
        <v>0</v>
      </c>
      <c r="BT14">
        <v>16236</v>
      </c>
      <c r="BU14">
        <v>0</v>
      </c>
      <c r="BV14">
        <v>1623135</v>
      </c>
      <c r="BW14">
        <v>0</v>
      </c>
      <c r="BX14">
        <v>0</v>
      </c>
      <c r="BY14">
        <v>1623135</v>
      </c>
      <c r="BZ14">
        <v>0</v>
      </c>
      <c r="CA14">
        <v>0</v>
      </c>
      <c r="CB14">
        <v>0</v>
      </c>
      <c r="CC14">
        <v>0</v>
      </c>
      <c r="CD14">
        <v>1766</v>
      </c>
      <c r="CE14">
        <v>0</v>
      </c>
      <c r="CF14">
        <v>1766</v>
      </c>
      <c r="CG14">
        <v>1624900</v>
      </c>
    </row>
    <row r="15" spans="1:85">
      <c r="A15" t="s">
        <v>25</v>
      </c>
      <c r="B15" t="s">
        <v>119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108579</v>
      </c>
      <c r="K15">
        <v>1</v>
      </c>
      <c r="L15">
        <v>0</v>
      </c>
      <c r="M15">
        <v>230</v>
      </c>
      <c r="N15">
        <v>0</v>
      </c>
      <c r="O15">
        <v>2</v>
      </c>
      <c r="P15">
        <v>0</v>
      </c>
      <c r="Q15">
        <v>0</v>
      </c>
      <c r="R15">
        <v>0</v>
      </c>
      <c r="S15">
        <v>408</v>
      </c>
      <c r="T15">
        <v>45</v>
      </c>
      <c r="U15">
        <v>0</v>
      </c>
      <c r="V15">
        <v>0</v>
      </c>
      <c r="W15">
        <v>0</v>
      </c>
      <c r="X15">
        <v>135</v>
      </c>
      <c r="Y15">
        <v>0</v>
      </c>
      <c r="Z15">
        <v>0</v>
      </c>
      <c r="AA15">
        <v>0</v>
      </c>
      <c r="AB15">
        <v>135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206</v>
      </c>
      <c r="BU15">
        <v>0</v>
      </c>
      <c r="BV15">
        <v>109754</v>
      </c>
      <c r="BW15">
        <v>20804</v>
      </c>
      <c r="BX15">
        <v>0</v>
      </c>
      <c r="BY15">
        <v>130558</v>
      </c>
      <c r="BZ15">
        <v>34865</v>
      </c>
      <c r="CA15">
        <v>7169</v>
      </c>
      <c r="CB15">
        <v>42034</v>
      </c>
      <c r="CC15">
        <v>232</v>
      </c>
      <c r="CD15">
        <v>3810</v>
      </c>
      <c r="CE15">
        <v>0</v>
      </c>
      <c r="CF15">
        <v>4042</v>
      </c>
      <c r="CG15">
        <v>176634</v>
      </c>
    </row>
    <row r="16" spans="1:85">
      <c r="A16" t="s">
        <v>26</v>
      </c>
      <c r="B16" t="s">
        <v>120</v>
      </c>
      <c r="C16">
        <v>0</v>
      </c>
      <c r="D16">
        <v>0</v>
      </c>
      <c r="E16">
        <v>0</v>
      </c>
      <c r="F16">
        <v>362</v>
      </c>
      <c r="G16">
        <v>0</v>
      </c>
      <c r="H16">
        <v>0</v>
      </c>
      <c r="I16">
        <v>0</v>
      </c>
      <c r="J16">
        <v>292</v>
      </c>
      <c r="K16">
        <v>124153</v>
      </c>
      <c r="L16">
        <v>5</v>
      </c>
      <c r="M16">
        <v>138</v>
      </c>
      <c r="N16">
        <v>183</v>
      </c>
      <c r="O16">
        <v>27</v>
      </c>
      <c r="P16">
        <v>36</v>
      </c>
      <c r="Q16">
        <v>4</v>
      </c>
      <c r="R16">
        <v>0</v>
      </c>
      <c r="S16">
        <v>181</v>
      </c>
      <c r="T16">
        <v>63</v>
      </c>
      <c r="U16">
        <v>0</v>
      </c>
      <c r="V16">
        <v>0</v>
      </c>
      <c r="W16">
        <v>0</v>
      </c>
      <c r="X16">
        <v>152</v>
      </c>
      <c r="Y16">
        <v>0</v>
      </c>
      <c r="Z16">
        <v>210</v>
      </c>
      <c r="AA16">
        <v>23</v>
      </c>
      <c r="AB16">
        <v>199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126027</v>
      </c>
      <c r="BW16">
        <v>24704</v>
      </c>
      <c r="BX16">
        <v>0</v>
      </c>
      <c r="BY16">
        <v>150731</v>
      </c>
      <c r="BZ16">
        <v>45014</v>
      </c>
      <c r="CA16">
        <v>23165</v>
      </c>
      <c r="CB16">
        <v>68179</v>
      </c>
      <c r="CC16">
        <v>831</v>
      </c>
      <c r="CD16">
        <v>5323</v>
      </c>
      <c r="CE16">
        <v>0</v>
      </c>
      <c r="CF16">
        <v>6155</v>
      </c>
      <c r="CG16">
        <v>225064</v>
      </c>
    </row>
    <row r="17" spans="1:85">
      <c r="A17" t="s">
        <v>27</v>
      </c>
      <c r="B17" t="s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223863</v>
      </c>
      <c r="M17">
        <v>3170</v>
      </c>
      <c r="N17">
        <v>28</v>
      </c>
      <c r="O17">
        <v>27</v>
      </c>
      <c r="P17">
        <v>1062</v>
      </c>
      <c r="Q17">
        <v>24</v>
      </c>
      <c r="R17">
        <v>0</v>
      </c>
      <c r="S17">
        <v>7</v>
      </c>
      <c r="T17">
        <v>77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93</v>
      </c>
      <c r="AB17">
        <v>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228384</v>
      </c>
      <c r="BW17">
        <v>89888</v>
      </c>
      <c r="BX17">
        <v>0</v>
      </c>
      <c r="BY17">
        <v>318272</v>
      </c>
      <c r="BZ17">
        <v>33034</v>
      </c>
      <c r="CA17">
        <v>12113</v>
      </c>
      <c r="CB17">
        <v>45148</v>
      </c>
      <c r="CC17">
        <v>372</v>
      </c>
      <c r="CD17">
        <v>1375</v>
      </c>
      <c r="CE17">
        <v>0</v>
      </c>
      <c r="CF17">
        <v>1747</v>
      </c>
      <c r="CG17">
        <v>365166</v>
      </c>
    </row>
    <row r="18" spans="1:85">
      <c r="A18" t="s">
        <v>28</v>
      </c>
      <c r="B18" t="s">
        <v>122</v>
      </c>
      <c r="C18">
        <v>0</v>
      </c>
      <c r="D18">
        <v>0</v>
      </c>
      <c r="E18">
        <v>15</v>
      </c>
      <c r="F18">
        <v>0</v>
      </c>
      <c r="G18">
        <v>641</v>
      </c>
      <c r="H18">
        <v>0</v>
      </c>
      <c r="I18">
        <v>0</v>
      </c>
      <c r="J18">
        <v>350</v>
      </c>
      <c r="K18">
        <v>223</v>
      </c>
      <c r="L18">
        <v>1173</v>
      </c>
      <c r="M18">
        <v>341942</v>
      </c>
      <c r="N18">
        <v>2808</v>
      </c>
      <c r="O18">
        <v>185</v>
      </c>
      <c r="P18">
        <v>282</v>
      </c>
      <c r="Q18">
        <v>731</v>
      </c>
      <c r="R18">
        <v>325</v>
      </c>
      <c r="S18">
        <v>267</v>
      </c>
      <c r="T18">
        <v>313</v>
      </c>
      <c r="U18">
        <v>0</v>
      </c>
      <c r="V18">
        <v>104</v>
      </c>
      <c r="W18">
        <v>0</v>
      </c>
      <c r="X18">
        <v>7</v>
      </c>
      <c r="Y18">
        <v>98</v>
      </c>
      <c r="Z18">
        <v>0</v>
      </c>
      <c r="AA18">
        <v>117</v>
      </c>
      <c r="AB18">
        <v>465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350054</v>
      </c>
      <c r="BW18">
        <v>63196</v>
      </c>
      <c r="BX18">
        <v>0</v>
      </c>
      <c r="BY18">
        <v>413250</v>
      </c>
      <c r="BZ18">
        <v>100604</v>
      </c>
      <c r="CA18">
        <v>11878</v>
      </c>
      <c r="CB18">
        <v>112481</v>
      </c>
      <c r="CC18">
        <v>1655</v>
      </c>
      <c r="CD18">
        <v>10241</v>
      </c>
      <c r="CE18">
        <v>0</v>
      </c>
      <c r="CF18">
        <v>11895</v>
      </c>
      <c r="CG18">
        <v>537627</v>
      </c>
    </row>
    <row r="19" spans="1:85">
      <c r="A19" t="s">
        <v>29</v>
      </c>
      <c r="B19" t="s">
        <v>123</v>
      </c>
      <c r="C19">
        <v>0</v>
      </c>
      <c r="D19">
        <v>0</v>
      </c>
      <c r="E19">
        <v>144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222</v>
      </c>
      <c r="M19">
        <v>3337</v>
      </c>
      <c r="N19">
        <v>351713</v>
      </c>
      <c r="O19">
        <v>658</v>
      </c>
      <c r="P19">
        <v>412</v>
      </c>
      <c r="Q19">
        <v>1478</v>
      </c>
      <c r="R19">
        <v>1585</v>
      </c>
      <c r="S19">
        <v>66</v>
      </c>
      <c r="T19">
        <v>158</v>
      </c>
      <c r="U19">
        <v>0</v>
      </c>
      <c r="V19">
        <v>26</v>
      </c>
      <c r="W19">
        <v>0</v>
      </c>
      <c r="X19">
        <v>0</v>
      </c>
      <c r="Y19">
        <v>0</v>
      </c>
      <c r="Z19">
        <v>0</v>
      </c>
      <c r="AA19">
        <v>230</v>
      </c>
      <c r="AB19">
        <v>597</v>
      </c>
      <c r="AC19">
        <v>521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361153</v>
      </c>
      <c r="BW19">
        <v>155754</v>
      </c>
      <c r="BX19">
        <v>0</v>
      </c>
      <c r="BY19">
        <v>516907</v>
      </c>
      <c r="BZ19">
        <v>168350</v>
      </c>
      <c r="CA19">
        <v>15044</v>
      </c>
      <c r="CB19">
        <v>183394</v>
      </c>
      <c r="CC19">
        <v>1447</v>
      </c>
      <c r="CD19">
        <v>11264</v>
      </c>
      <c r="CE19">
        <v>0</v>
      </c>
      <c r="CF19">
        <v>12711</v>
      </c>
      <c r="CG19">
        <v>713012</v>
      </c>
    </row>
    <row r="20" spans="1:85">
      <c r="A20" t="s">
        <v>30</v>
      </c>
      <c r="B20" t="s">
        <v>124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534</v>
      </c>
      <c r="N20">
        <v>1106</v>
      </c>
      <c r="O20">
        <v>294619</v>
      </c>
      <c r="P20">
        <v>905</v>
      </c>
      <c r="Q20">
        <v>44</v>
      </c>
      <c r="R20">
        <v>1341</v>
      </c>
      <c r="S20">
        <v>0</v>
      </c>
      <c r="T20">
        <v>527</v>
      </c>
      <c r="U20">
        <v>0</v>
      </c>
      <c r="V20">
        <v>0</v>
      </c>
      <c r="W20">
        <v>0</v>
      </c>
      <c r="X20">
        <v>706</v>
      </c>
      <c r="Y20">
        <v>53</v>
      </c>
      <c r="Z20">
        <v>0</v>
      </c>
      <c r="AA20">
        <v>923</v>
      </c>
      <c r="AB20">
        <v>135</v>
      </c>
      <c r="AC20">
        <v>144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301047</v>
      </c>
      <c r="BW20">
        <v>339672</v>
      </c>
      <c r="BX20">
        <v>0</v>
      </c>
      <c r="BY20">
        <v>640719</v>
      </c>
      <c r="BZ20">
        <v>225132</v>
      </c>
      <c r="CA20">
        <v>9761</v>
      </c>
      <c r="CB20">
        <v>234893</v>
      </c>
      <c r="CC20">
        <v>923</v>
      </c>
      <c r="CD20">
        <v>14928</v>
      </c>
      <c r="CE20">
        <v>0</v>
      </c>
      <c r="CF20">
        <v>15851</v>
      </c>
      <c r="CG20">
        <v>891463</v>
      </c>
    </row>
    <row r="21" spans="1:85">
      <c r="A21" t="s">
        <v>31</v>
      </c>
      <c r="B21" t="s">
        <v>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294</v>
      </c>
      <c r="L21">
        <v>732</v>
      </c>
      <c r="M21">
        <v>248</v>
      </c>
      <c r="N21">
        <v>1335</v>
      </c>
      <c r="O21">
        <v>781</v>
      </c>
      <c r="P21">
        <v>119026</v>
      </c>
      <c r="Q21">
        <v>68</v>
      </c>
      <c r="R21">
        <v>118</v>
      </c>
      <c r="S21">
        <v>1</v>
      </c>
      <c r="T21">
        <v>65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122</v>
      </c>
      <c r="AB21">
        <v>89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122884</v>
      </c>
      <c r="BW21">
        <v>97771</v>
      </c>
      <c r="BX21">
        <v>0</v>
      </c>
      <c r="BY21">
        <v>220654</v>
      </c>
      <c r="BZ21">
        <v>104210</v>
      </c>
      <c r="CA21">
        <v>7100</v>
      </c>
      <c r="CB21">
        <v>111310</v>
      </c>
      <c r="CC21">
        <v>2094</v>
      </c>
      <c r="CD21">
        <v>9027</v>
      </c>
      <c r="CE21">
        <v>-266</v>
      </c>
      <c r="CF21">
        <v>10855</v>
      </c>
      <c r="CG21">
        <v>342819</v>
      </c>
    </row>
    <row r="22" spans="1:85">
      <c r="A22" t="s">
        <v>32</v>
      </c>
      <c r="B22" t="s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1626</v>
      </c>
      <c r="N22">
        <v>1091</v>
      </c>
      <c r="O22">
        <v>17</v>
      </c>
      <c r="P22">
        <v>298</v>
      </c>
      <c r="Q22">
        <v>712850</v>
      </c>
      <c r="R22">
        <v>76</v>
      </c>
      <c r="S22">
        <v>1</v>
      </c>
      <c r="T22">
        <v>44</v>
      </c>
      <c r="U22">
        <v>0</v>
      </c>
      <c r="V22">
        <v>23</v>
      </c>
      <c r="W22">
        <v>0</v>
      </c>
      <c r="X22">
        <v>0</v>
      </c>
      <c r="Y22">
        <v>0</v>
      </c>
      <c r="Z22">
        <v>0</v>
      </c>
      <c r="AA22">
        <v>0</v>
      </c>
      <c r="AB22">
        <v>249</v>
      </c>
      <c r="AC22">
        <v>367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716644</v>
      </c>
      <c r="BW22">
        <v>323570</v>
      </c>
      <c r="BX22">
        <v>0</v>
      </c>
      <c r="BY22">
        <v>1040214</v>
      </c>
      <c r="BZ22">
        <v>207748</v>
      </c>
      <c r="CA22">
        <v>15044</v>
      </c>
      <c r="CB22">
        <v>222792</v>
      </c>
      <c r="CC22">
        <v>4109</v>
      </c>
      <c r="CD22">
        <v>29725</v>
      </c>
      <c r="CE22">
        <v>0</v>
      </c>
      <c r="CF22">
        <v>33835</v>
      </c>
      <c r="CG22">
        <v>1296841</v>
      </c>
    </row>
    <row r="23" spans="1:85">
      <c r="A23" t="s">
        <v>33</v>
      </c>
      <c r="B23" t="s">
        <v>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683</v>
      </c>
      <c r="N23">
        <v>319</v>
      </c>
      <c r="O23">
        <v>4294</v>
      </c>
      <c r="P23">
        <v>72</v>
      </c>
      <c r="Q23">
        <v>637</v>
      </c>
      <c r="R23">
        <v>290494</v>
      </c>
      <c r="S23">
        <v>0</v>
      </c>
      <c r="T23">
        <v>310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2</v>
      </c>
      <c r="AB23">
        <v>328</v>
      </c>
      <c r="AC23">
        <v>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297158</v>
      </c>
      <c r="BW23">
        <v>53325</v>
      </c>
      <c r="BX23">
        <v>0</v>
      </c>
      <c r="BY23">
        <v>350482</v>
      </c>
      <c r="BZ23">
        <v>28148</v>
      </c>
      <c r="CA23">
        <v>3769</v>
      </c>
      <c r="CB23">
        <v>31917</v>
      </c>
      <c r="CC23">
        <v>244</v>
      </c>
      <c r="CD23">
        <v>2179</v>
      </c>
      <c r="CE23">
        <v>0</v>
      </c>
      <c r="CF23">
        <v>2423</v>
      </c>
      <c r="CG23">
        <v>384822</v>
      </c>
    </row>
    <row r="24" spans="1:85">
      <c r="A24" t="s">
        <v>34</v>
      </c>
      <c r="B24" t="s">
        <v>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488</v>
      </c>
      <c r="K24">
        <v>114</v>
      </c>
      <c r="L24">
        <v>0</v>
      </c>
      <c r="M24">
        <v>128</v>
      </c>
      <c r="N24">
        <v>6</v>
      </c>
      <c r="O24">
        <v>13</v>
      </c>
      <c r="P24">
        <v>2</v>
      </c>
      <c r="Q24">
        <v>41</v>
      </c>
      <c r="R24">
        <v>0</v>
      </c>
      <c r="S24">
        <v>72376</v>
      </c>
      <c r="T24">
        <v>248</v>
      </c>
      <c r="U24">
        <v>0</v>
      </c>
      <c r="V24">
        <v>287</v>
      </c>
      <c r="W24">
        <v>0</v>
      </c>
      <c r="X24">
        <v>0</v>
      </c>
      <c r="Y24">
        <v>0</v>
      </c>
      <c r="Z24">
        <v>0</v>
      </c>
      <c r="AA24">
        <v>0</v>
      </c>
      <c r="AB24">
        <v>219</v>
      </c>
      <c r="AC24">
        <v>118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74039</v>
      </c>
      <c r="BW24">
        <v>43015</v>
      </c>
      <c r="BX24">
        <v>0</v>
      </c>
      <c r="BY24">
        <v>117054</v>
      </c>
      <c r="BZ24">
        <v>81249</v>
      </c>
      <c r="CA24">
        <v>13454</v>
      </c>
      <c r="CB24">
        <v>94703</v>
      </c>
      <c r="CC24">
        <v>77</v>
      </c>
      <c r="CD24">
        <v>9857</v>
      </c>
      <c r="CE24">
        <v>0</v>
      </c>
      <c r="CF24">
        <v>9934</v>
      </c>
      <c r="CG24">
        <v>221691</v>
      </c>
    </row>
    <row r="25" spans="1:85">
      <c r="A25" t="s">
        <v>35</v>
      </c>
      <c r="B25" t="s">
        <v>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222</v>
      </c>
      <c r="N25">
        <v>366</v>
      </c>
      <c r="O25">
        <v>1080</v>
      </c>
      <c r="P25">
        <v>130</v>
      </c>
      <c r="Q25">
        <v>112</v>
      </c>
      <c r="R25">
        <v>0</v>
      </c>
      <c r="S25">
        <v>263</v>
      </c>
      <c r="T25">
        <v>149021</v>
      </c>
      <c r="U25">
        <v>0</v>
      </c>
      <c r="V25">
        <v>124</v>
      </c>
      <c r="W25">
        <v>0</v>
      </c>
      <c r="X25">
        <v>105</v>
      </c>
      <c r="Y25">
        <v>514</v>
      </c>
      <c r="Z25">
        <v>0</v>
      </c>
      <c r="AA25">
        <v>524</v>
      </c>
      <c r="AB25">
        <v>705</v>
      </c>
      <c r="AC25">
        <v>1514</v>
      </c>
      <c r="AD25">
        <v>0</v>
      </c>
      <c r="AE25">
        <v>0</v>
      </c>
      <c r="AF25">
        <v>0</v>
      </c>
      <c r="AG25">
        <v>2289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100</v>
      </c>
      <c r="BS25">
        <v>0</v>
      </c>
      <c r="BT25">
        <v>1163</v>
      </c>
      <c r="BU25">
        <v>0</v>
      </c>
      <c r="BV25">
        <v>158236</v>
      </c>
      <c r="BW25">
        <v>92057</v>
      </c>
      <c r="BX25">
        <v>0</v>
      </c>
      <c r="BY25">
        <v>250292</v>
      </c>
      <c r="BZ25">
        <v>199161</v>
      </c>
      <c r="CA25">
        <v>13744</v>
      </c>
      <c r="CB25">
        <v>212905</v>
      </c>
      <c r="CC25">
        <v>1457</v>
      </c>
      <c r="CD25">
        <v>15594</v>
      </c>
      <c r="CE25">
        <v>0</v>
      </c>
      <c r="CF25">
        <v>17052</v>
      </c>
      <c r="CG25">
        <v>480249</v>
      </c>
    </row>
    <row r="26" spans="1:85">
      <c r="A26" t="s">
        <v>36</v>
      </c>
      <c r="B26" t="s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934325</v>
      </c>
      <c r="V26">
        <v>0</v>
      </c>
      <c r="W26">
        <v>0</v>
      </c>
      <c r="X26">
        <v>0</v>
      </c>
      <c r="Y26">
        <v>0</v>
      </c>
      <c r="Z26">
        <v>0</v>
      </c>
      <c r="AA26">
        <v>7967</v>
      </c>
      <c r="AB26">
        <v>0</v>
      </c>
      <c r="AC26">
        <v>3708</v>
      </c>
      <c r="AD26">
        <v>0</v>
      </c>
      <c r="AE26">
        <v>9153</v>
      </c>
      <c r="AF26">
        <v>2641</v>
      </c>
      <c r="AG26">
        <v>48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2114</v>
      </c>
      <c r="BU26">
        <v>0</v>
      </c>
      <c r="BV26">
        <v>959963</v>
      </c>
      <c r="BW26">
        <v>90873</v>
      </c>
      <c r="BX26">
        <v>0</v>
      </c>
      <c r="BY26">
        <v>1050836</v>
      </c>
      <c r="BZ26">
        <v>443020</v>
      </c>
      <c r="CA26">
        <v>24923</v>
      </c>
      <c r="CB26">
        <v>467942</v>
      </c>
      <c r="CC26">
        <v>1087</v>
      </c>
      <c r="CD26">
        <v>86399</v>
      </c>
      <c r="CE26">
        <v>0</v>
      </c>
      <c r="CF26">
        <v>87486</v>
      </c>
      <c r="CG26">
        <v>1606265</v>
      </c>
    </row>
    <row r="27" spans="1:85">
      <c r="A27" t="s">
        <v>37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520</v>
      </c>
      <c r="L27">
        <v>21</v>
      </c>
      <c r="M27">
        <v>2</v>
      </c>
      <c r="N27">
        <v>80</v>
      </c>
      <c r="O27">
        <v>0</v>
      </c>
      <c r="P27">
        <v>66</v>
      </c>
      <c r="Q27">
        <v>92</v>
      </c>
      <c r="R27">
        <v>23</v>
      </c>
      <c r="S27">
        <v>185</v>
      </c>
      <c r="T27">
        <v>74</v>
      </c>
      <c r="U27">
        <v>1</v>
      </c>
      <c r="V27">
        <v>49006</v>
      </c>
      <c r="W27">
        <v>30</v>
      </c>
      <c r="X27">
        <v>156</v>
      </c>
      <c r="Y27">
        <v>637</v>
      </c>
      <c r="Z27">
        <v>0</v>
      </c>
      <c r="AA27">
        <v>27</v>
      </c>
      <c r="AB27">
        <v>657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51578</v>
      </c>
      <c r="BW27">
        <v>29737</v>
      </c>
      <c r="BX27">
        <v>0</v>
      </c>
      <c r="BY27">
        <v>81315</v>
      </c>
      <c r="BZ27">
        <v>67452</v>
      </c>
      <c r="CA27">
        <v>3662</v>
      </c>
      <c r="CB27">
        <v>71113</v>
      </c>
      <c r="CC27">
        <v>1929</v>
      </c>
      <c r="CD27">
        <v>6569</v>
      </c>
      <c r="CE27">
        <v>0</v>
      </c>
      <c r="CF27">
        <v>8497</v>
      </c>
      <c r="CG27">
        <v>160926</v>
      </c>
    </row>
    <row r="28" spans="1:85">
      <c r="A28" t="s">
        <v>38</v>
      </c>
      <c r="B28" t="s">
        <v>132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5</v>
      </c>
      <c r="V28">
        <v>131</v>
      </c>
      <c r="W28">
        <v>24818</v>
      </c>
      <c r="X28">
        <v>0</v>
      </c>
      <c r="Y28">
        <v>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1251</v>
      </c>
      <c r="BU28">
        <v>0</v>
      </c>
      <c r="BV28">
        <v>26517</v>
      </c>
      <c r="BW28">
        <v>122640</v>
      </c>
      <c r="BX28">
        <v>0</v>
      </c>
      <c r="BY28">
        <v>149157</v>
      </c>
      <c r="BZ28">
        <v>224086</v>
      </c>
      <c r="CA28">
        <v>6535</v>
      </c>
      <c r="CB28">
        <v>230621</v>
      </c>
      <c r="CC28">
        <v>18052</v>
      </c>
      <c r="CD28">
        <v>24538</v>
      </c>
      <c r="CE28">
        <v>0</v>
      </c>
      <c r="CF28">
        <v>42591</v>
      </c>
      <c r="CG28">
        <v>422369</v>
      </c>
    </row>
    <row r="29" spans="1:85">
      <c r="A29" t="s">
        <v>39</v>
      </c>
      <c r="B29" t="s">
        <v>133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166</v>
      </c>
      <c r="K29">
        <v>222</v>
      </c>
      <c r="L29">
        <v>3</v>
      </c>
      <c r="M29">
        <v>3</v>
      </c>
      <c r="N29">
        <v>8</v>
      </c>
      <c r="O29">
        <v>5</v>
      </c>
      <c r="P29">
        <v>92</v>
      </c>
      <c r="Q29">
        <v>0</v>
      </c>
      <c r="R29">
        <v>0</v>
      </c>
      <c r="S29">
        <v>18</v>
      </c>
      <c r="T29">
        <v>135</v>
      </c>
      <c r="U29">
        <v>117</v>
      </c>
      <c r="V29">
        <v>25</v>
      </c>
      <c r="W29">
        <v>0</v>
      </c>
      <c r="X29">
        <v>178693</v>
      </c>
      <c r="Y29">
        <v>926</v>
      </c>
      <c r="Z29">
        <v>1</v>
      </c>
      <c r="AA29">
        <v>170</v>
      </c>
      <c r="AB29">
        <v>1603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623</v>
      </c>
      <c r="BU29">
        <v>0</v>
      </c>
      <c r="BV29">
        <v>182809</v>
      </c>
      <c r="BW29">
        <v>23038</v>
      </c>
      <c r="BX29">
        <v>0</v>
      </c>
      <c r="BY29">
        <v>205848</v>
      </c>
      <c r="BZ29">
        <v>44819</v>
      </c>
      <c r="CA29">
        <v>10480</v>
      </c>
      <c r="CB29">
        <v>55299</v>
      </c>
      <c r="CC29">
        <v>118</v>
      </c>
      <c r="CD29">
        <v>3723</v>
      </c>
      <c r="CE29">
        <v>0</v>
      </c>
      <c r="CF29">
        <v>3841</v>
      </c>
      <c r="CG29">
        <v>264987</v>
      </c>
    </row>
    <row r="30" spans="1:85">
      <c r="A30" t="s">
        <v>40</v>
      </c>
      <c r="B30" t="s">
        <v>134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169</v>
      </c>
      <c r="N30">
        <v>0</v>
      </c>
      <c r="O30">
        <v>7</v>
      </c>
      <c r="P30">
        <v>0</v>
      </c>
      <c r="Q30">
        <v>0</v>
      </c>
      <c r="R30">
        <v>0</v>
      </c>
      <c r="S30">
        <v>10</v>
      </c>
      <c r="T30">
        <v>315</v>
      </c>
      <c r="U30">
        <v>0</v>
      </c>
      <c r="V30">
        <v>72</v>
      </c>
      <c r="W30">
        <v>0</v>
      </c>
      <c r="X30">
        <v>306</v>
      </c>
      <c r="Y30">
        <v>60864</v>
      </c>
      <c r="Z30">
        <v>0</v>
      </c>
      <c r="AA30">
        <v>1</v>
      </c>
      <c r="AB30">
        <v>193</v>
      </c>
      <c r="AC30">
        <v>0</v>
      </c>
      <c r="AD30">
        <v>0</v>
      </c>
      <c r="AE30">
        <v>0</v>
      </c>
      <c r="AF30">
        <v>0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600</v>
      </c>
      <c r="BD30">
        <v>0</v>
      </c>
      <c r="BE30">
        <v>3054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</v>
      </c>
      <c r="BS30">
        <v>0</v>
      </c>
      <c r="BT30">
        <v>1647</v>
      </c>
      <c r="BU30">
        <v>0</v>
      </c>
      <c r="BV30">
        <v>68803</v>
      </c>
      <c r="BW30">
        <v>2649</v>
      </c>
      <c r="BX30">
        <v>0</v>
      </c>
      <c r="BY30">
        <v>71452</v>
      </c>
      <c r="BZ30">
        <v>13965</v>
      </c>
      <c r="CA30">
        <v>2749</v>
      </c>
      <c r="CB30">
        <v>16714</v>
      </c>
      <c r="CC30">
        <v>1</v>
      </c>
      <c r="CD30">
        <v>1142</v>
      </c>
      <c r="CE30">
        <v>0</v>
      </c>
      <c r="CF30">
        <v>1143</v>
      </c>
      <c r="CG30">
        <v>89309</v>
      </c>
    </row>
    <row r="31" spans="1:85">
      <c r="A31" t="s">
        <v>41</v>
      </c>
      <c r="B31" t="s">
        <v>135</v>
      </c>
      <c r="C31">
        <v>0</v>
      </c>
      <c r="D31">
        <v>0</v>
      </c>
      <c r="E31">
        <v>20711</v>
      </c>
      <c r="F31">
        <v>96</v>
      </c>
      <c r="G31">
        <v>2</v>
      </c>
      <c r="H31">
        <v>0</v>
      </c>
      <c r="I31">
        <v>0</v>
      </c>
      <c r="J31">
        <v>0</v>
      </c>
      <c r="K31">
        <v>35</v>
      </c>
      <c r="L31">
        <v>2140</v>
      </c>
      <c r="M31">
        <v>7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26</v>
      </c>
      <c r="U31">
        <v>0</v>
      </c>
      <c r="V31">
        <v>0</v>
      </c>
      <c r="W31">
        <v>0</v>
      </c>
      <c r="X31">
        <v>0</v>
      </c>
      <c r="Y31">
        <v>0</v>
      </c>
      <c r="Z31">
        <v>497065</v>
      </c>
      <c r="AA31">
        <v>1578</v>
      </c>
      <c r="AB31">
        <v>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521678</v>
      </c>
      <c r="BW31">
        <v>59419</v>
      </c>
      <c r="BX31">
        <v>0</v>
      </c>
      <c r="BY31">
        <v>581097</v>
      </c>
      <c r="BZ31">
        <v>135822</v>
      </c>
      <c r="CA31">
        <v>29136</v>
      </c>
      <c r="CB31">
        <v>164959</v>
      </c>
      <c r="CC31">
        <v>139</v>
      </c>
      <c r="CD31">
        <v>104575</v>
      </c>
      <c r="CE31">
        <v>-1287</v>
      </c>
      <c r="CF31">
        <v>103427</v>
      </c>
      <c r="CG31">
        <v>849482</v>
      </c>
    </row>
    <row r="32" spans="1:85">
      <c r="A32" t="s">
        <v>42</v>
      </c>
      <c r="B32" t="s">
        <v>136</v>
      </c>
      <c r="C32">
        <v>0</v>
      </c>
      <c r="D32">
        <v>0</v>
      </c>
      <c r="E32">
        <v>184</v>
      </c>
      <c r="F32">
        <v>2638</v>
      </c>
      <c r="G32">
        <v>0</v>
      </c>
      <c r="H32">
        <v>0</v>
      </c>
      <c r="I32">
        <v>0</v>
      </c>
      <c r="J32">
        <v>20</v>
      </c>
      <c r="K32">
        <v>128</v>
      </c>
      <c r="L32">
        <v>249</v>
      </c>
      <c r="M32">
        <v>152</v>
      </c>
      <c r="N32">
        <v>153</v>
      </c>
      <c r="O32">
        <v>279</v>
      </c>
      <c r="P32">
        <v>218</v>
      </c>
      <c r="Q32">
        <v>10</v>
      </c>
      <c r="R32">
        <v>8</v>
      </c>
      <c r="S32">
        <v>15</v>
      </c>
      <c r="T32">
        <v>311</v>
      </c>
      <c r="U32">
        <v>3343</v>
      </c>
      <c r="V32">
        <v>3211</v>
      </c>
      <c r="W32">
        <v>0</v>
      </c>
      <c r="X32">
        <v>164</v>
      </c>
      <c r="Y32">
        <v>0</v>
      </c>
      <c r="Z32">
        <v>18100</v>
      </c>
      <c r="AA32">
        <v>738392</v>
      </c>
      <c r="AB32">
        <v>848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0</v>
      </c>
      <c r="BT32">
        <v>104</v>
      </c>
      <c r="BU32">
        <v>0</v>
      </c>
      <c r="BV32">
        <v>768537</v>
      </c>
      <c r="BW32">
        <v>239689</v>
      </c>
      <c r="BX32">
        <v>0</v>
      </c>
      <c r="BY32">
        <v>1008226</v>
      </c>
      <c r="BZ32">
        <v>433883</v>
      </c>
      <c r="CA32">
        <v>33836</v>
      </c>
      <c r="CB32">
        <v>467718</v>
      </c>
      <c r="CC32">
        <v>2053</v>
      </c>
      <c r="CD32">
        <v>27831</v>
      </c>
      <c r="CE32">
        <v>-14</v>
      </c>
      <c r="CF32">
        <v>29870</v>
      </c>
      <c r="CG32">
        <v>1505814</v>
      </c>
    </row>
    <row r="33" spans="1:85">
      <c r="A33" t="s">
        <v>43</v>
      </c>
      <c r="B33" t="s">
        <v>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235</v>
      </c>
      <c r="K33">
        <v>163</v>
      </c>
      <c r="L33">
        <v>0</v>
      </c>
      <c r="M33">
        <v>1345</v>
      </c>
      <c r="N33">
        <v>252</v>
      </c>
      <c r="O33">
        <v>315</v>
      </c>
      <c r="P33">
        <v>22</v>
      </c>
      <c r="Q33">
        <v>286</v>
      </c>
      <c r="R33">
        <v>34</v>
      </c>
      <c r="S33">
        <v>145</v>
      </c>
      <c r="T33">
        <v>825</v>
      </c>
      <c r="U33">
        <v>2</v>
      </c>
      <c r="V33">
        <v>70</v>
      </c>
      <c r="W33">
        <v>0</v>
      </c>
      <c r="X33">
        <v>706</v>
      </c>
      <c r="Y33">
        <v>453</v>
      </c>
      <c r="Z33">
        <v>1</v>
      </c>
      <c r="AA33">
        <v>3145</v>
      </c>
      <c r="AB33">
        <v>220621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228619</v>
      </c>
      <c r="BW33">
        <v>50864</v>
      </c>
      <c r="BX33">
        <v>0</v>
      </c>
      <c r="BY33">
        <v>279483</v>
      </c>
      <c r="BZ33">
        <v>97015</v>
      </c>
      <c r="CA33">
        <v>5601</v>
      </c>
      <c r="CB33">
        <v>102616</v>
      </c>
      <c r="CC33">
        <v>1495</v>
      </c>
      <c r="CD33">
        <v>9217</v>
      </c>
      <c r="CE33">
        <v>0</v>
      </c>
      <c r="CF33">
        <v>10713</v>
      </c>
      <c r="CG33">
        <v>392812</v>
      </c>
    </row>
    <row r="34" spans="1:85">
      <c r="A34" t="s">
        <v>44</v>
      </c>
      <c r="B34" t="s">
        <v>138</v>
      </c>
      <c r="C34">
        <v>0</v>
      </c>
      <c r="D34">
        <v>0</v>
      </c>
      <c r="E34">
        <v>390</v>
      </c>
      <c r="F34">
        <v>234</v>
      </c>
      <c r="G34">
        <v>407</v>
      </c>
      <c r="H34">
        <v>0</v>
      </c>
      <c r="I34">
        <v>0</v>
      </c>
      <c r="J34">
        <v>1066</v>
      </c>
      <c r="K34">
        <v>1324</v>
      </c>
      <c r="L34">
        <v>921</v>
      </c>
      <c r="M34">
        <v>4403</v>
      </c>
      <c r="N34">
        <v>8457</v>
      </c>
      <c r="O34">
        <v>3553</v>
      </c>
      <c r="P34">
        <v>1834</v>
      </c>
      <c r="Q34">
        <v>2934</v>
      </c>
      <c r="R34">
        <v>1637</v>
      </c>
      <c r="S34">
        <v>1503</v>
      </c>
      <c r="T34">
        <v>5261</v>
      </c>
      <c r="U34">
        <v>6628</v>
      </c>
      <c r="V34">
        <v>750</v>
      </c>
      <c r="W34">
        <v>550</v>
      </c>
      <c r="X34">
        <v>1463</v>
      </c>
      <c r="Y34">
        <v>774</v>
      </c>
      <c r="Z34">
        <v>3882</v>
      </c>
      <c r="AA34">
        <v>9602</v>
      </c>
      <c r="AB34">
        <v>2862</v>
      </c>
      <c r="AC34">
        <v>1611276</v>
      </c>
      <c r="AD34">
        <v>0</v>
      </c>
      <c r="AE34">
        <v>0</v>
      </c>
      <c r="AF34">
        <v>0</v>
      </c>
      <c r="AG34">
        <v>0</v>
      </c>
      <c r="AH34">
        <v>19</v>
      </c>
      <c r="AI34">
        <v>0</v>
      </c>
      <c r="AJ34">
        <v>0</v>
      </c>
      <c r="AK34">
        <v>0</v>
      </c>
      <c r="AL34">
        <v>11</v>
      </c>
      <c r="AM34">
        <v>0</v>
      </c>
      <c r="AN34">
        <v>82</v>
      </c>
      <c r="AO34">
        <v>0</v>
      </c>
      <c r="AP34">
        <v>11167</v>
      </c>
      <c r="AQ34">
        <v>10</v>
      </c>
      <c r="AR34">
        <v>4613</v>
      </c>
      <c r="AS34">
        <v>502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369</v>
      </c>
      <c r="BA34">
        <v>0</v>
      </c>
      <c r="BB34">
        <v>3550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551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1692584</v>
      </c>
      <c r="BW34">
        <v>0</v>
      </c>
      <c r="BX34">
        <v>0</v>
      </c>
      <c r="BY34">
        <v>1692584</v>
      </c>
      <c r="BZ34">
        <v>-1591162</v>
      </c>
      <c r="CA34">
        <v>0</v>
      </c>
      <c r="CB34">
        <v>-1591162</v>
      </c>
      <c r="CC34">
        <v>0</v>
      </c>
      <c r="CD34">
        <v>0</v>
      </c>
      <c r="CE34">
        <v>0</v>
      </c>
      <c r="CF34">
        <v>0</v>
      </c>
      <c r="CG34">
        <v>101422</v>
      </c>
    </row>
    <row r="35" spans="1:85">
      <c r="A35" t="s">
        <v>45</v>
      </c>
      <c r="B35" t="s">
        <v>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184765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559</v>
      </c>
      <c r="BN35">
        <v>18</v>
      </c>
      <c r="BO35">
        <v>0</v>
      </c>
      <c r="BP35">
        <v>2007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187410</v>
      </c>
      <c r="BW35">
        <v>0</v>
      </c>
      <c r="BX35">
        <v>0</v>
      </c>
      <c r="BY35">
        <v>187410</v>
      </c>
      <c r="BZ35">
        <v>-187410</v>
      </c>
      <c r="CA35">
        <v>0</v>
      </c>
      <c r="CB35">
        <v>-187410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46</v>
      </c>
      <c r="B36" t="s">
        <v>140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189455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352</v>
      </c>
      <c r="BO36">
        <v>763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5287</v>
      </c>
      <c r="BV36">
        <v>196142</v>
      </c>
      <c r="BW36">
        <v>0</v>
      </c>
      <c r="BX36">
        <v>0</v>
      </c>
      <c r="BY36">
        <v>196142</v>
      </c>
      <c r="BZ36">
        <v>-196142</v>
      </c>
      <c r="CA36">
        <v>0</v>
      </c>
      <c r="CB36">
        <v>-196142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47</v>
      </c>
      <c r="B37" t="s">
        <v>141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179013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442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53</v>
      </c>
      <c r="BL37">
        <v>0</v>
      </c>
      <c r="BM37">
        <v>0</v>
      </c>
      <c r="BN37">
        <v>389</v>
      </c>
      <c r="BO37">
        <v>0</v>
      </c>
      <c r="BP37">
        <v>138</v>
      </c>
      <c r="BQ37">
        <v>0</v>
      </c>
      <c r="BR37">
        <v>0</v>
      </c>
      <c r="BS37">
        <v>3067</v>
      </c>
      <c r="BT37">
        <v>0</v>
      </c>
      <c r="BU37">
        <v>0</v>
      </c>
      <c r="BV37">
        <v>183103</v>
      </c>
      <c r="BW37">
        <v>0</v>
      </c>
      <c r="BX37">
        <v>0</v>
      </c>
      <c r="BY37">
        <v>183103</v>
      </c>
      <c r="BZ37">
        <v>-183103</v>
      </c>
      <c r="CA37">
        <v>0</v>
      </c>
      <c r="CB37">
        <v>-183103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48</v>
      </c>
      <c r="B38" t="s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838745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0</v>
      </c>
      <c r="AN38">
        <v>0</v>
      </c>
      <c r="AO38">
        <v>0</v>
      </c>
      <c r="AP38">
        <v>137</v>
      </c>
      <c r="AQ38">
        <v>540</v>
      </c>
      <c r="AR38">
        <v>730</v>
      </c>
      <c r="AS38">
        <v>684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939</v>
      </c>
      <c r="BA38">
        <v>0</v>
      </c>
      <c r="BB38">
        <v>276</v>
      </c>
      <c r="BC38">
        <v>4736</v>
      </c>
      <c r="BD38">
        <v>0</v>
      </c>
      <c r="BE38">
        <v>773</v>
      </c>
      <c r="BF38">
        <v>129</v>
      </c>
      <c r="BG38">
        <v>1346</v>
      </c>
      <c r="BH38">
        <v>9669</v>
      </c>
      <c r="BI38">
        <v>1030</v>
      </c>
      <c r="BJ38">
        <v>17</v>
      </c>
      <c r="BK38">
        <v>137</v>
      </c>
      <c r="BL38">
        <v>1369</v>
      </c>
      <c r="BM38">
        <v>2039</v>
      </c>
      <c r="BN38">
        <v>625</v>
      </c>
      <c r="BO38">
        <v>1611</v>
      </c>
      <c r="BP38">
        <v>3280</v>
      </c>
      <c r="BQ38">
        <v>0</v>
      </c>
      <c r="BR38">
        <v>0</v>
      </c>
      <c r="BS38">
        <v>35</v>
      </c>
      <c r="BT38">
        <v>0</v>
      </c>
      <c r="BU38">
        <v>0</v>
      </c>
      <c r="BV38">
        <v>868871</v>
      </c>
      <c r="BW38">
        <v>0</v>
      </c>
      <c r="BX38">
        <v>0</v>
      </c>
      <c r="BY38">
        <v>868871</v>
      </c>
      <c r="BZ38">
        <v>-861694</v>
      </c>
      <c r="CA38">
        <v>0</v>
      </c>
      <c r="CB38">
        <v>-861694</v>
      </c>
      <c r="CC38">
        <v>0</v>
      </c>
      <c r="CD38">
        <v>0</v>
      </c>
      <c r="CE38">
        <v>0</v>
      </c>
      <c r="CF38">
        <v>0</v>
      </c>
      <c r="CG38">
        <v>7177</v>
      </c>
    </row>
    <row r="39" spans="1:85">
      <c r="A39" t="s">
        <v>49</v>
      </c>
      <c r="B39" t="s">
        <v>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175604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175842</v>
      </c>
      <c r="BW39">
        <v>38333</v>
      </c>
      <c r="BX39">
        <v>-1034</v>
      </c>
      <c r="BY39">
        <v>213141</v>
      </c>
      <c r="BZ39">
        <v>0</v>
      </c>
      <c r="CA39">
        <v>-2859</v>
      </c>
      <c r="CB39">
        <v>-2859</v>
      </c>
      <c r="CC39">
        <v>0</v>
      </c>
      <c r="CD39">
        <v>21558</v>
      </c>
      <c r="CE39">
        <v>-239</v>
      </c>
      <c r="CF39">
        <v>21320</v>
      </c>
      <c r="CG39">
        <v>231602</v>
      </c>
    </row>
    <row r="40" spans="1:85">
      <c r="A40" t="s">
        <v>50</v>
      </c>
      <c r="B40" t="s">
        <v>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79550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171</v>
      </c>
      <c r="BV40">
        <v>79720</v>
      </c>
      <c r="BW40">
        <v>0</v>
      </c>
      <c r="BX40">
        <v>-414</v>
      </c>
      <c r="BY40">
        <v>79307</v>
      </c>
      <c r="BZ40">
        <v>0</v>
      </c>
      <c r="CA40">
        <v>-68678</v>
      </c>
      <c r="CB40">
        <v>-68678</v>
      </c>
      <c r="CC40">
        <v>0</v>
      </c>
      <c r="CD40">
        <v>765</v>
      </c>
      <c r="CE40">
        <v>-2264</v>
      </c>
      <c r="CF40">
        <v>-1499</v>
      </c>
      <c r="CG40">
        <v>9130</v>
      </c>
    </row>
    <row r="41" spans="1:85">
      <c r="A41" t="s">
        <v>51</v>
      </c>
      <c r="B41" t="s">
        <v>145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45668</v>
      </c>
      <c r="AK41">
        <v>0</v>
      </c>
      <c r="AL41">
        <v>0</v>
      </c>
      <c r="AM41">
        <v>0</v>
      </c>
      <c r="AN41">
        <v>1716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331</v>
      </c>
      <c r="BV41">
        <v>47715</v>
      </c>
      <c r="BW41">
        <v>0</v>
      </c>
      <c r="BX41">
        <v>-7670</v>
      </c>
      <c r="BY41">
        <v>40045</v>
      </c>
      <c r="BZ41">
        <v>0</v>
      </c>
      <c r="CA41">
        <v>-10347</v>
      </c>
      <c r="CB41">
        <v>-10347</v>
      </c>
      <c r="CC41">
        <v>0</v>
      </c>
      <c r="CD41">
        <v>211</v>
      </c>
      <c r="CE41">
        <v>-47</v>
      </c>
      <c r="CF41">
        <v>164</v>
      </c>
      <c r="CG41">
        <v>29862</v>
      </c>
    </row>
    <row r="42" spans="1:85">
      <c r="A42" t="s">
        <v>52</v>
      </c>
      <c r="B42" t="s">
        <v>146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330508</v>
      </c>
      <c r="AL42">
        <v>0</v>
      </c>
      <c r="AM42">
        <v>0</v>
      </c>
      <c r="AN42">
        <v>1658</v>
      </c>
      <c r="AO42">
        <v>1789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334816</v>
      </c>
      <c r="BW42">
        <v>0</v>
      </c>
      <c r="BX42">
        <v>-4917</v>
      </c>
      <c r="BY42">
        <v>329898</v>
      </c>
      <c r="BZ42">
        <v>0</v>
      </c>
      <c r="CA42">
        <v>-294351</v>
      </c>
      <c r="CB42">
        <v>-294351</v>
      </c>
      <c r="CC42">
        <v>0</v>
      </c>
      <c r="CD42">
        <v>367</v>
      </c>
      <c r="CE42">
        <v>0</v>
      </c>
      <c r="CF42">
        <v>367</v>
      </c>
      <c r="CG42">
        <v>35915</v>
      </c>
    </row>
    <row r="43" spans="1:85">
      <c r="A43" t="s">
        <v>53</v>
      </c>
      <c r="B43" t="s">
        <v>147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72209</v>
      </c>
      <c r="AM43">
        <v>0</v>
      </c>
      <c r="AN43">
        <v>407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17628</v>
      </c>
      <c r="BV43">
        <v>90279</v>
      </c>
      <c r="BW43">
        <v>0</v>
      </c>
      <c r="BX43">
        <v>0</v>
      </c>
      <c r="BY43">
        <v>90279</v>
      </c>
      <c r="BZ43">
        <v>0</v>
      </c>
      <c r="CA43">
        <v>0</v>
      </c>
      <c r="CB43">
        <v>0</v>
      </c>
      <c r="CC43">
        <v>0</v>
      </c>
      <c r="CD43">
        <v>940</v>
      </c>
      <c r="CE43">
        <v>-62</v>
      </c>
      <c r="CF43">
        <v>878</v>
      </c>
      <c r="CG43">
        <v>91156</v>
      </c>
    </row>
    <row r="44" spans="1:85">
      <c r="A44" t="s">
        <v>54</v>
      </c>
      <c r="B44" t="s">
        <v>148</v>
      </c>
      <c r="C44">
        <v>0</v>
      </c>
      <c r="D44">
        <v>0</v>
      </c>
      <c r="E44">
        <v>0</v>
      </c>
      <c r="F44">
        <v>0</v>
      </c>
      <c r="G44">
        <v>0</v>
      </c>
      <c r="H44">
        <v>2645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46726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50141</v>
      </c>
      <c r="BW44">
        <v>0</v>
      </c>
      <c r="BX44">
        <v>0</v>
      </c>
      <c r="BY44">
        <v>50141</v>
      </c>
      <c r="BZ44">
        <v>0</v>
      </c>
      <c r="CA44">
        <v>-49595</v>
      </c>
      <c r="CB44">
        <v>-49595</v>
      </c>
      <c r="CC44">
        <v>0</v>
      </c>
      <c r="CD44">
        <v>71</v>
      </c>
      <c r="CE44">
        <v>0</v>
      </c>
      <c r="CF44">
        <v>71</v>
      </c>
      <c r="CG44">
        <v>617</v>
      </c>
    </row>
    <row r="45" spans="1:85">
      <c r="A45" t="s">
        <v>55</v>
      </c>
      <c r="B45" t="s">
        <v>149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1101</v>
      </c>
      <c r="AD45">
        <v>440</v>
      </c>
      <c r="AE45">
        <v>0</v>
      </c>
      <c r="AF45">
        <v>0</v>
      </c>
      <c r="AG45">
        <v>3200</v>
      </c>
      <c r="AH45">
        <v>571</v>
      </c>
      <c r="AI45">
        <v>0</v>
      </c>
      <c r="AJ45">
        <v>2253</v>
      </c>
      <c r="AK45">
        <v>3716</v>
      </c>
      <c r="AL45">
        <v>74</v>
      </c>
      <c r="AM45">
        <v>0</v>
      </c>
      <c r="AN45">
        <v>224729</v>
      </c>
      <c r="AO45">
        <v>388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13186</v>
      </c>
      <c r="BV45">
        <v>249674</v>
      </c>
      <c r="BW45">
        <v>44</v>
      </c>
      <c r="BX45">
        <v>-3287</v>
      </c>
      <c r="BY45">
        <v>246431</v>
      </c>
      <c r="BZ45">
        <v>0</v>
      </c>
      <c r="CA45">
        <v>0</v>
      </c>
      <c r="CB45">
        <v>0</v>
      </c>
      <c r="CC45">
        <v>0</v>
      </c>
      <c r="CD45">
        <v>336</v>
      </c>
      <c r="CE45">
        <v>0</v>
      </c>
      <c r="CF45">
        <v>336</v>
      </c>
      <c r="CG45">
        <v>246767</v>
      </c>
    </row>
    <row r="46" spans="1:85">
      <c r="A46" t="s">
        <v>56</v>
      </c>
      <c r="B46" t="s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</v>
      </c>
      <c r="AD46">
        <v>319</v>
      </c>
      <c r="AE46">
        <v>0</v>
      </c>
      <c r="AF46">
        <v>0</v>
      </c>
      <c r="AG46">
        <v>45</v>
      </c>
      <c r="AH46">
        <v>0</v>
      </c>
      <c r="AI46">
        <v>0</v>
      </c>
      <c r="AJ46">
        <v>0</v>
      </c>
      <c r="AK46">
        <v>4357</v>
      </c>
      <c r="AL46">
        <v>0</v>
      </c>
      <c r="AM46">
        <v>0</v>
      </c>
      <c r="AN46">
        <v>1481</v>
      </c>
      <c r="AO46">
        <v>130861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137078</v>
      </c>
      <c r="BW46">
        <v>0</v>
      </c>
      <c r="BX46">
        <v>0</v>
      </c>
      <c r="BY46">
        <v>137078</v>
      </c>
      <c r="BZ46">
        <v>0</v>
      </c>
      <c r="CA46">
        <v>0</v>
      </c>
      <c r="CB46">
        <v>0</v>
      </c>
      <c r="CC46">
        <v>0</v>
      </c>
      <c r="CD46">
        <v>159</v>
      </c>
      <c r="CE46">
        <v>0</v>
      </c>
      <c r="CF46">
        <v>159</v>
      </c>
      <c r="CG46">
        <v>137237</v>
      </c>
    </row>
    <row r="47" spans="1:85">
      <c r="A47" t="s">
        <v>57</v>
      </c>
      <c r="B47" t="s">
        <v>151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248991</v>
      </c>
      <c r="AQ47">
        <v>0</v>
      </c>
      <c r="AR47">
        <v>0</v>
      </c>
      <c r="AS47">
        <v>12669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2442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295</v>
      </c>
      <c r="BS47">
        <v>0</v>
      </c>
      <c r="BT47">
        <v>529</v>
      </c>
      <c r="BU47">
        <v>0</v>
      </c>
      <c r="BV47">
        <v>264926</v>
      </c>
      <c r="BW47">
        <v>4322</v>
      </c>
      <c r="BX47">
        <v>0</v>
      </c>
      <c r="BY47">
        <v>269249</v>
      </c>
      <c r="BZ47">
        <v>92077</v>
      </c>
      <c r="CA47">
        <v>3893</v>
      </c>
      <c r="CB47">
        <v>95970</v>
      </c>
      <c r="CC47">
        <v>0</v>
      </c>
      <c r="CD47">
        <v>8017</v>
      </c>
      <c r="CE47">
        <v>0</v>
      </c>
      <c r="CF47">
        <v>8017</v>
      </c>
      <c r="CG47">
        <v>373236</v>
      </c>
    </row>
    <row r="48" spans="1:85">
      <c r="A48" t="s">
        <v>58</v>
      </c>
      <c r="B48" t="s">
        <v>152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143683</v>
      </c>
      <c r="AR48">
        <v>859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41</v>
      </c>
      <c r="BR48">
        <v>0</v>
      </c>
      <c r="BS48">
        <v>17</v>
      </c>
      <c r="BT48">
        <v>1</v>
      </c>
      <c r="BU48">
        <v>0</v>
      </c>
      <c r="BV48">
        <v>145500</v>
      </c>
      <c r="BW48">
        <v>10423</v>
      </c>
      <c r="BX48">
        <v>0</v>
      </c>
      <c r="BY48">
        <v>155923</v>
      </c>
      <c r="BZ48">
        <v>10007</v>
      </c>
      <c r="CA48">
        <v>125</v>
      </c>
      <c r="CB48">
        <v>10131</v>
      </c>
      <c r="CC48">
        <v>0</v>
      </c>
      <c r="CD48">
        <v>4174</v>
      </c>
      <c r="CE48">
        <v>0</v>
      </c>
      <c r="CF48">
        <v>4174</v>
      </c>
      <c r="CG48">
        <v>170228</v>
      </c>
    </row>
    <row r="49" spans="1:85">
      <c r="A49" t="s">
        <v>59</v>
      </c>
      <c r="B49" t="s">
        <v>153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697021</v>
      </c>
      <c r="AS49">
        <v>225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181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697736</v>
      </c>
      <c r="BW49">
        <v>180</v>
      </c>
      <c r="BX49">
        <v>0</v>
      </c>
      <c r="BY49">
        <v>697916</v>
      </c>
      <c r="BZ49">
        <v>0</v>
      </c>
      <c r="CA49">
        <v>0</v>
      </c>
      <c r="CB49">
        <v>0</v>
      </c>
      <c r="CC49">
        <v>0</v>
      </c>
      <c r="CD49">
        <v>30081</v>
      </c>
      <c r="CE49">
        <v>-11</v>
      </c>
      <c r="CF49">
        <v>30071</v>
      </c>
      <c r="CG49">
        <v>727987</v>
      </c>
    </row>
    <row r="50" spans="1:85">
      <c r="A50" t="s">
        <v>60</v>
      </c>
      <c r="B50" t="s">
        <v>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12736</v>
      </c>
      <c r="AQ50">
        <v>0</v>
      </c>
      <c r="AR50">
        <v>0</v>
      </c>
      <c r="AS50">
        <v>216717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13936</v>
      </c>
      <c r="BC50">
        <v>2831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376</v>
      </c>
      <c r="BQ50">
        <v>14</v>
      </c>
      <c r="BR50">
        <v>0</v>
      </c>
      <c r="BS50">
        <v>0</v>
      </c>
      <c r="BT50">
        <v>2249</v>
      </c>
      <c r="BU50">
        <v>0</v>
      </c>
      <c r="BV50">
        <v>248857</v>
      </c>
      <c r="BW50">
        <v>1269</v>
      </c>
      <c r="BX50">
        <v>0</v>
      </c>
      <c r="BY50">
        <v>250126</v>
      </c>
      <c r="BZ50">
        <v>0</v>
      </c>
      <c r="CA50">
        <v>0</v>
      </c>
      <c r="CB50">
        <v>0</v>
      </c>
      <c r="CC50">
        <v>0</v>
      </c>
      <c r="CD50">
        <v>700</v>
      </c>
      <c r="CE50">
        <v>0</v>
      </c>
      <c r="CF50">
        <v>700</v>
      </c>
      <c r="CG50">
        <v>250826</v>
      </c>
    </row>
    <row r="51" spans="1:85">
      <c r="A51" t="s">
        <v>61</v>
      </c>
      <c r="B51" t="s">
        <v>155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5017</v>
      </c>
      <c r="AE51">
        <v>410</v>
      </c>
      <c r="AF51">
        <v>0</v>
      </c>
      <c r="AG51">
        <v>247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780931</v>
      </c>
      <c r="AU51">
        <v>24730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24</v>
      </c>
      <c r="BV51">
        <v>811359</v>
      </c>
      <c r="BW51">
        <v>51</v>
      </c>
      <c r="BX51">
        <v>0</v>
      </c>
      <c r="BY51">
        <v>811411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-545</v>
      </c>
      <c r="CF51">
        <v>-545</v>
      </c>
      <c r="CG51">
        <v>810866</v>
      </c>
    </row>
    <row r="52" spans="1:85">
      <c r="A52" t="s">
        <v>62</v>
      </c>
      <c r="B52" t="s">
        <v>156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34474</v>
      </c>
      <c r="AU52">
        <v>554601</v>
      </c>
      <c r="AV52">
        <v>890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643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590615</v>
      </c>
      <c r="BW52">
        <v>65</v>
      </c>
      <c r="BX52">
        <v>0</v>
      </c>
      <c r="BY52">
        <v>590680</v>
      </c>
      <c r="BZ52">
        <v>0</v>
      </c>
      <c r="CA52">
        <v>0</v>
      </c>
      <c r="CB52">
        <v>0</v>
      </c>
      <c r="CC52">
        <v>0</v>
      </c>
      <c r="CD52">
        <v>1367</v>
      </c>
      <c r="CE52">
        <v>0</v>
      </c>
      <c r="CF52">
        <v>1367</v>
      </c>
      <c r="CG52">
        <v>592047</v>
      </c>
    </row>
    <row r="53" spans="1:85">
      <c r="A53" t="s">
        <v>63</v>
      </c>
      <c r="B53" t="s">
        <v>157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7947</v>
      </c>
      <c r="AV53">
        <v>1109254</v>
      </c>
      <c r="AW53">
        <v>0</v>
      </c>
      <c r="AX53">
        <v>0</v>
      </c>
      <c r="AY53">
        <v>148</v>
      </c>
      <c r="AZ53">
        <v>914</v>
      </c>
      <c r="BA53">
        <v>0</v>
      </c>
      <c r="BB53">
        <v>0</v>
      </c>
      <c r="BC53">
        <v>0</v>
      </c>
      <c r="BD53">
        <v>0</v>
      </c>
      <c r="BE53">
        <v>63</v>
      </c>
      <c r="BF53">
        <v>0</v>
      </c>
      <c r="BG53">
        <v>100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7907</v>
      </c>
      <c r="BT53">
        <v>0</v>
      </c>
      <c r="BU53">
        <v>-72</v>
      </c>
      <c r="BV53">
        <v>1126351</v>
      </c>
      <c r="BW53">
        <v>50807</v>
      </c>
      <c r="BX53">
        <v>-700</v>
      </c>
      <c r="BY53">
        <v>1176458</v>
      </c>
      <c r="BZ53">
        <v>0</v>
      </c>
      <c r="CA53">
        <v>0</v>
      </c>
      <c r="CB53">
        <v>0</v>
      </c>
      <c r="CC53">
        <v>0</v>
      </c>
      <c r="CD53">
        <v>26362</v>
      </c>
      <c r="CE53">
        <v>-6356</v>
      </c>
      <c r="CF53">
        <v>20006</v>
      </c>
      <c r="CG53">
        <v>1196464</v>
      </c>
    </row>
    <row r="54" spans="1:85">
      <c r="A54" t="s">
        <v>64</v>
      </c>
      <c r="B54" t="s">
        <v>158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167135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131</v>
      </c>
      <c r="BS54">
        <v>0</v>
      </c>
      <c r="BT54">
        <v>28410</v>
      </c>
      <c r="BU54">
        <v>0</v>
      </c>
      <c r="BV54">
        <v>195677</v>
      </c>
      <c r="BW54">
        <v>0</v>
      </c>
      <c r="BX54">
        <v>0</v>
      </c>
      <c r="BY54">
        <v>195677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195677</v>
      </c>
    </row>
    <row r="55" spans="1:85">
      <c r="A55" t="s">
        <v>65</v>
      </c>
      <c r="B55" t="s">
        <v>159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2133711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26731</v>
      </c>
      <c r="BV55">
        <v>2160441</v>
      </c>
      <c r="BW55">
        <v>0</v>
      </c>
      <c r="BX55">
        <v>0</v>
      </c>
      <c r="BY55">
        <v>2160441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-38451</v>
      </c>
      <c r="CF55">
        <v>-38451</v>
      </c>
      <c r="CG55">
        <v>2121990</v>
      </c>
    </row>
    <row r="56" spans="1:85">
      <c r="A56" t="s">
        <v>66</v>
      </c>
      <c r="B56" t="s">
        <v>160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0</v>
      </c>
      <c r="AN56">
        <v>0</v>
      </c>
      <c r="AO56">
        <v>0</v>
      </c>
      <c r="AP56">
        <v>0</v>
      </c>
      <c r="AQ56">
        <v>128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1279647</v>
      </c>
      <c r="AZ56">
        <v>2692</v>
      </c>
      <c r="BA56">
        <v>0</v>
      </c>
      <c r="BB56">
        <v>0</v>
      </c>
      <c r="BC56">
        <v>0</v>
      </c>
      <c r="BD56">
        <v>0</v>
      </c>
      <c r="BE56">
        <v>282</v>
      </c>
      <c r="BF56">
        <v>0</v>
      </c>
      <c r="BG56">
        <v>72</v>
      </c>
      <c r="BH56">
        <v>0</v>
      </c>
      <c r="BI56">
        <v>0</v>
      </c>
      <c r="BJ56">
        <v>114</v>
      </c>
      <c r="BK56">
        <v>0</v>
      </c>
      <c r="BL56">
        <v>919</v>
      </c>
      <c r="BM56">
        <v>166</v>
      </c>
      <c r="BN56">
        <v>1143</v>
      </c>
      <c r="BO56">
        <v>0</v>
      </c>
      <c r="BP56">
        <v>1413</v>
      </c>
      <c r="BQ56">
        <v>0</v>
      </c>
      <c r="BR56">
        <v>0</v>
      </c>
      <c r="BS56">
        <v>775</v>
      </c>
      <c r="BT56">
        <v>0</v>
      </c>
      <c r="BU56">
        <v>26364</v>
      </c>
      <c r="BV56">
        <v>1313722</v>
      </c>
      <c r="BW56">
        <v>0</v>
      </c>
      <c r="BX56">
        <v>0</v>
      </c>
      <c r="BY56">
        <v>1313722</v>
      </c>
      <c r="BZ56">
        <v>0</v>
      </c>
      <c r="CA56">
        <v>0</v>
      </c>
      <c r="CB56">
        <v>0</v>
      </c>
      <c r="CC56">
        <v>0</v>
      </c>
      <c r="CD56">
        <v>1194</v>
      </c>
      <c r="CE56">
        <v>-1565</v>
      </c>
      <c r="CF56">
        <v>-371</v>
      </c>
      <c r="CG56">
        <v>1313351</v>
      </c>
    </row>
    <row r="57" spans="1:85">
      <c r="A57" t="s">
        <v>67</v>
      </c>
      <c r="B57" t="s">
        <v>161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12414</v>
      </c>
      <c r="AD57">
        <v>813</v>
      </c>
      <c r="AE57">
        <v>417</v>
      </c>
      <c r="AF57">
        <v>246</v>
      </c>
      <c r="AG57">
        <v>3752</v>
      </c>
      <c r="AH57">
        <v>99</v>
      </c>
      <c r="AI57">
        <v>215</v>
      </c>
      <c r="AJ57">
        <v>0</v>
      </c>
      <c r="AK57">
        <v>323</v>
      </c>
      <c r="AL57">
        <v>0</v>
      </c>
      <c r="AM57">
        <v>0</v>
      </c>
      <c r="AN57">
        <v>77</v>
      </c>
      <c r="AO57">
        <v>7</v>
      </c>
      <c r="AP57">
        <v>1</v>
      </c>
      <c r="AQ57">
        <v>151</v>
      </c>
      <c r="AR57">
        <v>10527</v>
      </c>
      <c r="AS57">
        <v>282</v>
      </c>
      <c r="AT57">
        <v>82625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317166</v>
      </c>
      <c r="BA57">
        <v>0</v>
      </c>
      <c r="BB57">
        <v>329</v>
      </c>
      <c r="BC57">
        <v>12</v>
      </c>
      <c r="BD57">
        <v>0</v>
      </c>
      <c r="BE57">
        <v>41</v>
      </c>
      <c r="BF57">
        <v>459</v>
      </c>
      <c r="BG57">
        <v>87</v>
      </c>
      <c r="BH57">
        <v>3109</v>
      </c>
      <c r="BI57">
        <v>1336</v>
      </c>
      <c r="BJ57">
        <v>0</v>
      </c>
      <c r="BK57">
        <v>0</v>
      </c>
      <c r="BL57">
        <v>1295</v>
      </c>
      <c r="BM57">
        <v>336</v>
      </c>
      <c r="BN57">
        <v>1227</v>
      </c>
      <c r="BO57">
        <v>0</v>
      </c>
      <c r="BP57">
        <v>257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437622</v>
      </c>
      <c r="BW57">
        <v>0</v>
      </c>
      <c r="BX57">
        <v>0</v>
      </c>
      <c r="BY57">
        <v>437622</v>
      </c>
      <c r="BZ57">
        <v>0</v>
      </c>
      <c r="CA57">
        <v>0</v>
      </c>
      <c r="CB57">
        <v>0</v>
      </c>
      <c r="CC57">
        <v>0</v>
      </c>
      <c r="CD57">
        <v>15642</v>
      </c>
      <c r="CE57">
        <v>0</v>
      </c>
      <c r="CF57">
        <v>15642</v>
      </c>
      <c r="CG57">
        <v>453264</v>
      </c>
    </row>
    <row r="58" spans="1:85">
      <c r="A58" t="s">
        <v>68</v>
      </c>
      <c r="B58" t="s">
        <v>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439</v>
      </c>
      <c r="AW58">
        <v>0</v>
      </c>
      <c r="AX58">
        <v>0</v>
      </c>
      <c r="AY58">
        <v>0</v>
      </c>
      <c r="AZ58">
        <v>0</v>
      </c>
      <c r="BA58">
        <v>341545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341985</v>
      </c>
      <c r="BW58">
        <v>3566</v>
      </c>
      <c r="BX58">
        <v>0</v>
      </c>
      <c r="BY58">
        <v>345550</v>
      </c>
      <c r="BZ58">
        <v>0</v>
      </c>
      <c r="CA58">
        <v>0</v>
      </c>
      <c r="CB58">
        <v>0</v>
      </c>
      <c r="CC58">
        <v>0</v>
      </c>
      <c r="CD58">
        <v>18029</v>
      </c>
      <c r="CE58">
        <v>0</v>
      </c>
      <c r="CF58">
        <v>18029</v>
      </c>
      <c r="CG58">
        <v>363579</v>
      </c>
    </row>
    <row r="59" spans="1:85">
      <c r="A59" t="s">
        <v>69</v>
      </c>
      <c r="B59" t="s">
        <v>163</v>
      </c>
      <c r="C59">
        <v>0</v>
      </c>
      <c r="D59">
        <v>0</v>
      </c>
      <c r="E59">
        <v>110</v>
      </c>
      <c r="F59">
        <v>0</v>
      </c>
      <c r="G59">
        <v>38</v>
      </c>
      <c r="H59">
        <v>507</v>
      </c>
      <c r="I59">
        <v>410</v>
      </c>
      <c r="J59">
        <v>17</v>
      </c>
      <c r="K59">
        <v>40</v>
      </c>
      <c r="L59">
        <v>77</v>
      </c>
      <c r="M59">
        <v>320</v>
      </c>
      <c r="N59">
        <v>868</v>
      </c>
      <c r="O59">
        <v>1394</v>
      </c>
      <c r="P59">
        <v>289</v>
      </c>
      <c r="Q59">
        <v>398</v>
      </c>
      <c r="R59">
        <v>796</v>
      </c>
      <c r="S59">
        <v>36</v>
      </c>
      <c r="T59">
        <v>478</v>
      </c>
      <c r="U59">
        <v>140</v>
      </c>
      <c r="V59">
        <v>12</v>
      </c>
      <c r="W59">
        <v>15</v>
      </c>
      <c r="X59">
        <v>52</v>
      </c>
      <c r="Y59">
        <v>205</v>
      </c>
      <c r="Z59">
        <v>30</v>
      </c>
      <c r="AA59">
        <v>539</v>
      </c>
      <c r="AB59">
        <v>158</v>
      </c>
      <c r="AC59">
        <v>16563</v>
      </c>
      <c r="AD59">
        <v>5</v>
      </c>
      <c r="AE59">
        <v>3</v>
      </c>
      <c r="AF59">
        <v>5</v>
      </c>
      <c r="AG59">
        <v>1372</v>
      </c>
      <c r="AH59">
        <v>110</v>
      </c>
      <c r="AI59">
        <v>137</v>
      </c>
      <c r="AJ59">
        <v>7</v>
      </c>
      <c r="AK59">
        <v>83</v>
      </c>
      <c r="AL59">
        <v>0</v>
      </c>
      <c r="AM59">
        <v>23</v>
      </c>
      <c r="AN59">
        <v>306</v>
      </c>
      <c r="AO59">
        <v>121</v>
      </c>
      <c r="AP59">
        <v>12680</v>
      </c>
      <c r="AQ59">
        <v>287</v>
      </c>
      <c r="AR59">
        <v>2040</v>
      </c>
      <c r="AS59">
        <v>19977</v>
      </c>
      <c r="AT59">
        <v>3175</v>
      </c>
      <c r="AU59">
        <v>1298</v>
      </c>
      <c r="AV59">
        <v>2548</v>
      </c>
      <c r="AW59">
        <v>1</v>
      </c>
      <c r="AX59">
        <v>68</v>
      </c>
      <c r="AY59">
        <v>208</v>
      </c>
      <c r="AZ59">
        <v>129</v>
      </c>
      <c r="BA59">
        <v>320</v>
      </c>
      <c r="BB59">
        <v>391539</v>
      </c>
      <c r="BC59">
        <v>11375</v>
      </c>
      <c r="BD59">
        <v>12902</v>
      </c>
      <c r="BE59">
        <v>9306</v>
      </c>
      <c r="BF59">
        <v>20</v>
      </c>
      <c r="BG59">
        <v>4384</v>
      </c>
      <c r="BH59">
        <v>916</v>
      </c>
      <c r="BI59">
        <v>2840</v>
      </c>
      <c r="BJ59">
        <v>18</v>
      </c>
      <c r="BK59">
        <v>76</v>
      </c>
      <c r="BL59">
        <v>79</v>
      </c>
      <c r="BM59">
        <v>44</v>
      </c>
      <c r="BN59">
        <v>29</v>
      </c>
      <c r="BO59">
        <v>0</v>
      </c>
      <c r="BP59">
        <v>777</v>
      </c>
      <c r="BQ59">
        <v>2222</v>
      </c>
      <c r="BR59">
        <v>2461</v>
      </c>
      <c r="BS59">
        <v>622</v>
      </c>
      <c r="BT59">
        <v>7558</v>
      </c>
      <c r="BU59">
        <v>0</v>
      </c>
      <c r="BV59">
        <v>515563</v>
      </c>
      <c r="BW59">
        <v>31507</v>
      </c>
      <c r="BX59">
        <v>0</v>
      </c>
      <c r="BY59">
        <v>547070</v>
      </c>
      <c r="BZ59">
        <v>0</v>
      </c>
      <c r="CA59">
        <v>0</v>
      </c>
      <c r="CB59">
        <v>0</v>
      </c>
      <c r="CC59">
        <v>0</v>
      </c>
      <c r="CD59">
        <v>3797</v>
      </c>
      <c r="CE59">
        <v>0</v>
      </c>
      <c r="CF59">
        <v>3797</v>
      </c>
      <c r="CG59">
        <v>550867</v>
      </c>
    </row>
    <row r="60" spans="1:85">
      <c r="A60" t="s">
        <v>70</v>
      </c>
      <c r="B60" t="s">
        <v>164</v>
      </c>
      <c r="C60">
        <v>0</v>
      </c>
      <c r="D60">
        <v>0</v>
      </c>
      <c r="E60">
        <v>1951</v>
      </c>
      <c r="F60">
        <v>160</v>
      </c>
      <c r="G60">
        <v>802</v>
      </c>
      <c r="H60">
        <v>212</v>
      </c>
      <c r="I60">
        <v>260</v>
      </c>
      <c r="J60">
        <v>314</v>
      </c>
      <c r="K60">
        <v>896</v>
      </c>
      <c r="L60">
        <v>550</v>
      </c>
      <c r="M60">
        <v>2643</v>
      </c>
      <c r="N60">
        <v>10088</v>
      </c>
      <c r="O60">
        <v>53352</v>
      </c>
      <c r="P60">
        <v>2010</v>
      </c>
      <c r="Q60">
        <v>14946</v>
      </c>
      <c r="R60">
        <v>18897</v>
      </c>
      <c r="S60">
        <v>271</v>
      </c>
      <c r="T60">
        <v>10928</v>
      </c>
      <c r="U60">
        <v>3192</v>
      </c>
      <c r="V60">
        <v>212</v>
      </c>
      <c r="W60">
        <v>164</v>
      </c>
      <c r="X60">
        <v>935</v>
      </c>
      <c r="Y60">
        <v>15550</v>
      </c>
      <c r="Z60">
        <v>610</v>
      </c>
      <c r="AA60">
        <v>48025</v>
      </c>
      <c r="AB60">
        <v>2717</v>
      </c>
      <c r="AC60">
        <v>2104</v>
      </c>
      <c r="AD60">
        <v>40</v>
      </c>
      <c r="AE60">
        <v>21</v>
      </c>
      <c r="AF60">
        <v>470</v>
      </c>
      <c r="AG60">
        <v>1349</v>
      </c>
      <c r="AH60">
        <v>1633</v>
      </c>
      <c r="AI60">
        <v>16</v>
      </c>
      <c r="AJ60">
        <v>3</v>
      </c>
      <c r="AK60">
        <v>73</v>
      </c>
      <c r="AL60">
        <v>17</v>
      </c>
      <c r="AM60">
        <v>9</v>
      </c>
      <c r="AN60">
        <v>243</v>
      </c>
      <c r="AO60">
        <v>49</v>
      </c>
      <c r="AP60">
        <v>68260</v>
      </c>
      <c r="AQ60">
        <v>2192</v>
      </c>
      <c r="AR60">
        <v>113193</v>
      </c>
      <c r="AS60">
        <v>105071</v>
      </c>
      <c r="AT60">
        <v>1410</v>
      </c>
      <c r="AU60">
        <v>660</v>
      </c>
      <c r="AV60">
        <v>1995</v>
      </c>
      <c r="AW60">
        <v>98</v>
      </c>
      <c r="AX60">
        <v>15</v>
      </c>
      <c r="AY60">
        <v>168</v>
      </c>
      <c r="AZ60">
        <v>55</v>
      </c>
      <c r="BA60">
        <v>237</v>
      </c>
      <c r="BB60">
        <v>14602</v>
      </c>
      <c r="BC60">
        <v>1400618</v>
      </c>
      <c r="BD60">
        <v>5530</v>
      </c>
      <c r="BE60">
        <v>12782</v>
      </c>
      <c r="BF60">
        <v>80</v>
      </c>
      <c r="BG60">
        <v>24945</v>
      </c>
      <c r="BH60">
        <v>138</v>
      </c>
      <c r="BI60">
        <v>9387</v>
      </c>
      <c r="BJ60">
        <v>12</v>
      </c>
      <c r="BK60">
        <v>13</v>
      </c>
      <c r="BL60">
        <v>8739</v>
      </c>
      <c r="BM60">
        <v>170</v>
      </c>
      <c r="BN60">
        <v>2</v>
      </c>
      <c r="BO60">
        <v>0</v>
      </c>
      <c r="BP60">
        <v>1347</v>
      </c>
      <c r="BQ60">
        <v>24351</v>
      </c>
      <c r="BR60">
        <v>15324</v>
      </c>
      <c r="BS60">
        <v>0</v>
      </c>
      <c r="BT60">
        <v>51667</v>
      </c>
      <c r="BU60">
        <v>0</v>
      </c>
      <c r="BV60">
        <v>2058772</v>
      </c>
      <c r="BW60">
        <v>90411</v>
      </c>
      <c r="BX60">
        <v>0</v>
      </c>
      <c r="BY60">
        <v>2149182</v>
      </c>
      <c r="BZ60">
        <v>0</v>
      </c>
      <c r="CA60">
        <v>0</v>
      </c>
      <c r="CB60">
        <v>0</v>
      </c>
      <c r="CC60">
        <v>0</v>
      </c>
      <c r="CD60">
        <v>5069</v>
      </c>
      <c r="CE60">
        <v>0</v>
      </c>
      <c r="CF60">
        <v>5069</v>
      </c>
      <c r="CG60">
        <v>2154252</v>
      </c>
    </row>
    <row r="61" spans="1:85">
      <c r="A61" t="s">
        <v>71</v>
      </c>
      <c r="B61" t="s">
        <v>165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528771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528771</v>
      </c>
      <c r="BW61">
        <v>0</v>
      </c>
      <c r="BX61">
        <v>0</v>
      </c>
      <c r="BY61">
        <v>528771</v>
      </c>
      <c r="BZ61">
        <v>0</v>
      </c>
      <c r="CA61">
        <v>0</v>
      </c>
      <c r="CB61">
        <v>0</v>
      </c>
      <c r="CC61">
        <v>0</v>
      </c>
      <c r="CD61">
        <v>1577</v>
      </c>
      <c r="CE61">
        <v>0</v>
      </c>
      <c r="CF61">
        <v>1577</v>
      </c>
      <c r="CG61">
        <v>530348</v>
      </c>
    </row>
    <row r="62" spans="1:85">
      <c r="A62" t="s">
        <v>72</v>
      </c>
      <c r="B62" t="s">
        <v>166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115</v>
      </c>
      <c r="Z62">
        <v>0</v>
      </c>
      <c r="AA62">
        <v>0</v>
      </c>
      <c r="AB62">
        <v>0</v>
      </c>
      <c r="AC62">
        <v>29</v>
      </c>
      <c r="AD62">
        <v>0</v>
      </c>
      <c r="AE62">
        <v>202</v>
      </c>
      <c r="AF62">
        <v>194</v>
      </c>
      <c r="AG62">
        <v>2064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96</v>
      </c>
      <c r="AO62">
        <v>0</v>
      </c>
      <c r="AP62">
        <v>793</v>
      </c>
      <c r="AQ62">
        <v>0</v>
      </c>
      <c r="AR62">
        <v>0</v>
      </c>
      <c r="AS62">
        <v>589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4438</v>
      </c>
      <c r="BC62">
        <v>2642</v>
      </c>
      <c r="BD62">
        <v>0</v>
      </c>
      <c r="BE62">
        <v>879488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8878</v>
      </c>
      <c r="BU62">
        <v>0</v>
      </c>
      <c r="BV62">
        <v>899529</v>
      </c>
      <c r="BW62">
        <v>1534</v>
      </c>
      <c r="BX62">
        <v>0</v>
      </c>
      <c r="BY62">
        <v>901063</v>
      </c>
      <c r="BZ62">
        <v>0</v>
      </c>
      <c r="CA62">
        <v>0</v>
      </c>
      <c r="CB62">
        <v>0</v>
      </c>
      <c r="CC62">
        <v>0</v>
      </c>
      <c r="CD62">
        <v>6050</v>
      </c>
      <c r="CE62">
        <v>0</v>
      </c>
      <c r="CF62">
        <v>6050</v>
      </c>
      <c r="CG62">
        <v>907113</v>
      </c>
    </row>
    <row r="63" spans="1:85">
      <c r="A63" t="s">
        <v>73</v>
      </c>
      <c r="B63" t="s">
        <v>167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1993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162</v>
      </c>
      <c r="BF63">
        <v>99056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13987</v>
      </c>
      <c r="BU63">
        <v>0</v>
      </c>
      <c r="BV63">
        <v>115198</v>
      </c>
      <c r="BW63">
        <v>183</v>
      </c>
      <c r="BX63">
        <v>0</v>
      </c>
      <c r="BY63">
        <v>115381</v>
      </c>
      <c r="BZ63">
        <v>0</v>
      </c>
      <c r="CA63">
        <v>0</v>
      </c>
      <c r="CB63">
        <v>0</v>
      </c>
      <c r="CC63">
        <v>0</v>
      </c>
      <c r="CD63">
        <v>1779</v>
      </c>
      <c r="CE63">
        <v>0</v>
      </c>
      <c r="CF63">
        <v>1779</v>
      </c>
      <c r="CG63">
        <v>117159</v>
      </c>
    </row>
    <row r="64" spans="1:85">
      <c r="A64" t="s">
        <v>74</v>
      </c>
      <c r="B64" t="s">
        <v>168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</v>
      </c>
      <c r="AE64">
        <v>0</v>
      </c>
      <c r="AF64">
        <v>0</v>
      </c>
      <c r="AG64">
        <v>190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7213</v>
      </c>
      <c r="AQ64">
        <v>0</v>
      </c>
      <c r="AR64">
        <v>0</v>
      </c>
      <c r="AS64">
        <v>891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1853</v>
      </c>
      <c r="BC64">
        <v>0</v>
      </c>
      <c r="BD64">
        <v>0</v>
      </c>
      <c r="BE64">
        <v>177</v>
      </c>
      <c r="BF64">
        <v>0</v>
      </c>
      <c r="BG64">
        <v>284325</v>
      </c>
      <c r="BH64">
        <v>0</v>
      </c>
      <c r="BI64">
        <v>0</v>
      </c>
      <c r="BJ64">
        <v>0</v>
      </c>
      <c r="BK64">
        <v>0</v>
      </c>
      <c r="BL64">
        <v>19</v>
      </c>
      <c r="BM64">
        <v>1188</v>
      </c>
      <c r="BN64">
        <v>0</v>
      </c>
      <c r="BO64">
        <v>0</v>
      </c>
      <c r="BP64">
        <v>30</v>
      </c>
      <c r="BQ64">
        <v>225</v>
      </c>
      <c r="BR64">
        <v>0</v>
      </c>
      <c r="BS64">
        <v>0</v>
      </c>
      <c r="BT64">
        <v>96520</v>
      </c>
      <c r="BU64">
        <v>0</v>
      </c>
      <c r="BV64">
        <v>392684</v>
      </c>
      <c r="BW64">
        <v>1456</v>
      </c>
      <c r="BX64">
        <v>0</v>
      </c>
      <c r="BY64">
        <v>394140</v>
      </c>
      <c r="BZ64">
        <v>0</v>
      </c>
      <c r="CA64">
        <v>0</v>
      </c>
      <c r="CB64">
        <v>0</v>
      </c>
      <c r="CC64">
        <v>0</v>
      </c>
      <c r="CD64">
        <v>277</v>
      </c>
      <c r="CE64">
        <v>0</v>
      </c>
      <c r="CF64">
        <v>277</v>
      </c>
      <c r="CG64">
        <v>394416</v>
      </c>
    </row>
    <row r="65" spans="1:85">
      <c r="A65" t="s">
        <v>75</v>
      </c>
      <c r="B65" t="s">
        <v>169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1409</v>
      </c>
      <c r="AG65">
        <v>510</v>
      </c>
      <c r="AH65">
        <v>65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14</v>
      </c>
      <c r="BF65">
        <v>0</v>
      </c>
      <c r="BG65">
        <v>0</v>
      </c>
      <c r="BH65">
        <v>1052434</v>
      </c>
      <c r="BI65">
        <v>7633</v>
      </c>
      <c r="BJ65">
        <v>1084</v>
      </c>
      <c r="BK65">
        <v>317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33531</v>
      </c>
      <c r="BU65">
        <v>0</v>
      </c>
      <c r="BV65">
        <v>1096997</v>
      </c>
      <c r="BW65">
        <v>0</v>
      </c>
      <c r="BX65">
        <v>0</v>
      </c>
      <c r="BY65">
        <v>1096997</v>
      </c>
      <c r="BZ65">
        <v>0</v>
      </c>
      <c r="CA65">
        <v>0</v>
      </c>
      <c r="CB65">
        <v>0</v>
      </c>
      <c r="CC65">
        <v>0</v>
      </c>
      <c r="CD65">
        <v>507</v>
      </c>
      <c r="CE65">
        <v>0</v>
      </c>
      <c r="CF65">
        <v>507</v>
      </c>
      <c r="CG65">
        <v>1097504</v>
      </c>
    </row>
    <row r="66" spans="1:85">
      <c r="A66" t="s">
        <v>76</v>
      </c>
      <c r="B66" t="s">
        <v>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867413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1434</v>
      </c>
      <c r="BR66">
        <v>2191</v>
      </c>
      <c r="BS66">
        <v>0</v>
      </c>
      <c r="BT66">
        <v>215346</v>
      </c>
      <c r="BU66">
        <v>0</v>
      </c>
      <c r="BV66">
        <v>1086384</v>
      </c>
      <c r="BW66">
        <v>3582</v>
      </c>
      <c r="BX66">
        <v>0</v>
      </c>
      <c r="BY66">
        <v>1089966</v>
      </c>
      <c r="BZ66">
        <v>0</v>
      </c>
      <c r="CA66">
        <v>0</v>
      </c>
      <c r="CB66">
        <v>0</v>
      </c>
      <c r="CC66">
        <v>0</v>
      </c>
      <c r="CD66">
        <v>1960</v>
      </c>
      <c r="CE66">
        <v>-375</v>
      </c>
      <c r="CF66">
        <v>1585</v>
      </c>
      <c r="CG66">
        <v>1091551</v>
      </c>
    </row>
    <row r="67" spans="1:85">
      <c r="A67" t="s">
        <v>77</v>
      </c>
      <c r="B67" t="s">
        <v>171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246476</v>
      </c>
      <c r="BK67">
        <v>2411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248887</v>
      </c>
      <c r="BW67">
        <v>0</v>
      </c>
      <c r="BX67">
        <v>0</v>
      </c>
      <c r="BY67">
        <v>248887</v>
      </c>
      <c r="BZ67">
        <v>0</v>
      </c>
      <c r="CA67">
        <v>0</v>
      </c>
      <c r="CB67">
        <v>0</v>
      </c>
      <c r="CC67">
        <v>0</v>
      </c>
      <c r="CD67">
        <v>2704</v>
      </c>
      <c r="CE67">
        <v>0</v>
      </c>
      <c r="CF67">
        <v>2704</v>
      </c>
      <c r="CG67">
        <v>251591</v>
      </c>
    </row>
    <row r="68" spans="1:85">
      <c r="A68" t="s">
        <v>78</v>
      </c>
      <c r="B68" t="s">
        <v>172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128</v>
      </c>
      <c r="BK68">
        <v>205502</v>
      </c>
      <c r="BL68">
        <v>0</v>
      </c>
      <c r="BM68">
        <v>842</v>
      </c>
      <c r="BN68">
        <v>0</v>
      </c>
      <c r="BO68">
        <v>0</v>
      </c>
      <c r="BP68">
        <v>346</v>
      </c>
      <c r="BQ68">
        <v>0</v>
      </c>
      <c r="BR68">
        <v>0</v>
      </c>
      <c r="BS68">
        <v>0</v>
      </c>
      <c r="BT68">
        <v>3571</v>
      </c>
      <c r="BU68">
        <v>0</v>
      </c>
      <c r="BV68">
        <v>210440</v>
      </c>
      <c r="BW68">
        <v>0</v>
      </c>
      <c r="BX68">
        <v>0</v>
      </c>
      <c r="BY68">
        <v>210440</v>
      </c>
      <c r="BZ68">
        <v>0</v>
      </c>
      <c r="CA68">
        <v>0</v>
      </c>
      <c r="CB68">
        <v>0</v>
      </c>
      <c r="CC68">
        <v>0</v>
      </c>
      <c r="CD68">
        <v>780</v>
      </c>
      <c r="CE68">
        <v>0</v>
      </c>
      <c r="CF68">
        <v>780</v>
      </c>
      <c r="CG68">
        <v>211220</v>
      </c>
    </row>
    <row r="69" spans="1:85">
      <c r="A69" t="s">
        <v>79</v>
      </c>
      <c r="B69" t="s">
        <v>173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1595</v>
      </c>
      <c r="BH69">
        <v>0</v>
      </c>
      <c r="BI69">
        <v>0</v>
      </c>
      <c r="BJ69">
        <v>0</v>
      </c>
      <c r="BK69">
        <v>0</v>
      </c>
      <c r="BL69">
        <v>163378</v>
      </c>
      <c r="BM69">
        <v>229</v>
      </c>
      <c r="BN69">
        <v>1482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3176</v>
      </c>
      <c r="BU69">
        <v>186</v>
      </c>
      <c r="BV69">
        <v>170066</v>
      </c>
      <c r="BW69">
        <v>1302</v>
      </c>
      <c r="BX69">
        <v>0</v>
      </c>
      <c r="BY69">
        <v>171369</v>
      </c>
      <c r="BZ69">
        <v>0</v>
      </c>
      <c r="CA69">
        <v>0</v>
      </c>
      <c r="CB69">
        <v>0</v>
      </c>
      <c r="CC69">
        <v>0</v>
      </c>
      <c r="CD69">
        <v>5679</v>
      </c>
      <c r="CE69">
        <v>0</v>
      </c>
      <c r="CF69">
        <v>5679</v>
      </c>
      <c r="CG69">
        <v>177048</v>
      </c>
    </row>
    <row r="70" spans="1:85">
      <c r="A70" t="s">
        <v>80</v>
      </c>
      <c r="B70" t="s">
        <v>174</v>
      </c>
      <c r="C70">
        <v>2523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221</v>
      </c>
      <c r="AE70">
        <v>60</v>
      </c>
      <c r="AF70">
        <v>0</v>
      </c>
      <c r="AG70">
        <v>276</v>
      </c>
      <c r="AH70">
        <v>0</v>
      </c>
      <c r="AI70">
        <v>0</v>
      </c>
      <c r="AJ70">
        <v>227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3105</v>
      </c>
      <c r="BM70">
        <v>120749</v>
      </c>
      <c r="BN70">
        <v>32759</v>
      </c>
      <c r="BO70">
        <v>1181</v>
      </c>
      <c r="BP70">
        <v>0</v>
      </c>
      <c r="BQ70">
        <v>0</v>
      </c>
      <c r="BR70">
        <v>0</v>
      </c>
      <c r="BS70">
        <v>0</v>
      </c>
      <c r="BT70">
        <v>2719</v>
      </c>
      <c r="BU70">
        <v>31747</v>
      </c>
      <c r="BV70">
        <v>195633</v>
      </c>
      <c r="BW70">
        <v>0</v>
      </c>
      <c r="BX70">
        <v>0</v>
      </c>
      <c r="BY70">
        <v>195633</v>
      </c>
      <c r="BZ70">
        <v>0</v>
      </c>
      <c r="CA70">
        <v>0</v>
      </c>
      <c r="CB70">
        <v>0</v>
      </c>
      <c r="CC70">
        <v>0</v>
      </c>
      <c r="CD70">
        <v>8375</v>
      </c>
      <c r="CE70">
        <v>0</v>
      </c>
      <c r="CF70">
        <v>8375</v>
      </c>
      <c r="CG70">
        <v>204008</v>
      </c>
    </row>
    <row r="71" spans="1:85">
      <c r="A71" t="s">
        <v>81</v>
      </c>
      <c r="B71" t="s">
        <v>175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26481</v>
      </c>
      <c r="BH71">
        <v>0</v>
      </c>
      <c r="BI71">
        <v>0</v>
      </c>
      <c r="BJ71">
        <v>0</v>
      </c>
      <c r="BK71">
        <v>0</v>
      </c>
      <c r="BL71">
        <v>8</v>
      </c>
      <c r="BM71">
        <v>428</v>
      </c>
      <c r="BN71">
        <v>167884</v>
      </c>
      <c r="BO71">
        <v>170</v>
      </c>
      <c r="BP71">
        <v>0</v>
      </c>
      <c r="BQ71">
        <v>0</v>
      </c>
      <c r="BR71">
        <v>0</v>
      </c>
      <c r="BS71">
        <v>0</v>
      </c>
      <c r="BT71">
        <v>10303</v>
      </c>
      <c r="BU71">
        <v>0</v>
      </c>
      <c r="BV71">
        <v>205290</v>
      </c>
      <c r="BW71">
        <v>0</v>
      </c>
      <c r="BX71">
        <v>0</v>
      </c>
      <c r="BY71">
        <v>205290</v>
      </c>
      <c r="BZ71">
        <v>0</v>
      </c>
      <c r="CA71">
        <v>0</v>
      </c>
      <c r="CB71">
        <v>0</v>
      </c>
      <c r="CC71">
        <v>0</v>
      </c>
      <c r="CD71">
        <v>16890</v>
      </c>
      <c r="CE71">
        <v>0</v>
      </c>
      <c r="CF71">
        <v>16890</v>
      </c>
      <c r="CG71">
        <v>222180</v>
      </c>
    </row>
    <row r="72" spans="1:85">
      <c r="A72" t="s">
        <v>82</v>
      </c>
      <c r="B72" t="s">
        <v>176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17188</v>
      </c>
      <c r="AF72">
        <v>7854</v>
      </c>
      <c r="AG72">
        <v>15938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11312</v>
      </c>
      <c r="BH72">
        <v>201</v>
      </c>
      <c r="BI72">
        <v>2438</v>
      </c>
      <c r="BJ72">
        <v>340</v>
      </c>
      <c r="BK72">
        <v>0</v>
      </c>
      <c r="BL72">
        <v>3937</v>
      </c>
      <c r="BM72">
        <v>13455</v>
      </c>
      <c r="BN72">
        <v>41681</v>
      </c>
      <c r="BO72">
        <v>746504</v>
      </c>
      <c r="BP72">
        <v>3676</v>
      </c>
      <c r="BQ72">
        <v>0</v>
      </c>
      <c r="BR72">
        <v>0</v>
      </c>
      <c r="BS72">
        <v>1438</v>
      </c>
      <c r="BT72">
        <v>18876</v>
      </c>
      <c r="BU72">
        <v>0</v>
      </c>
      <c r="BV72">
        <v>884920</v>
      </c>
      <c r="BW72">
        <v>0</v>
      </c>
      <c r="BX72">
        <v>0</v>
      </c>
      <c r="BY72">
        <v>884920</v>
      </c>
      <c r="BZ72">
        <v>0</v>
      </c>
      <c r="CA72">
        <v>0</v>
      </c>
      <c r="CB72">
        <v>0</v>
      </c>
      <c r="CC72">
        <v>0</v>
      </c>
      <c r="CD72">
        <v>55999</v>
      </c>
      <c r="CE72">
        <v>0</v>
      </c>
      <c r="CF72">
        <v>55999</v>
      </c>
      <c r="CG72">
        <v>940919</v>
      </c>
    </row>
    <row r="73" spans="1:85">
      <c r="A73" t="s">
        <v>83</v>
      </c>
      <c r="B73" t="s">
        <v>177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63254</v>
      </c>
      <c r="AD73">
        <v>77485</v>
      </c>
      <c r="AE73">
        <v>23</v>
      </c>
      <c r="AF73">
        <v>3976</v>
      </c>
      <c r="AG73">
        <v>16365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1104</v>
      </c>
      <c r="AO73">
        <v>0</v>
      </c>
      <c r="AP73">
        <v>0</v>
      </c>
      <c r="AQ73">
        <v>0</v>
      </c>
      <c r="AR73">
        <v>2564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57</v>
      </c>
      <c r="AZ73">
        <v>1822</v>
      </c>
      <c r="BA73">
        <v>0</v>
      </c>
      <c r="BB73">
        <v>1945</v>
      </c>
      <c r="BC73">
        <v>2505</v>
      </c>
      <c r="BD73">
        <v>0</v>
      </c>
      <c r="BE73">
        <v>0</v>
      </c>
      <c r="BF73">
        <v>0</v>
      </c>
      <c r="BG73">
        <v>15</v>
      </c>
      <c r="BH73">
        <v>0</v>
      </c>
      <c r="BI73">
        <v>0</v>
      </c>
      <c r="BJ73">
        <v>0</v>
      </c>
      <c r="BK73">
        <v>0</v>
      </c>
      <c r="BL73">
        <v>361</v>
      </c>
      <c r="BM73">
        <v>1103</v>
      </c>
      <c r="BN73">
        <v>1686</v>
      </c>
      <c r="BO73">
        <v>0</v>
      </c>
      <c r="BP73">
        <v>669177</v>
      </c>
      <c r="BQ73">
        <v>0</v>
      </c>
      <c r="BR73">
        <v>0</v>
      </c>
      <c r="BS73">
        <v>0</v>
      </c>
      <c r="BT73">
        <v>1152</v>
      </c>
      <c r="BU73">
        <v>3277</v>
      </c>
      <c r="BV73">
        <v>847980</v>
      </c>
      <c r="BW73">
        <v>4734</v>
      </c>
      <c r="BX73">
        <v>0</v>
      </c>
      <c r="BY73">
        <v>852714</v>
      </c>
      <c r="BZ73">
        <v>0</v>
      </c>
      <c r="CA73">
        <v>0</v>
      </c>
      <c r="CB73">
        <v>0</v>
      </c>
      <c r="CC73">
        <v>0</v>
      </c>
      <c r="CD73">
        <v>19499</v>
      </c>
      <c r="CE73">
        <v>0</v>
      </c>
      <c r="CF73">
        <v>19499</v>
      </c>
      <c r="CG73">
        <v>872213</v>
      </c>
    </row>
    <row r="74" spans="1:85">
      <c r="A74" t="s">
        <v>84</v>
      </c>
      <c r="B74" t="s">
        <v>178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593999</v>
      </c>
      <c r="BR74">
        <v>0</v>
      </c>
      <c r="BS74">
        <v>0</v>
      </c>
      <c r="BT74">
        <v>0</v>
      </c>
      <c r="BU74">
        <v>0</v>
      </c>
      <c r="BV74">
        <v>593999</v>
      </c>
      <c r="BW74">
        <v>0</v>
      </c>
      <c r="BX74">
        <v>0</v>
      </c>
      <c r="BY74">
        <v>593999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593999</v>
      </c>
    </row>
    <row r="75" spans="1:85">
      <c r="A75" t="s">
        <v>85</v>
      </c>
      <c r="B75" t="s">
        <v>179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392795</v>
      </c>
      <c r="BS75">
        <v>0</v>
      </c>
      <c r="BT75">
        <v>0</v>
      </c>
      <c r="BU75">
        <v>0</v>
      </c>
      <c r="BV75">
        <v>392795</v>
      </c>
      <c r="BW75">
        <v>0</v>
      </c>
      <c r="BX75">
        <v>0</v>
      </c>
      <c r="BY75">
        <v>392795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392795</v>
      </c>
    </row>
    <row r="76" spans="1:85">
      <c r="A76" t="s">
        <v>86</v>
      </c>
      <c r="B76" t="s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733</v>
      </c>
      <c r="BS76">
        <v>70292</v>
      </c>
      <c r="BT76">
        <v>0</v>
      </c>
      <c r="BU76">
        <v>0</v>
      </c>
      <c r="BV76">
        <v>71025</v>
      </c>
      <c r="BW76">
        <v>289</v>
      </c>
      <c r="BX76">
        <v>0</v>
      </c>
      <c r="BY76">
        <v>71314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71314</v>
      </c>
    </row>
    <row r="77" spans="1:85">
      <c r="A77" t="s">
        <v>87</v>
      </c>
      <c r="B77" t="s">
        <v>181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1744461</v>
      </c>
      <c r="BU77">
        <v>0</v>
      </c>
      <c r="BV77">
        <v>1744461</v>
      </c>
      <c r="BW77">
        <v>0</v>
      </c>
      <c r="BX77">
        <v>0</v>
      </c>
      <c r="BY77">
        <v>1744461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1744461</v>
      </c>
    </row>
    <row r="78" spans="1:85">
      <c r="A78" t="s">
        <v>88</v>
      </c>
      <c r="B78" t="s">
        <v>182</v>
      </c>
      <c r="C78">
        <v>0</v>
      </c>
      <c r="D78">
        <v>0</v>
      </c>
      <c r="E78">
        <v>0</v>
      </c>
      <c r="F78">
        <v>0</v>
      </c>
      <c r="G78">
        <v>0</v>
      </c>
      <c r="H78">
        <v>1881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102227</v>
      </c>
      <c r="BV78">
        <v>104108</v>
      </c>
      <c r="BW78">
        <v>0</v>
      </c>
      <c r="BX78">
        <v>0</v>
      </c>
      <c r="BY78">
        <v>104108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104108</v>
      </c>
    </row>
    <row r="79" spans="1:85">
      <c r="A79" t="s">
        <v>204</v>
      </c>
      <c r="B79" t="s">
        <v>205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3132</v>
      </c>
      <c r="BS79">
        <v>0</v>
      </c>
      <c r="BT79">
        <v>0</v>
      </c>
      <c r="BU79">
        <v>0</v>
      </c>
      <c r="BV79">
        <v>3132</v>
      </c>
      <c r="BW79">
        <v>269889</v>
      </c>
      <c r="BX79">
        <v>0</v>
      </c>
      <c r="BY79">
        <v>273020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273020</v>
      </c>
    </row>
    <row r="80" spans="1:85">
      <c r="A80" t="s">
        <v>206</v>
      </c>
      <c r="B80" t="s">
        <v>207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56</v>
      </c>
      <c r="K80">
        <v>8</v>
      </c>
      <c r="L80">
        <v>713</v>
      </c>
      <c r="M80">
        <v>1040</v>
      </c>
      <c r="N80">
        <v>172</v>
      </c>
      <c r="O80">
        <v>0</v>
      </c>
      <c r="P80">
        <v>0</v>
      </c>
      <c r="Q80">
        <v>974</v>
      </c>
      <c r="R80">
        <v>85</v>
      </c>
      <c r="S80">
        <v>0</v>
      </c>
      <c r="T80">
        <v>0</v>
      </c>
      <c r="U80">
        <v>3</v>
      </c>
      <c r="V80">
        <v>0</v>
      </c>
      <c r="W80">
        <v>0</v>
      </c>
      <c r="X80">
        <v>361</v>
      </c>
      <c r="Y80">
        <v>61</v>
      </c>
      <c r="Z80">
        <v>0</v>
      </c>
      <c r="AA80">
        <v>0</v>
      </c>
      <c r="AB80">
        <v>74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644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171</v>
      </c>
      <c r="BP80">
        <v>0</v>
      </c>
      <c r="BQ80">
        <v>0</v>
      </c>
      <c r="BR80">
        <v>0</v>
      </c>
      <c r="BS80">
        <v>0</v>
      </c>
      <c r="BT80">
        <v>4005</v>
      </c>
      <c r="BU80">
        <v>0</v>
      </c>
      <c r="BV80">
        <v>8368</v>
      </c>
      <c r="BW80">
        <v>13815</v>
      </c>
      <c r="BX80">
        <v>0</v>
      </c>
      <c r="BY80">
        <v>22183</v>
      </c>
      <c r="BZ80">
        <v>114641</v>
      </c>
      <c r="CA80">
        <v>31186</v>
      </c>
      <c r="CB80">
        <v>145827</v>
      </c>
      <c r="CC80">
        <v>29</v>
      </c>
      <c r="CD80">
        <v>15626</v>
      </c>
      <c r="CE80">
        <v>0</v>
      </c>
      <c r="CF80">
        <v>15655</v>
      </c>
      <c r="CG80">
        <v>183665</v>
      </c>
    </row>
    <row r="81" spans="1:85">
      <c r="A81" s="6" t="s">
        <v>250</v>
      </c>
      <c r="B81" s="6" t="s">
        <v>251</v>
      </c>
      <c r="C81">
        <v>390918</v>
      </c>
      <c r="D81">
        <v>54230</v>
      </c>
      <c r="E81">
        <v>297303</v>
      </c>
      <c r="F81">
        <v>94428</v>
      </c>
      <c r="G81">
        <v>86244</v>
      </c>
      <c r="H81">
        <v>459353</v>
      </c>
      <c r="I81">
        <v>1533008</v>
      </c>
      <c r="J81">
        <v>112074</v>
      </c>
      <c r="K81">
        <v>129427</v>
      </c>
      <c r="L81">
        <v>230901</v>
      </c>
      <c r="M81">
        <v>363996</v>
      </c>
      <c r="N81">
        <v>379699</v>
      </c>
      <c r="O81">
        <v>360633</v>
      </c>
      <c r="P81">
        <v>126829</v>
      </c>
      <c r="Q81">
        <v>736103</v>
      </c>
      <c r="R81">
        <v>316237</v>
      </c>
      <c r="S81">
        <v>76044</v>
      </c>
      <c r="T81">
        <v>170539</v>
      </c>
      <c r="U81">
        <v>947909</v>
      </c>
      <c r="V81">
        <v>54112</v>
      </c>
      <c r="W81">
        <v>25578</v>
      </c>
      <c r="X81">
        <v>184048</v>
      </c>
      <c r="Y81">
        <v>80279</v>
      </c>
      <c r="Z81">
        <v>520277</v>
      </c>
      <c r="AA81">
        <v>811654</v>
      </c>
      <c r="AB81">
        <v>233009</v>
      </c>
      <c r="AC81">
        <v>1718641</v>
      </c>
      <c r="AD81">
        <v>269189</v>
      </c>
      <c r="AE81">
        <v>216938</v>
      </c>
      <c r="AF81">
        <v>198157</v>
      </c>
      <c r="AG81">
        <v>895194</v>
      </c>
      <c r="AH81">
        <v>179191</v>
      </c>
      <c r="AI81">
        <v>80053</v>
      </c>
      <c r="AJ81">
        <v>48159</v>
      </c>
      <c r="AK81">
        <v>341099</v>
      </c>
      <c r="AL81">
        <v>72330</v>
      </c>
      <c r="AM81">
        <v>46943</v>
      </c>
      <c r="AN81">
        <v>232483</v>
      </c>
      <c r="AO81">
        <v>133321</v>
      </c>
      <c r="AP81">
        <v>363500</v>
      </c>
      <c r="AQ81">
        <v>147097</v>
      </c>
      <c r="AR81">
        <v>833696</v>
      </c>
      <c r="AS81">
        <v>357627</v>
      </c>
      <c r="AT81">
        <v>902616</v>
      </c>
      <c r="AU81">
        <v>589236</v>
      </c>
      <c r="AV81">
        <v>1115131</v>
      </c>
      <c r="AW81">
        <v>167237</v>
      </c>
      <c r="AX81">
        <v>2154159</v>
      </c>
      <c r="AY81">
        <v>1280963</v>
      </c>
      <c r="AZ81">
        <v>325348</v>
      </c>
      <c r="BA81">
        <v>342102</v>
      </c>
      <c r="BB81">
        <v>435095</v>
      </c>
      <c r="BC81">
        <v>1426869</v>
      </c>
      <c r="BD81">
        <v>547288</v>
      </c>
      <c r="BE81">
        <v>907409</v>
      </c>
      <c r="BF81">
        <v>100492</v>
      </c>
      <c r="BG81">
        <v>356433</v>
      </c>
      <c r="BH81">
        <v>1066857</v>
      </c>
      <c r="BI81">
        <v>893295</v>
      </c>
      <c r="BJ81">
        <v>248212</v>
      </c>
      <c r="BK81">
        <v>208654</v>
      </c>
      <c r="BL81">
        <v>183821</v>
      </c>
      <c r="BM81">
        <v>141731</v>
      </c>
      <c r="BN81">
        <v>251092</v>
      </c>
      <c r="BO81">
        <v>751144</v>
      </c>
      <c r="BP81">
        <v>684219</v>
      </c>
      <c r="BQ81">
        <v>622314</v>
      </c>
      <c r="BR81">
        <v>417702</v>
      </c>
      <c r="BS81">
        <v>97786</v>
      </c>
      <c r="BT81">
        <v>2275810</v>
      </c>
      <c r="BU81">
        <v>361971</v>
      </c>
      <c r="BV81">
        <v>33763433</v>
      </c>
      <c r="BW81">
        <v>2656196</v>
      </c>
      <c r="BX81">
        <v>-18022</v>
      </c>
      <c r="BY81">
        <v>36401607</v>
      </c>
      <c r="BZ81">
        <v>0</v>
      </c>
      <c r="CA81">
        <v>0</v>
      </c>
      <c r="CB81">
        <v>0</v>
      </c>
      <c r="CC81">
        <v>38539</v>
      </c>
      <c r="CD81">
        <v>704946</v>
      </c>
      <c r="CE81">
        <v>-61292</v>
      </c>
      <c r="CF81">
        <v>682193</v>
      </c>
      <c r="CG81">
        <v>37083800</v>
      </c>
    </row>
  </sheetData>
  <mergeCells count="4">
    <mergeCell ref="A1:CG1"/>
    <mergeCell ref="A2:CG2"/>
    <mergeCell ref="A3:CG3"/>
    <mergeCell ref="A4:C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66B0-64CD-AF45-A7DD-D92768516954}">
  <sheetPr>
    <tabColor rgb="FFFFFF00"/>
  </sheetPr>
  <dimension ref="A1:ED75"/>
  <sheetViews>
    <sheetView topLeftCell="BA1" workbookViewId="0">
      <selection activeCell="BO3" sqref="BO3"/>
    </sheetView>
  </sheetViews>
  <sheetFormatPr defaultColWidth="8.77734375" defaultRowHeight="14.4"/>
  <cols>
    <col min="1" max="1" width="8.77734375" style="62"/>
    <col min="2" max="2" width="62.33203125" style="62" bestFit="1" customWidth="1"/>
    <col min="3" max="3" width="6.77734375" style="62" customWidth="1"/>
    <col min="4" max="67" width="9.44140625" style="62" bestFit="1" customWidth="1"/>
    <col min="68" max="68" width="10.33203125" style="62" bestFit="1" customWidth="1"/>
    <col min="69" max="69" width="9.6640625" style="62" bestFit="1" customWidth="1"/>
    <col min="70" max="76" width="9.44140625" style="62" bestFit="1" customWidth="1"/>
    <col min="77" max="77" width="9.6640625" style="62" bestFit="1" customWidth="1"/>
    <col min="78" max="79" width="9.44140625" style="62" bestFit="1" customWidth="1"/>
    <col min="80" max="80" width="10.109375" style="62" bestFit="1" customWidth="1"/>
    <col min="81" max="83" width="9.44140625" style="62" bestFit="1" customWidth="1"/>
    <col min="84" max="84" width="8.77734375" style="62"/>
    <col min="85" max="112" width="9.33203125" style="62" bestFit="1" customWidth="1"/>
    <col min="113" max="130" width="9.33203125" style="62" customWidth="1"/>
    <col min="131" max="131" width="9.33203125" style="62" bestFit="1" customWidth="1"/>
    <col min="132" max="132" width="9.6640625" style="62" bestFit="1" customWidth="1"/>
    <col min="133" max="133" width="8.77734375" style="62"/>
    <col min="134" max="134" width="10.6640625" style="62" bestFit="1" customWidth="1"/>
    <col min="135" max="16384" width="8.77734375" style="62"/>
  </cols>
  <sheetData>
    <row r="1" spans="1:134">
      <c r="A1" s="78" t="s">
        <v>1412</v>
      </c>
      <c r="B1" s="84" t="s">
        <v>1836</v>
      </c>
      <c r="C1" s="84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</row>
    <row r="2" spans="1:134">
      <c r="A2" s="67" t="s">
        <v>1837</v>
      </c>
      <c r="B2" s="66" t="s">
        <v>1837</v>
      </c>
      <c r="C2" s="66"/>
      <c r="D2" s="73" t="s">
        <v>1559</v>
      </c>
      <c r="E2" s="73" t="s">
        <v>1561</v>
      </c>
      <c r="F2" s="73" t="s">
        <v>1563</v>
      </c>
      <c r="G2" s="73" t="s">
        <v>1565</v>
      </c>
      <c r="H2" s="73" t="s">
        <v>1567</v>
      </c>
      <c r="I2" s="73" t="s">
        <v>1569</v>
      </c>
      <c r="J2" s="73" t="s">
        <v>1571</v>
      </c>
      <c r="K2" s="73" t="s">
        <v>1573</v>
      </c>
      <c r="L2" s="73" t="s">
        <v>1575</v>
      </c>
      <c r="M2" s="73" t="s">
        <v>1577</v>
      </c>
      <c r="N2" s="76" t="s">
        <v>1579</v>
      </c>
      <c r="O2" s="76" t="s">
        <v>1581</v>
      </c>
      <c r="P2" s="73" t="s">
        <v>1583</v>
      </c>
      <c r="Q2" s="73" t="s">
        <v>1585</v>
      </c>
      <c r="R2" s="73" t="s">
        <v>1587</v>
      </c>
      <c r="S2" s="76" t="s">
        <v>1589</v>
      </c>
      <c r="T2" s="73" t="s">
        <v>1591</v>
      </c>
      <c r="U2" s="73" t="s">
        <v>1593</v>
      </c>
      <c r="V2" s="73" t="s">
        <v>1595</v>
      </c>
      <c r="W2" s="76" t="s">
        <v>1597</v>
      </c>
      <c r="X2" s="73" t="s">
        <v>1599</v>
      </c>
      <c r="Y2" s="73" t="s">
        <v>1601</v>
      </c>
      <c r="Z2" s="73" t="s">
        <v>1603</v>
      </c>
      <c r="AA2" s="73" t="s">
        <v>1605</v>
      </c>
      <c r="AB2" s="76" t="s">
        <v>1607</v>
      </c>
      <c r="AC2" s="76" t="s">
        <v>1609</v>
      </c>
      <c r="AD2" s="73" t="s">
        <v>1611</v>
      </c>
      <c r="AE2" s="76" t="s">
        <v>1613</v>
      </c>
      <c r="AF2" s="73" t="s">
        <v>1615</v>
      </c>
      <c r="AG2" s="76" t="s">
        <v>1617</v>
      </c>
      <c r="AH2" s="76" t="s">
        <v>1619</v>
      </c>
      <c r="AI2" s="73" t="s">
        <v>1621</v>
      </c>
      <c r="AJ2" s="73" t="s">
        <v>1623</v>
      </c>
      <c r="AK2" s="76" t="s">
        <v>1625</v>
      </c>
      <c r="AL2" s="76" t="s">
        <v>1626</v>
      </c>
      <c r="AM2" s="73" t="s">
        <v>1628</v>
      </c>
      <c r="AN2" s="73" t="s">
        <v>1630</v>
      </c>
      <c r="AO2" s="73" t="s">
        <v>1632</v>
      </c>
      <c r="AP2" s="73" t="s">
        <v>1634</v>
      </c>
      <c r="AQ2" s="73" t="s">
        <v>1636</v>
      </c>
      <c r="AR2" s="73" t="s">
        <v>1638</v>
      </c>
      <c r="AS2" s="73" t="s">
        <v>1640</v>
      </c>
      <c r="AT2" s="76" t="s">
        <v>1642</v>
      </c>
      <c r="AU2" s="73" t="s">
        <v>1644</v>
      </c>
      <c r="AV2" s="76" t="s">
        <v>1646</v>
      </c>
      <c r="AW2" s="73" t="s">
        <v>1648</v>
      </c>
      <c r="AX2" s="73" t="s">
        <v>1650</v>
      </c>
      <c r="AY2" s="73" t="s">
        <v>1652</v>
      </c>
      <c r="AZ2" s="76" t="s">
        <v>1654</v>
      </c>
      <c r="BA2" s="76" t="s">
        <v>1656</v>
      </c>
      <c r="BB2" s="73" t="s">
        <v>1658</v>
      </c>
      <c r="BC2" s="73" t="s">
        <v>1660</v>
      </c>
      <c r="BD2" s="76" t="s">
        <v>1662</v>
      </c>
      <c r="BE2" s="73" t="s">
        <v>1664</v>
      </c>
      <c r="BF2" s="76" t="s">
        <v>1666</v>
      </c>
      <c r="BG2" s="73" t="s">
        <v>1668</v>
      </c>
      <c r="BH2" s="73" t="s">
        <v>1670</v>
      </c>
      <c r="BI2" s="73" t="s">
        <v>1672</v>
      </c>
      <c r="BJ2" s="73" t="s">
        <v>1674</v>
      </c>
      <c r="BK2" s="73" t="s">
        <v>1676</v>
      </c>
      <c r="BL2" s="73" t="s">
        <v>1678</v>
      </c>
      <c r="BM2" s="73" t="s">
        <v>1680</v>
      </c>
      <c r="BN2" s="73" t="s">
        <v>1682</v>
      </c>
      <c r="BO2" s="73" t="s">
        <v>1684</v>
      </c>
      <c r="BP2" s="73" t="s">
        <v>1686</v>
      </c>
      <c r="BQ2" s="76" t="s">
        <v>1688</v>
      </c>
      <c r="BR2" s="76" t="s">
        <v>1690</v>
      </c>
      <c r="BS2" s="73" t="s">
        <v>1692</v>
      </c>
      <c r="BT2" s="73" t="s">
        <v>1694</v>
      </c>
      <c r="BU2" s="73" t="s">
        <v>1696</v>
      </c>
      <c r="BV2" s="73" t="s">
        <v>1698</v>
      </c>
      <c r="BW2" s="73" t="s">
        <v>1700</v>
      </c>
      <c r="BX2" s="73" t="s">
        <v>1702</v>
      </c>
      <c r="BY2" s="76" t="s">
        <v>1704</v>
      </c>
      <c r="BZ2" s="73" t="s">
        <v>1706</v>
      </c>
      <c r="CA2" s="73" t="s">
        <v>1708</v>
      </c>
      <c r="CB2" s="73" t="s">
        <v>1710</v>
      </c>
      <c r="CC2" s="73" t="s">
        <v>1712</v>
      </c>
      <c r="CD2" s="73" t="s">
        <v>1714</v>
      </c>
      <c r="CE2" s="73" t="s">
        <v>1716</v>
      </c>
      <c r="CF2" s="73" t="s">
        <v>1718</v>
      </c>
      <c r="CG2" s="77" t="s">
        <v>1720</v>
      </c>
      <c r="CH2" s="77" t="s">
        <v>1722</v>
      </c>
      <c r="CI2" s="77" t="s">
        <v>1724</v>
      </c>
      <c r="CJ2" s="77" t="s">
        <v>1726</v>
      </c>
      <c r="CK2" s="77" t="s">
        <v>1728</v>
      </c>
      <c r="CL2" s="77" t="s">
        <v>1730</v>
      </c>
      <c r="CM2" s="77" t="s">
        <v>1731</v>
      </c>
      <c r="CN2" s="77" t="s">
        <v>1733</v>
      </c>
      <c r="CO2" s="77" t="s">
        <v>1735</v>
      </c>
      <c r="CP2" s="77" t="s">
        <v>1737</v>
      </c>
      <c r="CQ2" s="77" t="s">
        <v>1739</v>
      </c>
      <c r="CR2" s="77" t="s">
        <v>1741</v>
      </c>
      <c r="CS2" s="77" t="s">
        <v>1743</v>
      </c>
      <c r="CT2" s="77" t="s">
        <v>1744</v>
      </c>
      <c r="CU2" s="77" t="s">
        <v>1746</v>
      </c>
      <c r="CV2" s="77" t="s">
        <v>1748</v>
      </c>
      <c r="CW2" s="77" t="s">
        <v>1749</v>
      </c>
      <c r="CX2" s="77" t="s">
        <v>1750</v>
      </c>
      <c r="CY2" s="77" t="s">
        <v>1752</v>
      </c>
      <c r="CZ2" s="77" t="s">
        <v>1754</v>
      </c>
      <c r="DA2" s="77" t="s">
        <v>1756</v>
      </c>
      <c r="DB2" s="77" t="s">
        <v>1758</v>
      </c>
      <c r="DC2" s="77" t="s">
        <v>1760</v>
      </c>
      <c r="DD2" s="77" t="s">
        <v>1762</v>
      </c>
      <c r="DE2" s="77" t="s">
        <v>1764</v>
      </c>
      <c r="DF2" s="77" t="s">
        <v>1765</v>
      </c>
      <c r="DG2" s="77" t="s">
        <v>1766</v>
      </c>
      <c r="DH2" s="77" t="s">
        <v>1768</v>
      </c>
      <c r="DI2" s="77" t="s">
        <v>1770</v>
      </c>
      <c r="DJ2" s="77" t="s">
        <v>1772</v>
      </c>
      <c r="DK2" s="77" t="s">
        <v>1774</v>
      </c>
      <c r="DL2" s="77" t="s">
        <v>1776</v>
      </c>
      <c r="DM2" s="77" t="s">
        <v>1778</v>
      </c>
      <c r="DN2" s="77" t="s">
        <v>1780</v>
      </c>
      <c r="DO2" s="77" t="s">
        <v>1782</v>
      </c>
      <c r="DP2" s="77" t="s">
        <v>1784</v>
      </c>
      <c r="DQ2" s="77" t="s">
        <v>1786</v>
      </c>
      <c r="DR2" s="77" t="s">
        <v>1788</v>
      </c>
      <c r="DS2" s="77" t="s">
        <v>1790</v>
      </c>
      <c r="DT2" s="77" t="s">
        <v>1791</v>
      </c>
      <c r="DU2" s="77" t="s">
        <v>1792</v>
      </c>
      <c r="DV2" s="77" t="s">
        <v>1793</v>
      </c>
      <c r="DW2" s="77" t="s">
        <v>1794</v>
      </c>
      <c r="DX2" s="77" t="s">
        <v>1796</v>
      </c>
      <c r="DY2" s="77" t="s">
        <v>1798</v>
      </c>
      <c r="DZ2" s="77" t="s">
        <v>1800</v>
      </c>
      <c r="EA2" s="77" t="s">
        <v>1802</v>
      </c>
    </row>
    <row r="3" spans="1:134">
      <c r="A3" s="78"/>
      <c r="B3" s="84"/>
      <c r="C3" s="84"/>
      <c r="D3" s="73" t="s">
        <v>1560</v>
      </c>
      <c r="E3" s="76" t="s">
        <v>1562</v>
      </c>
      <c r="F3" s="73" t="s">
        <v>1564</v>
      </c>
      <c r="G3" s="73" t="s">
        <v>1566</v>
      </c>
      <c r="H3" s="73" t="s">
        <v>1568</v>
      </c>
      <c r="I3" s="73" t="s">
        <v>1570</v>
      </c>
      <c r="J3" s="73" t="s">
        <v>1572</v>
      </c>
      <c r="K3" s="76" t="s">
        <v>1574</v>
      </c>
      <c r="L3" s="73" t="s">
        <v>1576</v>
      </c>
      <c r="M3" s="73" t="s">
        <v>1578</v>
      </c>
      <c r="N3" s="73" t="s">
        <v>1580</v>
      </c>
      <c r="O3" s="73" t="s">
        <v>1582</v>
      </c>
      <c r="P3" s="73" t="s">
        <v>1584</v>
      </c>
      <c r="Q3" s="73" t="s">
        <v>1586</v>
      </c>
      <c r="R3" s="76" t="s">
        <v>1588</v>
      </c>
      <c r="S3" s="76" t="s">
        <v>1590</v>
      </c>
      <c r="T3" s="73" t="s">
        <v>1592</v>
      </c>
      <c r="U3" s="73" t="s">
        <v>1594</v>
      </c>
      <c r="V3" s="76" t="s">
        <v>1596</v>
      </c>
      <c r="W3" s="76" t="s">
        <v>1598</v>
      </c>
      <c r="X3" s="76" t="s">
        <v>1600</v>
      </c>
      <c r="Y3" s="73" t="s">
        <v>1602</v>
      </c>
      <c r="Z3" s="76" t="s">
        <v>1604</v>
      </c>
      <c r="AA3" s="73" t="s">
        <v>1606</v>
      </c>
      <c r="AB3" s="73" t="s">
        <v>1608</v>
      </c>
      <c r="AC3" s="73" t="s">
        <v>1610</v>
      </c>
      <c r="AD3" s="73" t="s">
        <v>1612</v>
      </c>
      <c r="AE3" s="76" t="s">
        <v>1614</v>
      </c>
      <c r="AF3" s="73" t="s">
        <v>1616</v>
      </c>
      <c r="AG3" s="76" t="s">
        <v>1618</v>
      </c>
      <c r="AH3" s="73" t="s">
        <v>1620</v>
      </c>
      <c r="AI3" s="73" t="s">
        <v>1622</v>
      </c>
      <c r="AJ3" s="73" t="s">
        <v>1624</v>
      </c>
      <c r="AK3" s="73" t="s">
        <v>1491</v>
      </c>
      <c r="AL3" s="73" t="s">
        <v>1627</v>
      </c>
      <c r="AM3" s="73" t="s">
        <v>1629</v>
      </c>
      <c r="AN3" s="73" t="s">
        <v>1631</v>
      </c>
      <c r="AO3" s="73" t="s">
        <v>1633</v>
      </c>
      <c r="AP3" s="73" t="s">
        <v>1635</v>
      </c>
      <c r="AQ3" s="76" t="s">
        <v>1637</v>
      </c>
      <c r="AR3" s="73" t="s">
        <v>1639</v>
      </c>
      <c r="AS3" s="73" t="s">
        <v>1641</v>
      </c>
      <c r="AT3" s="73" t="s">
        <v>1643</v>
      </c>
      <c r="AU3" s="73" t="s">
        <v>1645</v>
      </c>
      <c r="AV3" s="73" t="s">
        <v>1647</v>
      </c>
      <c r="AW3" s="73" t="s">
        <v>1649</v>
      </c>
      <c r="AX3" s="76" t="s">
        <v>1651</v>
      </c>
      <c r="AY3" s="73" t="s">
        <v>1653</v>
      </c>
      <c r="AZ3" s="73" t="s">
        <v>1655</v>
      </c>
      <c r="BA3" s="73" t="s">
        <v>1657</v>
      </c>
      <c r="BB3" s="73" t="s">
        <v>1659</v>
      </c>
      <c r="BC3" s="73" t="s">
        <v>1661</v>
      </c>
      <c r="BD3" s="76" t="s">
        <v>1663</v>
      </c>
      <c r="BE3" s="73" t="s">
        <v>1665</v>
      </c>
      <c r="BF3" s="73" t="s">
        <v>1667</v>
      </c>
      <c r="BG3" s="73" t="s">
        <v>1669</v>
      </c>
      <c r="BH3" s="73" t="s">
        <v>1671</v>
      </c>
      <c r="BI3" s="76" t="s">
        <v>1673</v>
      </c>
      <c r="BJ3" s="73" t="s">
        <v>1675</v>
      </c>
      <c r="BK3" s="73" t="s">
        <v>1677</v>
      </c>
      <c r="BL3" s="73" t="s">
        <v>1679</v>
      </c>
      <c r="BM3" s="73" t="s">
        <v>1681</v>
      </c>
      <c r="BN3" s="73" t="s">
        <v>1683</v>
      </c>
      <c r="BO3" s="73" t="s">
        <v>1685</v>
      </c>
      <c r="BP3" s="73" t="s">
        <v>1687</v>
      </c>
      <c r="BQ3" s="73" t="s">
        <v>1689</v>
      </c>
      <c r="BR3" s="73" t="s">
        <v>1691</v>
      </c>
      <c r="BS3" s="76" t="s">
        <v>1693</v>
      </c>
      <c r="BT3" s="73" t="s">
        <v>1695</v>
      </c>
      <c r="BU3" s="73" t="s">
        <v>1697</v>
      </c>
      <c r="BV3" s="73" t="s">
        <v>1699</v>
      </c>
      <c r="BW3" s="73" t="s">
        <v>1701</v>
      </c>
      <c r="BX3" s="73" t="s">
        <v>1703</v>
      </c>
      <c r="BY3" s="73" t="s">
        <v>1705</v>
      </c>
      <c r="BZ3" s="73" t="s">
        <v>1707</v>
      </c>
      <c r="CA3" s="73" t="s">
        <v>1709</v>
      </c>
      <c r="CB3" s="76" t="s">
        <v>1711</v>
      </c>
      <c r="CC3" s="76" t="s">
        <v>1713</v>
      </c>
      <c r="CD3" s="76" t="s">
        <v>1715</v>
      </c>
      <c r="CE3" s="73" t="s">
        <v>1717</v>
      </c>
      <c r="CF3" s="73" t="s">
        <v>1719</v>
      </c>
      <c r="CG3" s="77" t="s">
        <v>1721</v>
      </c>
      <c r="CH3" s="77" t="s">
        <v>1723</v>
      </c>
      <c r="CI3" s="77" t="s">
        <v>1725</v>
      </c>
      <c r="CJ3" s="77" t="s">
        <v>1727</v>
      </c>
      <c r="CK3" s="77" t="s">
        <v>1729</v>
      </c>
      <c r="CL3" s="77" t="s">
        <v>1518</v>
      </c>
      <c r="CM3" s="77" t="s">
        <v>1732</v>
      </c>
      <c r="CN3" s="77" t="s">
        <v>1734</v>
      </c>
      <c r="CO3" s="77" t="s">
        <v>1736</v>
      </c>
      <c r="CP3" s="77" t="s">
        <v>1738</v>
      </c>
      <c r="CQ3" s="77" t="s">
        <v>1740</v>
      </c>
      <c r="CR3" s="77" t="s">
        <v>1742</v>
      </c>
      <c r="CS3" s="77" t="s">
        <v>1523</v>
      </c>
      <c r="CT3" s="77" t="s">
        <v>1745</v>
      </c>
      <c r="CU3" s="77" t="s">
        <v>1747</v>
      </c>
      <c r="CV3" s="77" t="s">
        <v>1525</v>
      </c>
      <c r="CW3" s="77" t="s">
        <v>1526</v>
      </c>
      <c r="CX3" s="77" t="s">
        <v>1751</v>
      </c>
      <c r="CY3" s="77" t="s">
        <v>1753</v>
      </c>
      <c r="CZ3" s="77" t="s">
        <v>1755</v>
      </c>
      <c r="DA3" s="77" t="s">
        <v>1757</v>
      </c>
      <c r="DB3" s="77" t="s">
        <v>1759</v>
      </c>
      <c r="DC3" s="77" t="s">
        <v>1761</v>
      </c>
      <c r="DD3" s="77" t="s">
        <v>1763</v>
      </c>
      <c r="DE3" s="77" t="s">
        <v>1533</v>
      </c>
      <c r="DF3" s="77" t="s">
        <v>1534</v>
      </c>
      <c r="DG3" s="77" t="s">
        <v>1767</v>
      </c>
      <c r="DH3" s="77" t="s">
        <v>1769</v>
      </c>
      <c r="DI3" s="77" t="s">
        <v>1771</v>
      </c>
      <c r="DJ3" s="77" t="s">
        <v>1773</v>
      </c>
      <c r="DK3" s="77" t="s">
        <v>1775</v>
      </c>
      <c r="DL3" s="77" t="s">
        <v>1777</v>
      </c>
      <c r="DM3" s="77" t="s">
        <v>1779</v>
      </c>
      <c r="DN3" s="77" t="s">
        <v>1781</v>
      </c>
      <c r="DO3" s="77" t="s">
        <v>1783</v>
      </c>
      <c r="DP3" s="77" t="s">
        <v>1785</v>
      </c>
      <c r="DQ3" s="77" t="s">
        <v>1787</v>
      </c>
      <c r="DR3" s="77" t="s">
        <v>1789</v>
      </c>
      <c r="DS3" s="77" t="s">
        <v>1543</v>
      </c>
      <c r="DT3" s="77" t="s">
        <v>1544</v>
      </c>
      <c r="DU3" s="77" t="s">
        <v>1545</v>
      </c>
      <c r="DV3" s="77" t="s">
        <v>1546</v>
      </c>
      <c r="DW3" s="77" t="s">
        <v>1795</v>
      </c>
      <c r="DX3" s="77" t="s">
        <v>1797</v>
      </c>
      <c r="DY3" s="77" t="s">
        <v>1799</v>
      </c>
      <c r="DZ3" s="77" t="s">
        <v>1801</v>
      </c>
      <c r="EA3" s="77" t="s">
        <v>1549</v>
      </c>
      <c r="EB3" s="77" t="s">
        <v>1838</v>
      </c>
      <c r="ED3" s="85" t="s">
        <v>1839</v>
      </c>
    </row>
    <row r="4" spans="1:134"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  <c r="CC4" s="62">
        <v>78</v>
      </c>
      <c r="CD4" s="62">
        <v>79</v>
      </c>
      <c r="CE4" s="62">
        <v>80</v>
      </c>
      <c r="CF4" s="62">
        <v>81</v>
      </c>
      <c r="CG4" s="62">
        <v>82</v>
      </c>
      <c r="CH4" s="62">
        <v>83</v>
      </c>
      <c r="CI4" s="62">
        <v>84</v>
      </c>
      <c r="CJ4" s="62">
        <v>85</v>
      </c>
      <c r="CK4" s="62">
        <v>86</v>
      </c>
      <c r="CL4" s="62">
        <v>87</v>
      </c>
      <c r="CM4" s="62">
        <v>88</v>
      </c>
      <c r="CN4" s="62">
        <v>89</v>
      </c>
      <c r="CO4" s="62">
        <v>90</v>
      </c>
      <c r="CP4" s="62">
        <v>91</v>
      </c>
      <c r="CQ4" s="62">
        <v>92</v>
      </c>
      <c r="CR4" s="62">
        <v>93</v>
      </c>
      <c r="CS4" s="62">
        <v>94</v>
      </c>
      <c r="CT4" s="62">
        <v>95</v>
      </c>
      <c r="CU4" s="62">
        <v>96</v>
      </c>
      <c r="CV4" s="62">
        <v>97</v>
      </c>
      <c r="CW4" s="62">
        <v>98</v>
      </c>
      <c r="CX4" s="62">
        <v>99</v>
      </c>
      <c r="CY4" s="62">
        <v>100</v>
      </c>
      <c r="CZ4" s="62">
        <v>101</v>
      </c>
      <c r="DA4" s="62">
        <v>102</v>
      </c>
      <c r="DB4" s="62">
        <v>103</v>
      </c>
      <c r="DC4" s="62">
        <v>104</v>
      </c>
      <c r="DD4" s="62">
        <v>105</v>
      </c>
      <c r="DE4" s="62">
        <v>106</v>
      </c>
      <c r="DF4" s="62">
        <v>107</v>
      </c>
      <c r="DG4" s="62">
        <v>108</v>
      </c>
      <c r="DH4" s="62">
        <v>109</v>
      </c>
      <c r="DI4" s="62">
        <v>110</v>
      </c>
      <c r="DJ4" s="62">
        <v>111</v>
      </c>
      <c r="DK4" s="62">
        <v>112</v>
      </c>
      <c r="DL4" s="62">
        <v>113</v>
      </c>
      <c r="DM4" s="62">
        <v>114</v>
      </c>
      <c r="DN4" s="62">
        <v>115</v>
      </c>
      <c r="DO4" s="62">
        <v>116</v>
      </c>
      <c r="DP4" s="62">
        <v>117</v>
      </c>
      <c r="DQ4" s="62">
        <v>118</v>
      </c>
      <c r="DR4" s="62">
        <v>119</v>
      </c>
      <c r="DS4" s="62">
        <v>120</v>
      </c>
      <c r="DT4" s="62">
        <v>121</v>
      </c>
      <c r="DU4" s="62">
        <v>122</v>
      </c>
      <c r="DV4" s="62">
        <v>123</v>
      </c>
      <c r="DW4" s="62">
        <v>124</v>
      </c>
      <c r="DX4" s="62">
        <v>125</v>
      </c>
      <c r="DY4" s="62">
        <v>126</v>
      </c>
      <c r="DZ4" s="62">
        <v>127</v>
      </c>
      <c r="EA4" s="62">
        <v>128</v>
      </c>
      <c r="EB4" s="62">
        <v>129</v>
      </c>
    </row>
    <row r="5" spans="1:134">
      <c r="A5" s="3" t="s">
        <v>1415</v>
      </c>
      <c r="B5" s="62" t="s">
        <v>1482</v>
      </c>
      <c r="C5" s="86">
        <v>1</v>
      </c>
      <c r="D5" s="82">
        <v>10630</v>
      </c>
      <c r="E5" s="82">
        <v>24911</v>
      </c>
      <c r="F5" s="82">
        <v>7863</v>
      </c>
      <c r="G5" s="82">
        <v>44629</v>
      </c>
      <c r="H5" s="82">
        <v>81788</v>
      </c>
      <c r="I5" s="82">
        <v>47525</v>
      </c>
      <c r="J5" s="82">
        <v>4780</v>
      </c>
      <c r="K5" s="82">
        <v>11930</v>
      </c>
      <c r="L5" s="82">
        <v>16089</v>
      </c>
      <c r="M5" s="82">
        <v>3786</v>
      </c>
      <c r="N5" s="82">
        <v>2325</v>
      </c>
      <c r="O5" s="82">
        <v>374</v>
      </c>
      <c r="P5" s="82">
        <v>391</v>
      </c>
      <c r="Q5" s="82">
        <v>871</v>
      </c>
      <c r="R5" s="82">
        <v>210</v>
      </c>
      <c r="S5" s="82">
        <v>0</v>
      </c>
      <c r="T5" s="82">
        <v>67</v>
      </c>
      <c r="U5" s="82">
        <v>0</v>
      </c>
      <c r="V5" s="82">
        <v>0</v>
      </c>
      <c r="W5" s="82">
        <v>0</v>
      </c>
      <c r="X5" s="82">
        <v>80</v>
      </c>
      <c r="Y5" s="82">
        <v>24</v>
      </c>
      <c r="Z5" s="82">
        <v>0</v>
      </c>
      <c r="AA5" s="82">
        <v>0</v>
      </c>
      <c r="AB5" s="82">
        <v>0</v>
      </c>
      <c r="AC5" s="82">
        <v>104</v>
      </c>
      <c r="AD5" s="82">
        <v>140</v>
      </c>
      <c r="AE5" s="82">
        <v>49</v>
      </c>
      <c r="AF5" s="82">
        <v>9</v>
      </c>
      <c r="AG5" s="82">
        <v>77</v>
      </c>
      <c r="AH5" s="82">
        <v>696</v>
      </c>
      <c r="AI5" s="82">
        <v>2652</v>
      </c>
      <c r="AJ5" s="82">
        <v>0</v>
      </c>
      <c r="AK5" s="82">
        <v>16</v>
      </c>
      <c r="AL5" s="82">
        <v>161</v>
      </c>
      <c r="AM5" s="82">
        <v>79</v>
      </c>
      <c r="AN5" s="82">
        <v>1211</v>
      </c>
      <c r="AO5" s="82">
        <v>0</v>
      </c>
      <c r="AP5" s="82">
        <v>0</v>
      </c>
      <c r="AQ5" s="82">
        <v>0</v>
      </c>
      <c r="AR5" s="82">
        <v>0</v>
      </c>
      <c r="AS5" s="82">
        <v>28</v>
      </c>
      <c r="AT5" s="82">
        <v>0</v>
      </c>
      <c r="AU5" s="82">
        <v>0</v>
      </c>
      <c r="AV5" s="82">
        <v>0</v>
      </c>
      <c r="AW5" s="82">
        <v>0</v>
      </c>
      <c r="AX5" s="82">
        <v>0</v>
      </c>
      <c r="AY5" s="82">
        <v>0</v>
      </c>
      <c r="AZ5" s="82">
        <v>0</v>
      </c>
      <c r="BA5" s="82">
        <v>0</v>
      </c>
      <c r="BB5" s="82">
        <v>0</v>
      </c>
      <c r="BC5" s="82">
        <v>19</v>
      </c>
      <c r="BD5" s="82">
        <v>0</v>
      </c>
      <c r="BE5" s="82">
        <v>0</v>
      </c>
      <c r="BF5" s="82">
        <v>0</v>
      </c>
      <c r="BG5" s="82">
        <v>0</v>
      </c>
      <c r="BH5" s="82">
        <v>0</v>
      </c>
      <c r="BI5" s="82">
        <v>0</v>
      </c>
      <c r="BJ5" s="82">
        <v>0</v>
      </c>
      <c r="BK5" s="82">
        <v>0</v>
      </c>
      <c r="BL5" s="82">
        <v>0</v>
      </c>
      <c r="BM5" s="82">
        <v>0</v>
      </c>
      <c r="BN5" s="82">
        <v>0</v>
      </c>
      <c r="BO5" s="82">
        <v>0</v>
      </c>
      <c r="BP5" s="82">
        <v>0</v>
      </c>
      <c r="BQ5" s="82">
        <v>0</v>
      </c>
      <c r="BR5" s="82">
        <v>0</v>
      </c>
      <c r="BS5" s="82">
        <v>0</v>
      </c>
      <c r="BT5" s="82">
        <v>0</v>
      </c>
      <c r="BU5" s="82">
        <v>0</v>
      </c>
      <c r="BV5" s="82">
        <v>0</v>
      </c>
      <c r="BW5" s="82">
        <v>0</v>
      </c>
      <c r="BX5" s="82">
        <v>0</v>
      </c>
      <c r="BY5" s="82">
        <v>0</v>
      </c>
      <c r="BZ5" s="82">
        <v>0</v>
      </c>
      <c r="CA5" s="82">
        <v>0</v>
      </c>
      <c r="CB5" s="82">
        <v>0</v>
      </c>
      <c r="CC5" s="82">
        <v>0</v>
      </c>
      <c r="CD5" s="82">
        <v>0</v>
      </c>
      <c r="CE5" s="82">
        <v>0</v>
      </c>
      <c r="CF5" s="82">
        <v>0</v>
      </c>
      <c r="CG5" s="74">
        <v>0</v>
      </c>
      <c r="CH5" s="74">
        <v>0</v>
      </c>
      <c r="CI5" s="74">
        <v>0</v>
      </c>
      <c r="CJ5" s="74">
        <v>0</v>
      </c>
      <c r="CK5" s="74">
        <v>0</v>
      </c>
      <c r="CL5" s="74">
        <v>0</v>
      </c>
      <c r="CM5" s="74">
        <v>0</v>
      </c>
      <c r="CN5" s="74">
        <v>0</v>
      </c>
      <c r="CO5" s="74">
        <v>362</v>
      </c>
      <c r="CP5" s="74">
        <v>3</v>
      </c>
      <c r="CQ5" s="74">
        <v>1191</v>
      </c>
      <c r="CR5" s="74">
        <v>0</v>
      </c>
      <c r="CS5" s="74">
        <v>0</v>
      </c>
      <c r="CT5" s="74">
        <v>0</v>
      </c>
      <c r="CU5" s="74">
        <v>0</v>
      </c>
      <c r="CV5" s="74">
        <v>0</v>
      </c>
      <c r="CW5" s="74">
        <v>0</v>
      </c>
      <c r="CX5" s="74">
        <v>0</v>
      </c>
      <c r="CY5" s="74">
        <v>0</v>
      </c>
      <c r="CZ5" s="74">
        <v>25</v>
      </c>
      <c r="DA5" s="74">
        <v>0</v>
      </c>
      <c r="DB5" s="74">
        <v>0</v>
      </c>
      <c r="DC5" s="74">
        <v>0</v>
      </c>
      <c r="DD5" s="74">
        <v>0</v>
      </c>
      <c r="DE5" s="74">
        <v>0</v>
      </c>
      <c r="DF5" s="74">
        <v>0</v>
      </c>
      <c r="DG5" s="74">
        <v>12</v>
      </c>
      <c r="DH5" s="74">
        <v>0</v>
      </c>
      <c r="DI5" s="74">
        <v>0</v>
      </c>
      <c r="DJ5" s="74">
        <v>0</v>
      </c>
      <c r="DK5" s="74">
        <v>0</v>
      </c>
      <c r="DL5" s="74">
        <v>0</v>
      </c>
      <c r="DM5" s="74">
        <v>0</v>
      </c>
      <c r="DN5" s="74">
        <v>0</v>
      </c>
      <c r="DO5" s="74">
        <v>0</v>
      </c>
      <c r="DP5" s="74">
        <v>0</v>
      </c>
      <c r="DQ5" s="74">
        <v>0</v>
      </c>
      <c r="DR5" s="74">
        <v>0</v>
      </c>
      <c r="DS5" s="74">
        <v>0</v>
      </c>
      <c r="DT5" s="74">
        <v>0</v>
      </c>
      <c r="DU5" s="74">
        <v>0</v>
      </c>
      <c r="DV5" s="74">
        <v>0</v>
      </c>
      <c r="DW5" s="74">
        <v>0</v>
      </c>
      <c r="DX5" s="74">
        <v>0</v>
      </c>
      <c r="DY5" s="74">
        <v>0</v>
      </c>
      <c r="DZ5" s="74">
        <v>0</v>
      </c>
      <c r="EA5" s="74">
        <v>0</v>
      </c>
      <c r="EB5" s="74">
        <v>265107</v>
      </c>
      <c r="ED5" s="87">
        <v>0</v>
      </c>
    </row>
    <row r="6" spans="1:134">
      <c r="A6" s="3" t="s">
        <v>1416</v>
      </c>
      <c r="B6" s="62" t="s">
        <v>1483</v>
      </c>
      <c r="C6" s="88">
        <v>2</v>
      </c>
      <c r="D6" s="82">
        <v>372</v>
      </c>
      <c r="E6" s="82">
        <v>1558</v>
      </c>
      <c r="F6" s="82">
        <v>11</v>
      </c>
      <c r="G6" s="82">
        <v>233</v>
      </c>
      <c r="H6" s="82">
        <v>2235</v>
      </c>
      <c r="I6" s="82">
        <v>2081</v>
      </c>
      <c r="J6" s="82">
        <v>47</v>
      </c>
      <c r="K6" s="82">
        <v>417</v>
      </c>
      <c r="L6" s="82">
        <v>382</v>
      </c>
      <c r="M6" s="82">
        <v>51420</v>
      </c>
      <c r="N6" s="82">
        <v>21604</v>
      </c>
      <c r="O6" s="82">
        <v>6942</v>
      </c>
      <c r="P6" s="82">
        <v>20076</v>
      </c>
      <c r="Q6" s="82">
        <v>1135</v>
      </c>
      <c r="R6" s="82">
        <v>335</v>
      </c>
      <c r="S6" s="82">
        <v>0</v>
      </c>
      <c r="T6" s="82">
        <v>326</v>
      </c>
      <c r="U6" s="82">
        <v>0</v>
      </c>
      <c r="V6" s="82">
        <v>0</v>
      </c>
      <c r="W6" s="82">
        <v>0</v>
      </c>
      <c r="X6" s="82">
        <v>293</v>
      </c>
      <c r="Y6" s="82">
        <v>39</v>
      </c>
      <c r="Z6" s="82">
        <v>22</v>
      </c>
      <c r="AA6" s="82">
        <v>0</v>
      </c>
      <c r="AB6" s="82">
        <v>0</v>
      </c>
      <c r="AC6" s="82">
        <v>932</v>
      </c>
      <c r="AD6" s="82">
        <v>52</v>
      </c>
      <c r="AE6" s="82">
        <v>25</v>
      </c>
      <c r="AF6" s="82">
        <v>3</v>
      </c>
      <c r="AG6" s="82">
        <v>36</v>
      </c>
      <c r="AH6" s="82">
        <v>36</v>
      </c>
      <c r="AI6" s="82">
        <v>983</v>
      </c>
      <c r="AJ6" s="82">
        <v>0</v>
      </c>
      <c r="AK6" s="82">
        <v>20</v>
      </c>
      <c r="AL6" s="82">
        <v>211</v>
      </c>
      <c r="AM6" s="82">
        <v>47</v>
      </c>
      <c r="AN6" s="82">
        <v>271</v>
      </c>
      <c r="AO6" s="82">
        <v>0</v>
      </c>
      <c r="AP6" s="82">
        <v>0</v>
      </c>
      <c r="AQ6" s="82">
        <v>0</v>
      </c>
      <c r="AR6" s="82">
        <v>0</v>
      </c>
      <c r="AS6" s="82">
        <v>19</v>
      </c>
      <c r="AT6" s="82">
        <v>0</v>
      </c>
      <c r="AU6" s="82">
        <v>0</v>
      </c>
      <c r="AV6" s="82">
        <v>0</v>
      </c>
      <c r="AW6" s="82">
        <v>0</v>
      </c>
      <c r="AX6" s="82">
        <v>0</v>
      </c>
      <c r="AY6" s="82">
        <v>0</v>
      </c>
      <c r="AZ6" s="82">
        <v>0</v>
      </c>
      <c r="BA6" s="82">
        <v>0</v>
      </c>
      <c r="BB6" s="82">
        <v>0</v>
      </c>
      <c r="BC6" s="82">
        <v>0</v>
      </c>
      <c r="BD6" s="82">
        <v>0</v>
      </c>
      <c r="BE6" s="82">
        <v>0</v>
      </c>
      <c r="BF6" s="82">
        <v>0</v>
      </c>
      <c r="BG6" s="82">
        <v>0</v>
      </c>
      <c r="BH6" s="82">
        <v>0</v>
      </c>
      <c r="BI6" s="82">
        <v>0</v>
      </c>
      <c r="BJ6" s="82">
        <v>0</v>
      </c>
      <c r="BK6" s="82">
        <v>0</v>
      </c>
      <c r="BL6" s="82">
        <v>0</v>
      </c>
      <c r="BM6" s="82">
        <v>0</v>
      </c>
      <c r="BN6" s="82">
        <v>0</v>
      </c>
      <c r="BO6" s="82">
        <v>0</v>
      </c>
      <c r="BP6" s="82">
        <v>0</v>
      </c>
      <c r="BQ6" s="82">
        <v>0</v>
      </c>
      <c r="BR6" s="82">
        <v>0</v>
      </c>
      <c r="BS6" s="82">
        <v>0</v>
      </c>
      <c r="BT6" s="82">
        <v>0</v>
      </c>
      <c r="BU6" s="82">
        <v>0</v>
      </c>
      <c r="BV6" s="82">
        <v>0</v>
      </c>
      <c r="BW6" s="82">
        <v>0</v>
      </c>
      <c r="BX6" s="82">
        <v>0</v>
      </c>
      <c r="BY6" s="82">
        <v>0</v>
      </c>
      <c r="BZ6" s="82">
        <v>0</v>
      </c>
      <c r="CA6" s="82">
        <v>0</v>
      </c>
      <c r="CB6" s="82">
        <v>0</v>
      </c>
      <c r="CC6" s="82">
        <v>0</v>
      </c>
      <c r="CD6" s="82">
        <v>0</v>
      </c>
      <c r="CE6" s="82">
        <v>0</v>
      </c>
      <c r="CF6" s="82">
        <v>0</v>
      </c>
      <c r="CG6" s="74">
        <v>0</v>
      </c>
      <c r="CH6" s="74">
        <v>0</v>
      </c>
      <c r="CI6" s="74">
        <v>0</v>
      </c>
      <c r="CJ6" s="74">
        <v>0</v>
      </c>
      <c r="CK6" s="74">
        <v>0</v>
      </c>
      <c r="CL6" s="74">
        <v>0</v>
      </c>
      <c r="CM6" s="74">
        <v>0</v>
      </c>
      <c r="CN6" s="74">
        <v>0</v>
      </c>
      <c r="CO6" s="74">
        <v>690</v>
      </c>
      <c r="CP6" s="74">
        <v>5</v>
      </c>
      <c r="CQ6" s="74">
        <v>2381</v>
      </c>
      <c r="CR6" s="74">
        <v>0</v>
      </c>
      <c r="CS6" s="74">
        <v>0</v>
      </c>
      <c r="CT6" s="74">
        <v>0</v>
      </c>
      <c r="CU6" s="74">
        <v>0</v>
      </c>
      <c r="CV6" s="74">
        <v>0</v>
      </c>
      <c r="CW6" s="74">
        <v>0</v>
      </c>
      <c r="CX6" s="74">
        <v>0</v>
      </c>
      <c r="CY6" s="74">
        <v>0</v>
      </c>
      <c r="CZ6" s="74">
        <v>98</v>
      </c>
      <c r="DA6" s="74">
        <v>0</v>
      </c>
      <c r="DB6" s="74">
        <v>0</v>
      </c>
      <c r="DC6" s="74">
        <v>0</v>
      </c>
      <c r="DD6" s="74">
        <v>0</v>
      </c>
      <c r="DE6" s="74">
        <v>0</v>
      </c>
      <c r="DF6" s="74">
        <v>0</v>
      </c>
      <c r="DG6" s="74">
        <v>7</v>
      </c>
      <c r="DH6" s="74">
        <v>0</v>
      </c>
      <c r="DI6" s="74">
        <v>0</v>
      </c>
      <c r="DJ6" s="74">
        <v>0</v>
      </c>
      <c r="DK6" s="74">
        <v>0</v>
      </c>
      <c r="DL6" s="74">
        <v>0</v>
      </c>
      <c r="DM6" s="74">
        <v>0</v>
      </c>
      <c r="DN6" s="74">
        <v>0</v>
      </c>
      <c r="DO6" s="74">
        <v>0</v>
      </c>
      <c r="DP6" s="74">
        <v>0</v>
      </c>
      <c r="DQ6" s="74">
        <v>0</v>
      </c>
      <c r="DR6" s="74">
        <v>0</v>
      </c>
      <c r="DS6" s="74">
        <v>0</v>
      </c>
      <c r="DT6" s="74">
        <v>0</v>
      </c>
      <c r="DU6" s="74">
        <v>0</v>
      </c>
      <c r="DV6" s="74">
        <v>0</v>
      </c>
      <c r="DW6" s="74">
        <v>0</v>
      </c>
      <c r="DX6" s="74">
        <v>0</v>
      </c>
      <c r="DY6" s="74">
        <v>0</v>
      </c>
      <c r="DZ6" s="74">
        <v>0</v>
      </c>
      <c r="EA6" s="74">
        <v>0</v>
      </c>
      <c r="EB6" s="74">
        <v>115344</v>
      </c>
      <c r="ED6" s="87">
        <v>0</v>
      </c>
    </row>
    <row r="7" spans="1:134">
      <c r="A7" s="3" t="s">
        <v>1417</v>
      </c>
      <c r="B7" s="62" t="s">
        <v>1484</v>
      </c>
      <c r="C7" s="88">
        <v>3</v>
      </c>
      <c r="D7" s="82">
        <v>9</v>
      </c>
      <c r="E7" s="82">
        <v>48</v>
      </c>
      <c r="F7" s="82">
        <v>0</v>
      </c>
      <c r="G7" s="82">
        <v>1</v>
      </c>
      <c r="H7" s="82">
        <v>34</v>
      </c>
      <c r="I7" s="82">
        <v>123</v>
      </c>
      <c r="J7" s="82">
        <v>0</v>
      </c>
      <c r="K7" s="82">
        <v>14</v>
      </c>
      <c r="L7" s="82">
        <v>57</v>
      </c>
      <c r="M7" s="82">
        <v>182</v>
      </c>
      <c r="N7" s="82">
        <v>62</v>
      </c>
      <c r="O7" s="82">
        <v>0</v>
      </c>
      <c r="P7" s="82">
        <v>10</v>
      </c>
      <c r="Q7" s="82">
        <v>18632</v>
      </c>
      <c r="R7" s="82">
        <v>9162</v>
      </c>
      <c r="S7" s="82">
        <v>0</v>
      </c>
      <c r="T7" s="82">
        <v>27</v>
      </c>
      <c r="U7" s="82">
        <v>0</v>
      </c>
      <c r="V7" s="82">
        <v>0</v>
      </c>
      <c r="W7" s="82">
        <v>0</v>
      </c>
      <c r="X7" s="82">
        <v>3</v>
      </c>
      <c r="Y7" s="82">
        <v>1</v>
      </c>
      <c r="Z7" s="82">
        <v>0</v>
      </c>
      <c r="AA7" s="82">
        <v>4</v>
      </c>
      <c r="AB7" s="82">
        <v>0</v>
      </c>
      <c r="AC7" s="82">
        <v>4</v>
      </c>
      <c r="AD7" s="82">
        <v>3</v>
      </c>
      <c r="AE7" s="82">
        <v>13</v>
      </c>
      <c r="AF7" s="82">
        <v>2</v>
      </c>
      <c r="AG7" s="82">
        <v>1</v>
      </c>
      <c r="AH7" s="82">
        <v>8</v>
      </c>
      <c r="AI7" s="82">
        <v>425</v>
      </c>
      <c r="AJ7" s="82">
        <v>0</v>
      </c>
      <c r="AK7" s="82">
        <v>2</v>
      </c>
      <c r="AL7" s="82">
        <v>7</v>
      </c>
      <c r="AM7" s="82">
        <v>1</v>
      </c>
      <c r="AN7" s="82">
        <v>12</v>
      </c>
      <c r="AO7" s="82">
        <v>0</v>
      </c>
      <c r="AP7" s="82">
        <v>0</v>
      </c>
      <c r="AQ7" s="82">
        <v>0</v>
      </c>
      <c r="AR7" s="82">
        <v>0</v>
      </c>
      <c r="AS7" s="82">
        <v>4</v>
      </c>
      <c r="AT7" s="82">
        <v>0</v>
      </c>
      <c r="AU7" s="82">
        <v>0</v>
      </c>
      <c r="AV7" s="82">
        <v>0</v>
      </c>
      <c r="AW7" s="82">
        <v>0</v>
      </c>
      <c r="AX7" s="82">
        <v>0</v>
      </c>
      <c r="AY7" s="82">
        <v>0</v>
      </c>
      <c r="AZ7" s="82">
        <v>0</v>
      </c>
      <c r="BA7" s="82">
        <v>0</v>
      </c>
      <c r="BB7" s="82">
        <v>0</v>
      </c>
      <c r="BC7" s="82">
        <v>0</v>
      </c>
      <c r="BD7" s="82">
        <v>0</v>
      </c>
      <c r="BE7" s="82">
        <v>0</v>
      </c>
      <c r="BF7" s="82">
        <v>0</v>
      </c>
      <c r="BG7" s="82">
        <v>0</v>
      </c>
      <c r="BH7" s="82">
        <v>0</v>
      </c>
      <c r="BI7" s="82">
        <v>0</v>
      </c>
      <c r="BJ7" s="82">
        <v>0</v>
      </c>
      <c r="BK7" s="82">
        <v>0</v>
      </c>
      <c r="BL7" s="82">
        <v>0</v>
      </c>
      <c r="BM7" s="82">
        <v>0</v>
      </c>
      <c r="BN7" s="82">
        <v>0</v>
      </c>
      <c r="BO7" s="82">
        <v>0</v>
      </c>
      <c r="BP7" s="82">
        <v>0</v>
      </c>
      <c r="BQ7" s="82">
        <v>0</v>
      </c>
      <c r="BR7" s="82">
        <v>0</v>
      </c>
      <c r="BS7" s="82">
        <v>0</v>
      </c>
      <c r="BT7" s="82">
        <v>0</v>
      </c>
      <c r="BU7" s="82">
        <v>0</v>
      </c>
      <c r="BV7" s="82">
        <v>0</v>
      </c>
      <c r="BW7" s="82">
        <v>0</v>
      </c>
      <c r="BX7" s="82">
        <v>0</v>
      </c>
      <c r="BY7" s="82">
        <v>0</v>
      </c>
      <c r="BZ7" s="82">
        <v>0</v>
      </c>
      <c r="CA7" s="82">
        <v>0</v>
      </c>
      <c r="CB7" s="82">
        <v>0</v>
      </c>
      <c r="CC7" s="82">
        <v>0</v>
      </c>
      <c r="CD7" s="82">
        <v>0</v>
      </c>
      <c r="CE7" s="82">
        <v>0</v>
      </c>
      <c r="CF7" s="82">
        <v>0</v>
      </c>
      <c r="CG7" s="74">
        <v>0</v>
      </c>
      <c r="CH7" s="74">
        <v>0</v>
      </c>
      <c r="CI7" s="74">
        <v>0</v>
      </c>
      <c r="CJ7" s="74">
        <v>0</v>
      </c>
      <c r="CK7" s="74">
        <v>0</v>
      </c>
      <c r="CL7" s="74">
        <v>0</v>
      </c>
      <c r="CM7" s="74">
        <v>0</v>
      </c>
      <c r="CN7" s="74">
        <v>0</v>
      </c>
      <c r="CO7" s="74">
        <v>42</v>
      </c>
      <c r="CP7" s="74">
        <v>0</v>
      </c>
      <c r="CQ7" s="74">
        <v>144</v>
      </c>
      <c r="CR7" s="74">
        <v>0</v>
      </c>
      <c r="CS7" s="74">
        <v>0</v>
      </c>
      <c r="CT7" s="74">
        <v>0</v>
      </c>
      <c r="CU7" s="74">
        <v>0</v>
      </c>
      <c r="CV7" s="74">
        <v>0</v>
      </c>
      <c r="CW7" s="74">
        <v>0</v>
      </c>
      <c r="CX7" s="74">
        <v>0</v>
      </c>
      <c r="CY7" s="74">
        <v>0</v>
      </c>
      <c r="CZ7" s="74">
        <v>10</v>
      </c>
      <c r="DA7" s="74">
        <v>0</v>
      </c>
      <c r="DB7" s="74">
        <v>0</v>
      </c>
      <c r="DC7" s="74">
        <v>0</v>
      </c>
      <c r="DD7" s="74">
        <v>0</v>
      </c>
      <c r="DE7" s="74">
        <v>0</v>
      </c>
      <c r="DF7" s="74">
        <v>0</v>
      </c>
      <c r="DG7" s="74">
        <v>2</v>
      </c>
      <c r="DH7" s="74">
        <v>0</v>
      </c>
      <c r="DI7" s="74">
        <v>0</v>
      </c>
      <c r="DJ7" s="74">
        <v>0</v>
      </c>
      <c r="DK7" s="74">
        <v>0</v>
      </c>
      <c r="DL7" s="74">
        <v>0</v>
      </c>
      <c r="DM7" s="74">
        <v>0</v>
      </c>
      <c r="DN7" s="74">
        <v>0</v>
      </c>
      <c r="DO7" s="74">
        <v>0</v>
      </c>
      <c r="DP7" s="74">
        <v>0</v>
      </c>
      <c r="DQ7" s="74">
        <v>0</v>
      </c>
      <c r="DR7" s="74">
        <v>0</v>
      </c>
      <c r="DS7" s="74">
        <v>0</v>
      </c>
      <c r="DT7" s="74">
        <v>0</v>
      </c>
      <c r="DU7" s="74">
        <v>0</v>
      </c>
      <c r="DV7" s="74">
        <v>0</v>
      </c>
      <c r="DW7" s="74">
        <v>0</v>
      </c>
      <c r="DX7" s="74">
        <v>0</v>
      </c>
      <c r="DY7" s="74">
        <v>0</v>
      </c>
      <c r="DZ7" s="74">
        <v>0</v>
      </c>
      <c r="EA7" s="74">
        <v>0</v>
      </c>
      <c r="EB7" s="74">
        <v>29049</v>
      </c>
      <c r="ED7" s="87">
        <v>0</v>
      </c>
    </row>
    <row r="8" spans="1:134">
      <c r="A8" s="3" t="s">
        <v>1418</v>
      </c>
      <c r="B8" s="62" t="s">
        <v>1485</v>
      </c>
      <c r="C8" s="88">
        <v>4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  <c r="P8" s="82">
        <v>0</v>
      </c>
      <c r="Q8" s="82">
        <v>0</v>
      </c>
      <c r="R8" s="82">
        <v>0</v>
      </c>
      <c r="S8" s="82">
        <v>1214</v>
      </c>
      <c r="T8" s="82">
        <v>16659</v>
      </c>
      <c r="U8" s="82">
        <v>0</v>
      </c>
      <c r="V8" s="82">
        <v>0</v>
      </c>
      <c r="W8" s="82">
        <v>30</v>
      </c>
      <c r="X8" s="82">
        <v>0</v>
      </c>
      <c r="Y8" s="82">
        <v>0</v>
      </c>
      <c r="Z8" s="82">
        <v>0</v>
      </c>
      <c r="AA8" s="82">
        <v>0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12</v>
      </c>
      <c r="AK8" s="82">
        <v>241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51</v>
      </c>
      <c r="BC8" s="82">
        <v>0</v>
      </c>
      <c r="BD8" s="82">
        <v>528</v>
      </c>
      <c r="BE8" s="82">
        <v>15</v>
      </c>
      <c r="BF8" s="82">
        <v>0</v>
      </c>
      <c r="BG8" s="82">
        <v>0</v>
      </c>
      <c r="BH8" s="82">
        <v>0</v>
      </c>
      <c r="BI8" s="82">
        <v>37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204</v>
      </c>
      <c r="BP8" s="82">
        <v>93</v>
      </c>
      <c r="BQ8" s="82">
        <v>285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20</v>
      </c>
      <c r="CF8" s="82">
        <v>0</v>
      </c>
      <c r="CG8" s="74">
        <v>0</v>
      </c>
      <c r="CH8" s="74">
        <v>0</v>
      </c>
      <c r="CI8" s="74">
        <v>0</v>
      </c>
      <c r="CJ8" s="74">
        <v>0</v>
      </c>
      <c r="CK8" s="74">
        <v>0</v>
      </c>
      <c r="CL8" s="74">
        <v>0</v>
      </c>
      <c r="CM8" s="74">
        <v>0</v>
      </c>
      <c r="CN8" s="74">
        <v>0</v>
      </c>
      <c r="CO8" s="74">
        <v>0</v>
      </c>
      <c r="CP8" s="74">
        <v>0</v>
      </c>
      <c r="CQ8" s="74">
        <v>0</v>
      </c>
      <c r="CR8" s="74">
        <v>0</v>
      </c>
      <c r="CS8" s="74">
        <v>11</v>
      </c>
      <c r="CT8" s="74">
        <v>0</v>
      </c>
      <c r="CU8" s="74">
        <v>0</v>
      </c>
      <c r="CV8" s="74">
        <v>0</v>
      </c>
      <c r="CW8" s="74">
        <v>0</v>
      </c>
      <c r="CX8" s="74">
        <v>0</v>
      </c>
      <c r="CY8" s="74">
        <v>0</v>
      </c>
      <c r="CZ8" s="74">
        <v>0</v>
      </c>
      <c r="DA8" s="74">
        <v>0</v>
      </c>
      <c r="DB8" s="74">
        <v>0</v>
      </c>
      <c r="DC8" s="74">
        <v>0</v>
      </c>
      <c r="DD8" s="74">
        <v>0</v>
      </c>
      <c r="DE8" s="74">
        <v>0</v>
      </c>
      <c r="DF8" s="74">
        <v>0</v>
      </c>
      <c r="DG8" s="74">
        <v>44</v>
      </c>
      <c r="DH8" s="74">
        <v>0</v>
      </c>
      <c r="DI8" s="74">
        <v>0</v>
      </c>
      <c r="DJ8" s="74">
        <v>4</v>
      </c>
      <c r="DK8" s="74">
        <v>0</v>
      </c>
      <c r="DL8" s="74">
        <v>0</v>
      </c>
      <c r="DM8" s="74">
        <v>0</v>
      </c>
      <c r="DN8" s="74">
        <v>0</v>
      </c>
      <c r="DO8" s="74">
        <v>0</v>
      </c>
      <c r="DP8" s="74">
        <v>0</v>
      </c>
      <c r="DQ8" s="74">
        <v>0</v>
      </c>
      <c r="DR8" s="74">
        <v>0</v>
      </c>
      <c r="DS8" s="74">
        <v>0</v>
      </c>
      <c r="DT8" s="74">
        <v>0</v>
      </c>
      <c r="DU8" s="74">
        <v>0</v>
      </c>
      <c r="DV8" s="74">
        <v>0</v>
      </c>
      <c r="DW8" s="74">
        <v>0</v>
      </c>
      <c r="DX8" s="74">
        <v>0</v>
      </c>
      <c r="DY8" s="74">
        <v>0</v>
      </c>
      <c r="DZ8" s="74">
        <v>0</v>
      </c>
      <c r="EA8" s="74">
        <v>0</v>
      </c>
      <c r="EB8" s="74">
        <v>19448</v>
      </c>
      <c r="ED8" s="87">
        <v>0</v>
      </c>
    </row>
    <row r="9" spans="1:134">
      <c r="A9" s="3" t="s">
        <v>1419</v>
      </c>
      <c r="B9" s="62" t="s">
        <v>1486</v>
      </c>
      <c r="C9" s="88">
        <v>5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15</v>
      </c>
      <c r="U9" s="82">
        <v>178764</v>
      </c>
      <c r="V9" s="82">
        <v>0</v>
      </c>
      <c r="W9" s="82">
        <v>0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v>0</v>
      </c>
      <c r="AG9" s="82">
        <v>0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  <c r="AN9" s="82">
        <v>0</v>
      </c>
      <c r="AO9" s="82">
        <v>0</v>
      </c>
      <c r="AP9" s="82">
        <v>0</v>
      </c>
      <c r="AQ9" s="82">
        <v>0</v>
      </c>
      <c r="AR9" s="82">
        <v>0</v>
      </c>
      <c r="AS9" s="82">
        <v>0</v>
      </c>
      <c r="AT9" s="82">
        <v>0</v>
      </c>
      <c r="AU9" s="82">
        <v>0</v>
      </c>
      <c r="AV9" s="82">
        <v>0</v>
      </c>
      <c r="AW9" s="82">
        <v>0</v>
      </c>
      <c r="AX9" s="82">
        <v>0</v>
      </c>
      <c r="AY9" s="82">
        <v>0</v>
      </c>
      <c r="AZ9" s="82">
        <v>0</v>
      </c>
      <c r="BA9" s="82">
        <v>0</v>
      </c>
      <c r="BB9" s="82">
        <v>1305</v>
      </c>
      <c r="BC9" s="82">
        <v>0</v>
      </c>
      <c r="BD9" s="82">
        <v>0</v>
      </c>
      <c r="BE9" s="82">
        <v>0</v>
      </c>
      <c r="BF9" s="82">
        <v>0</v>
      </c>
      <c r="BG9" s="82">
        <v>0</v>
      </c>
      <c r="BH9" s="82">
        <v>0</v>
      </c>
      <c r="BI9" s="82">
        <v>0</v>
      </c>
      <c r="BJ9" s="82">
        <v>0</v>
      </c>
      <c r="BK9" s="82">
        <v>0</v>
      </c>
      <c r="BL9" s="82">
        <v>0</v>
      </c>
      <c r="BM9" s="82">
        <v>0</v>
      </c>
      <c r="BN9" s="82">
        <v>0</v>
      </c>
      <c r="BO9" s="82">
        <v>0</v>
      </c>
      <c r="BP9" s="82">
        <v>0</v>
      </c>
      <c r="BQ9" s="82">
        <v>0</v>
      </c>
      <c r="BR9" s="82">
        <v>0</v>
      </c>
      <c r="BS9" s="82">
        <v>0</v>
      </c>
      <c r="BT9" s="82">
        <v>0</v>
      </c>
      <c r="BU9" s="82">
        <v>0</v>
      </c>
      <c r="BV9" s="82">
        <v>0</v>
      </c>
      <c r="BW9" s="82">
        <v>0</v>
      </c>
      <c r="BX9" s="82">
        <v>0</v>
      </c>
      <c r="BY9" s="82">
        <v>0</v>
      </c>
      <c r="BZ9" s="82">
        <v>0</v>
      </c>
      <c r="CA9" s="82">
        <v>0</v>
      </c>
      <c r="CB9" s="82">
        <v>0</v>
      </c>
      <c r="CC9" s="82">
        <v>0</v>
      </c>
      <c r="CD9" s="82">
        <v>0</v>
      </c>
      <c r="CE9" s="82">
        <v>1201</v>
      </c>
      <c r="CF9" s="82">
        <v>0</v>
      </c>
      <c r="CG9" s="74">
        <v>0</v>
      </c>
      <c r="CH9" s="74">
        <v>0</v>
      </c>
      <c r="CI9" s="74">
        <v>0</v>
      </c>
      <c r="CJ9" s="74">
        <v>0</v>
      </c>
      <c r="CK9" s="74">
        <v>0</v>
      </c>
      <c r="CL9" s="74">
        <v>0</v>
      </c>
      <c r="CM9" s="74">
        <v>0</v>
      </c>
      <c r="CN9" s="74">
        <v>0</v>
      </c>
      <c r="CO9" s="74">
        <v>0</v>
      </c>
      <c r="CP9" s="74">
        <v>11205</v>
      </c>
      <c r="CQ9" s="74">
        <v>0</v>
      </c>
      <c r="CR9" s="74">
        <v>0</v>
      </c>
      <c r="CS9" s="74">
        <v>-1</v>
      </c>
      <c r="CT9" s="74">
        <v>0</v>
      </c>
      <c r="CU9" s="74">
        <v>0</v>
      </c>
      <c r="CV9" s="74">
        <v>0</v>
      </c>
      <c r="CW9" s="74">
        <v>0</v>
      </c>
      <c r="CX9" s="74">
        <v>0</v>
      </c>
      <c r="CY9" s="74">
        <v>0</v>
      </c>
      <c r="CZ9" s="74">
        <v>0</v>
      </c>
      <c r="DA9" s="74">
        <v>0</v>
      </c>
      <c r="DB9" s="74">
        <v>0</v>
      </c>
      <c r="DC9" s="74">
        <v>0</v>
      </c>
      <c r="DD9" s="74">
        <v>0</v>
      </c>
      <c r="DE9" s="74">
        <v>0</v>
      </c>
      <c r="DF9" s="74">
        <v>0</v>
      </c>
      <c r="DG9" s="74">
        <v>306</v>
      </c>
      <c r="DH9" s="74">
        <v>0</v>
      </c>
      <c r="DI9" s="74">
        <v>0</v>
      </c>
      <c r="DJ9" s="74">
        <v>45</v>
      </c>
      <c r="DK9" s="74">
        <v>0</v>
      </c>
      <c r="DL9" s="74">
        <v>0</v>
      </c>
      <c r="DM9" s="74">
        <v>0</v>
      </c>
      <c r="DN9" s="74">
        <v>0</v>
      </c>
      <c r="DO9" s="74">
        <v>0</v>
      </c>
      <c r="DP9" s="74">
        <v>0</v>
      </c>
      <c r="DQ9" s="74">
        <v>0</v>
      </c>
      <c r="DR9" s="74">
        <v>0</v>
      </c>
      <c r="DS9" s="74">
        <v>0</v>
      </c>
      <c r="DT9" s="74">
        <v>0</v>
      </c>
      <c r="DU9" s="74">
        <v>0</v>
      </c>
      <c r="DV9" s="74">
        <v>0</v>
      </c>
      <c r="DW9" s="74">
        <v>0</v>
      </c>
      <c r="DX9" s="74">
        <v>0</v>
      </c>
      <c r="DY9" s="74">
        <v>0</v>
      </c>
      <c r="DZ9" s="74">
        <v>0</v>
      </c>
      <c r="EA9" s="74">
        <v>0</v>
      </c>
      <c r="EB9" s="74">
        <v>192840</v>
      </c>
      <c r="ED9" s="87">
        <v>0</v>
      </c>
    </row>
    <row r="10" spans="1:134">
      <c r="A10" s="3" t="s">
        <v>1420</v>
      </c>
      <c r="B10" s="62" t="s">
        <v>1487</v>
      </c>
      <c r="C10" s="88">
        <v>6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0</v>
      </c>
      <c r="V10" s="82">
        <v>77625</v>
      </c>
      <c r="W10" s="82">
        <v>6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2">
        <v>0</v>
      </c>
      <c r="AF10" s="82">
        <v>0</v>
      </c>
      <c r="AG10" s="82">
        <v>0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  <c r="AN10" s="82">
        <v>0</v>
      </c>
      <c r="AO10" s="82">
        <v>0</v>
      </c>
      <c r="AP10" s="82">
        <v>0</v>
      </c>
      <c r="AQ10" s="82">
        <v>0</v>
      </c>
      <c r="AR10" s="82">
        <v>0</v>
      </c>
      <c r="AS10" s="82">
        <v>0</v>
      </c>
      <c r="AT10" s="82">
        <v>0</v>
      </c>
      <c r="AU10" s="82">
        <v>0</v>
      </c>
      <c r="AV10" s="82">
        <v>0</v>
      </c>
      <c r="AW10" s="82">
        <v>0</v>
      </c>
      <c r="AX10" s="82">
        <v>0</v>
      </c>
      <c r="AY10" s="82">
        <v>0</v>
      </c>
      <c r="AZ10" s="82">
        <v>0</v>
      </c>
      <c r="BA10" s="82">
        <v>0</v>
      </c>
      <c r="BB10" s="82">
        <v>0</v>
      </c>
      <c r="BC10" s="82">
        <v>0</v>
      </c>
      <c r="BD10" s="82">
        <v>0</v>
      </c>
      <c r="BE10" s="82">
        <v>0</v>
      </c>
      <c r="BF10" s="82">
        <v>0</v>
      </c>
      <c r="BG10" s="82">
        <v>0</v>
      </c>
      <c r="BH10" s="82">
        <v>0</v>
      </c>
      <c r="BI10" s="82">
        <v>0</v>
      </c>
      <c r="BJ10" s="82">
        <v>0</v>
      </c>
      <c r="BK10" s="82">
        <v>0</v>
      </c>
      <c r="BL10" s="82">
        <v>0</v>
      </c>
      <c r="BM10" s="82">
        <v>0</v>
      </c>
      <c r="BN10" s="82">
        <v>0</v>
      </c>
      <c r="BO10" s="82">
        <v>0</v>
      </c>
      <c r="BP10" s="82">
        <v>0</v>
      </c>
      <c r="BQ10" s="82">
        <v>0</v>
      </c>
      <c r="BR10" s="82">
        <v>0</v>
      </c>
      <c r="BS10" s="82">
        <v>0</v>
      </c>
      <c r="BT10" s="82">
        <v>0</v>
      </c>
      <c r="BU10" s="82">
        <v>0</v>
      </c>
      <c r="BV10" s="82">
        <v>0</v>
      </c>
      <c r="BW10" s="82">
        <v>0</v>
      </c>
      <c r="BX10" s="82">
        <v>0</v>
      </c>
      <c r="BY10" s="82">
        <v>0</v>
      </c>
      <c r="BZ10" s="82">
        <v>0</v>
      </c>
      <c r="CA10" s="82">
        <v>0</v>
      </c>
      <c r="CB10" s="82">
        <v>0</v>
      </c>
      <c r="CC10" s="82">
        <v>0</v>
      </c>
      <c r="CD10" s="82">
        <v>0</v>
      </c>
      <c r="CE10" s="82">
        <v>0</v>
      </c>
      <c r="CF10" s="82">
        <v>0</v>
      </c>
      <c r="CG10" s="74">
        <v>0</v>
      </c>
      <c r="CH10" s="74">
        <v>0</v>
      </c>
      <c r="CI10" s="74">
        <v>0</v>
      </c>
      <c r="CJ10" s="74">
        <v>0</v>
      </c>
      <c r="CK10" s="74">
        <v>0</v>
      </c>
      <c r="CL10" s="74">
        <v>0</v>
      </c>
      <c r="CM10" s="74">
        <v>0</v>
      </c>
      <c r="CN10" s="74">
        <v>0</v>
      </c>
      <c r="CO10" s="74">
        <v>0</v>
      </c>
      <c r="CP10" s="74">
        <v>0</v>
      </c>
      <c r="CQ10" s="74">
        <v>0</v>
      </c>
      <c r="CR10" s="74">
        <v>0</v>
      </c>
      <c r="CS10" s="74">
        <v>-1</v>
      </c>
      <c r="CT10" s="74">
        <v>0</v>
      </c>
      <c r="CU10" s="74">
        <v>0</v>
      </c>
      <c r="CV10" s="74">
        <v>0</v>
      </c>
      <c r="CW10" s="74">
        <v>0</v>
      </c>
      <c r="CX10" s="74">
        <v>0</v>
      </c>
      <c r="CY10" s="74">
        <v>0</v>
      </c>
      <c r="CZ10" s="74">
        <v>0</v>
      </c>
      <c r="DA10" s="74">
        <v>0</v>
      </c>
      <c r="DB10" s="74">
        <v>0</v>
      </c>
      <c r="DC10" s="74">
        <v>0</v>
      </c>
      <c r="DD10" s="74">
        <v>0</v>
      </c>
      <c r="DE10" s="74">
        <v>0</v>
      </c>
      <c r="DF10" s="74">
        <v>0</v>
      </c>
      <c r="DG10" s="74">
        <v>18</v>
      </c>
      <c r="DH10" s="74">
        <v>0</v>
      </c>
      <c r="DI10" s="74">
        <v>0</v>
      </c>
      <c r="DJ10" s="74">
        <v>476</v>
      </c>
      <c r="DK10" s="74">
        <v>0</v>
      </c>
      <c r="DL10" s="74">
        <v>0</v>
      </c>
      <c r="DM10" s="74">
        <v>0</v>
      </c>
      <c r="DN10" s="74">
        <v>0</v>
      </c>
      <c r="DO10" s="74">
        <v>0</v>
      </c>
      <c r="DP10" s="74">
        <v>0</v>
      </c>
      <c r="DQ10" s="74">
        <v>0</v>
      </c>
      <c r="DR10" s="74">
        <v>0</v>
      </c>
      <c r="DS10" s="74">
        <v>0</v>
      </c>
      <c r="DT10" s="74">
        <v>0</v>
      </c>
      <c r="DU10" s="74">
        <v>0</v>
      </c>
      <c r="DV10" s="74">
        <v>0</v>
      </c>
      <c r="DW10" s="74">
        <v>0</v>
      </c>
      <c r="DX10" s="74">
        <v>0</v>
      </c>
      <c r="DY10" s="74">
        <v>0</v>
      </c>
      <c r="DZ10" s="74">
        <v>0</v>
      </c>
      <c r="EA10" s="74">
        <v>0</v>
      </c>
      <c r="EB10" s="74">
        <v>78124</v>
      </c>
      <c r="ED10" s="87">
        <v>0</v>
      </c>
    </row>
    <row r="11" spans="1:134">
      <c r="A11" s="3" t="s">
        <v>1421</v>
      </c>
      <c r="B11" s="62" t="s">
        <v>1488</v>
      </c>
      <c r="C11" s="88">
        <v>7</v>
      </c>
      <c r="D11" s="82">
        <v>0</v>
      </c>
      <c r="E11" s="82">
        <v>0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46</v>
      </c>
      <c r="U11" s="82">
        <v>0</v>
      </c>
      <c r="V11" s="82">
        <v>7</v>
      </c>
      <c r="W11" s="82">
        <v>10789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v>0</v>
      </c>
      <c r="AG11" s="82">
        <v>0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  <c r="AN11" s="82">
        <v>0</v>
      </c>
      <c r="AO11" s="82">
        <v>0</v>
      </c>
      <c r="AP11" s="82">
        <v>0</v>
      </c>
      <c r="AQ11" s="82">
        <v>0</v>
      </c>
      <c r="AR11" s="82">
        <v>0</v>
      </c>
      <c r="AS11" s="82">
        <v>0</v>
      </c>
      <c r="AT11" s="82">
        <v>0</v>
      </c>
      <c r="AU11" s="82">
        <v>0</v>
      </c>
      <c r="AV11" s="82">
        <v>0</v>
      </c>
      <c r="AW11" s="82">
        <v>0</v>
      </c>
      <c r="AX11" s="82">
        <v>0</v>
      </c>
      <c r="AY11" s="82">
        <v>0</v>
      </c>
      <c r="AZ11" s="82">
        <v>0</v>
      </c>
      <c r="BA11" s="82">
        <v>0</v>
      </c>
      <c r="BB11" s="82">
        <v>0</v>
      </c>
      <c r="BC11" s="82">
        <v>0</v>
      </c>
      <c r="BD11" s="82">
        <v>25</v>
      </c>
      <c r="BE11" s="82">
        <v>0</v>
      </c>
      <c r="BF11" s="82">
        <v>0</v>
      </c>
      <c r="BG11" s="82">
        <v>0</v>
      </c>
      <c r="BH11" s="82">
        <v>0</v>
      </c>
      <c r="BI11" s="82">
        <v>0</v>
      </c>
      <c r="BJ11" s="82">
        <v>0</v>
      </c>
      <c r="BK11" s="82">
        <v>0</v>
      </c>
      <c r="BL11" s="82">
        <v>0</v>
      </c>
      <c r="BM11" s="82">
        <v>0</v>
      </c>
      <c r="BN11" s="82">
        <v>0</v>
      </c>
      <c r="BO11" s="82">
        <v>0</v>
      </c>
      <c r="BP11" s="82">
        <v>0</v>
      </c>
      <c r="BQ11" s="82">
        <v>26</v>
      </c>
      <c r="BR11" s="82">
        <v>0</v>
      </c>
      <c r="BS11" s="82">
        <v>0</v>
      </c>
      <c r="BT11" s="82">
        <v>847</v>
      </c>
      <c r="BU11" s="82">
        <v>0</v>
      </c>
      <c r="BV11" s="82">
        <v>0</v>
      </c>
      <c r="BW11" s="82">
        <v>0</v>
      </c>
      <c r="BX11" s="82">
        <v>0</v>
      </c>
      <c r="BY11" s="82">
        <v>0</v>
      </c>
      <c r="BZ11" s="82">
        <v>0</v>
      </c>
      <c r="CA11" s="82">
        <v>0</v>
      </c>
      <c r="CB11" s="82">
        <v>0</v>
      </c>
      <c r="CC11" s="82">
        <v>0</v>
      </c>
      <c r="CD11" s="82">
        <v>0</v>
      </c>
      <c r="CE11" s="82">
        <v>20</v>
      </c>
      <c r="CF11" s="82">
        <v>0</v>
      </c>
      <c r="CG11" s="74">
        <v>0</v>
      </c>
      <c r="CH11" s="74">
        <v>0</v>
      </c>
      <c r="CI11" s="74">
        <v>0</v>
      </c>
      <c r="CJ11" s="74">
        <v>0</v>
      </c>
      <c r="CK11" s="74">
        <v>0</v>
      </c>
      <c r="CL11" s="74">
        <v>0</v>
      </c>
      <c r="CM11" s="74">
        <v>0</v>
      </c>
      <c r="CN11" s="74">
        <v>0</v>
      </c>
      <c r="CO11" s="74">
        <v>0</v>
      </c>
      <c r="CP11" s="74">
        <v>0</v>
      </c>
      <c r="CQ11" s="74">
        <v>0</v>
      </c>
      <c r="CR11" s="74">
        <v>0</v>
      </c>
      <c r="CS11" s="74">
        <v>0</v>
      </c>
      <c r="CT11" s="74">
        <v>0</v>
      </c>
      <c r="CU11" s="74">
        <v>0</v>
      </c>
      <c r="CV11" s="74">
        <v>0</v>
      </c>
      <c r="CW11" s="74">
        <v>0</v>
      </c>
      <c r="CX11" s="74">
        <v>0</v>
      </c>
      <c r="CY11" s="74">
        <v>0</v>
      </c>
      <c r="CZ11" s="74">
        <v>0</v>
      </c>
      <c r="DA11" s="74">
        <v>0</v>
      </c>
      <c r="DB11" s="74">
        <v>0</v>
      </c>
      <c r="DC11" s="74">
        <v>0</v>
      </c>
      <c r="DD11" s="74">
        <v>0</v>
      </c>
      <c r="DE11" s="74">
        <v>0</v>
      </c>
      <c r="DF11" s="74">
        <v>0</v>
      </c>
      <c r="DG11" s="74">
        <v>0</v>
      </c>
      <c r="DH11" s="74">
        <v>0</v>
      </c>
      <c r="DI11" s="74">
        <v>0</v>
      </c>
      <c r="DJ11" s="74">
        <v>0</v>
      </c>
      <c r="DK11" s="74">
        <v>0</v>
      </c>
      <c r="DL11" s="74">
        <v>0</v>
      </c>
      <c r="DM11" s="74">
        <v>0</v>
      </c>
      <c r="DN11" s="74">
        <v>0</v>
      </c>
      <c r="DO11" s="74">
        <v>0</v>
      </c>
      <c r="DP11" s="74">
        <v>0</v>
      </c>
      <c r="DQ11" s="74">
        <v>0</v>
      </c>
      <c r="DR11" s="74">
        <v>0</v>
      </c>
      <c r="DS11" s="74">
        <v>0</v>
      </c>
      <c r="DT11" s="74">
        <v>0</v>
      </c>
      <c r="DU11" s="74">
        <v>0</v>
      </c>
      <c r="DV11" s="74">
        <v>0</v>
      </c>
      <c r="DW11" s="74">
        <v>0</v>
      </c>
      <c r="DX11" s="74">
        <v>0</v>
      </c>
      <c r="DY11" s="74">
        <v>0</v>
      </c>
      <c r="DZ11" s="74">
        <v>0</v>
      </c>
      <c r="EA11" s="74">
        <v>0</v>
      </c>
      <c r="EB11" s="74">
        <v>11760</v>
      </c>
      <c r="ED11" s="87">
        <v>0</v>
      </c>
    </row>
    <row r="12" spans="1:134">
      <c r="A12" s="3" t="s">
        <v>1422</v>
      </c>
      <c r="B12" s="62" t="s">
        <v>1489</v>
      </c>
      <c r="C12" s="88">
        <v>8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94957</v>
      </c>
      <c r="Y12" s="82">
        <v>11722</v>
      </c>
      <c r="Z12" s="82">
        <v>38337</v>
      </c>
      <c r="AA12" s="82">
        <v>4045</v>
      </c>
      <c r="AB12" s="82">
        <v>16103</v>
      </c>
      <c r="AC12" s="82">
        <v>37086</v>
      </c>
      <c r="AD12" s="82">
        <v>0</v>
      </c>
      <c r="AE12" s="82">
        <v>315</v>
      </c>
      <c r="AF12" s="82">
        <v>113</v>
      </c>
      <c r="AG12" s="82">
        <v>0</v>
      </c>
      <c r="AH12" s="82">
        <v>0</v>
      </c>
      <c r="AI12" s="82">
        <v>11</v>
      </c>
      <c r="AJ12" s="82">
        <v>1440</v>
      </c>
      <c r="AK12" s="82">
        <v>2300</v>
      </c>
      <c r="AL12" s="82">
        <v>71</v>
      </c>
      <c r="AM12" s="82">
        <v>0</v>
      </c>
      <c r="AN12" s="82">
        <v>0</v>
      </c>
      <c r="AO12" s="82">
        <v>0</v>
      </c>
      <c r="AP12" s="82">
        <v>0</v>
      </c>
      <c r="AQ12" s="82">
        <v>0</v>
      </c>
      <c r="AR12" s="82">
        <v>33</v>
      </c>
      <c r="AS12" s="82">
        <v>0</v>
      </c>
      <c r="AT12" s="82">
        <v>0</v>
      </c>
      <c r="AU12" s="82">
        <v>0</v>
      </c>
      <c r="AV12" s="82">
        <v>0</v>
      </c>
      <c r="AW12" s="82">
        <v>0</v>
      </c>
      <c r="AX12" s="82">
        <v>0</v>
      </c>
      <c r="AY12" s="82">
        <v>0</v>
      </c>
      <c r="AZ12" s="82">
        <v>0</v>
      </c>
      <c r="BA12" s="82">
        <v>0</v>
      </c>
      <c r="BB12" s="82">
        <v>0</v>
      </c>
      <c r="BC12" s="82">
        <v>5</v>
      </c>
      <c r="BD12" s="82">
        <v>0</v>
      </c>
      <c r="BE12" s="82">
        <v>0</v>
      </c>
      <c r="BF12" s="82">
        <v>0</v>
      </c>
      <c r="BG12" s="82">
        <v>0</v>
      </c>
      <c r="BH12" s="82">
        <v>0</v>
      </c>
      <c r="BI12" s="82">
        <v>0</v>
      </c>
      <c r="BJ12" s="82">
        <v>0</v>
      </c>
      <c r="BK12" s="82">
        <v>0</v>
      </c>
      <c r="BL12" s="82">
        <v>0</v>
      </c>
      <c r="BM12" s="82">
        <v>0</v>
      </c>
      <c r="BN12" s="82">
        <v>25</v>
      </c>
      <c r="BO12" s="82">
        <v>0</v>
      </c>
      <c r="BP12" s="82">
        <v>0</v>
      </c>
      <c r="BQ12" s="82">
        <v>0</v>
      </c>
      <c r="BR12" s="82">
        <v>0</v>
      </c>
      <c r="BS12" s="82">
        <v>0</v>
      </c>
      <c r="BT12" s="82">
        <v>0</v>
      </c>
      <c r="BU12" s="82">
        <v>0</v>
      </c>
      <c r="BV12" s="82">
        <v>0</v>
      </c>
      <c r="BW12" s="82">
        <v>0</v>
      </c>
      <c r="BX12" s="82">
        <v>0</v>
      </c>
      <c r="BY12" s="82">
        <v>0</v>
      </c>
      <c r="BZ12" s="82">
        <v>0</v>
      </c>
      <c r="CA12" s="82">
        <v>0</v>
      </c>
      <c r="CB12" s="82">
        <v>0</v>
      </c>
      <c r="CC12" s="82">
        <v>0</v>
      </c>
      <c r="CD12" s="82">
        <v>0</v>
      </c>
      <c r="CE12" s="82">
        <v>20</v>
      </c>
      <c r="CF12" s="82">
        <v>0</v>
      </c>
      <c r="CG12" s="74">
        <v>0</v>
      </c>
      <c r="CH12" s="74">
        <v>0</v>
      </c>
      <c r="CI12" s="74">
        <v>0</v>
      </c>
      <c r="CJ12" s="74">
        <v>0</v>
      </c>
      <c r="CK12" s="74">
        <v>16</v>
      </c>
      <c r="CL12" s="74">
        <v>0</v>
      </c>
      <c r="CM12" s="74">
        <v>0</v>
      </c>
      <c r="CN12" s="74">
        <v>0</v>
      </c>
      <c r="CO12" s="74">
        <v>0</v>
      </c>
      <c r="CP12" s="74">
        <v>0</v>
      </c>
      <c r="CQ12" s="74">
        <v>0</v>
      </c>
      <c r="CR12" s="74">
        <v>0</v>
      </c>
      <c r="CS12" s="74">
        <v>1797</v>
      </c>
      <c r="CT12" s="74">
        <v>0</v>
      </c>
      <c r="CU12" s="74">
        <v>0</v>
      </c>
      <c r="CV12" s="74">
        <v>0</v>
      </c>
      <c r="CW12" s="74">
        <v>0</v>
      </c>
      <c r="CX12" s="74">
        <v>0</v>
      </c>
      <c r="CY12" s="74">
        <v>0</v>
      </c>
      <c r="CZ12" s="74">
        <v>0</v>
      </c>
      <c r="DA12" s="74">
        <v>0</v>
      </c>
      <c r="DB12" s="74">
        <v>0</v>
      </c>
      <c r="DC12" s="74">
        <v>0</v>
      </c>
      <c r="DD12" s="74">
        <v>0</v>
      </c>
      <c r="DE12" s="74">
        <v>0</v>
      </c>
      <c r="DF12" s="74">
        <v>0</v>
      </c>
      <c r="DG12" s="74">
        <v>46</v>
      </c>
      <c r="DH12" s="74">
        <v>0</v>
      </c>
      <c r="DI12" s="74">
        <v>0</v>
      </c>
      <c r="DJ12" s="74">
        <v>202</v>
      </c>
      <c r="DK12" s="74">
        <v>0</v>
      </c>
      <c r="DL12" s="74">
        <v>0</v>
      </c>
      <c r="DM12" s="74">
        <v>0</v>
      </c>
      <c r="DN12" s="74">
        <v>0</v>
      </c>
      <c r="DO12" s="74">
        <v>0</v>
      </c>
      <c r="DP12" s="74">
        <v>0</v>
      </c>
      <c r="DQ12" s="74">
        <v>0</v>
      </c>
      <c r="DR12" s="74">
        <v>0</v>
      </c>
      <c r="DS12" s="74">
        <v>0</v>
      </c>
      <c r="DT12" s="74">
        <v>0</v>
      </c>
      <c r="DU12" s="74">
        <v>0</v>
      </c>
      <c r="DV12" s="74">
        <v>0</v>
      </c>
      <c r="DW12" s="74">
        <v>0</v>
      </c>
      <c r="DX12" s="74">
        <v>0</v>
      </c>
      <c r="DY12" s="74">
        <v>0</v>
      </c>
      <c r="DZ12" s="74">
        <v>0</v>
      </c>
      <c r="EA12" s="74">
        <v>0</v>
      </c>
      <c r="EB12" s="74">
        <v>208644</v>
      </c>
      <c r="ED12" s="87">
        <v>0</v>
      </c>
    </row>
    <row r="13" spans="1:134">
      <c r="A13" s="3" t="s">
        <v>1423</v>
      </c>
      <c r="B13" s="62" t="s">
        <v>1490</v>
      </c>
      <c r="C13" s="88">
        <v>9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26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33439</v>
      </c>
      <c r="AE13" s="82">
        <v>0</v>
      </c>
      <c r="AF13" s="82">
        <v>49</v>
      </c>
      <c r="AG13" s="82">
        <v>14</v>
      </c>
      <c r="AH13" s="82">
        <v>0</v>
      </c>
      <c r="AI13" s="82">
        <v>39</v>
      </c>
      <c r="AJ13" s="82">
        <v>0</v>
      </c>
      <c r="AK13" s="82">
        <v>32</v>
      </c>
      <c r="AL13" s="82">
        <v>24</v>
      </c>
      <c r="AM13" s="82">
        <v>0</v>
      </c>
      <c r="AN13" s="82">
        <v>0</v>
      </c>
      <c r="AO13" s="82">
        <v>0</v>
      </c>
      <c r="AP13" s="82">
        <v>0</v>
      </c>
      <c r="AQ13" s="82">
        <v>0</v>
      </c>
      <c r="AR13" s="82">
        <v>0</v>
      </c>
      <c r="AS13" s="82">
        <v>0</v>
      </c>
      <c r="AT13" s="82">
        <v>0</v>
      </c>
      <c r="AU13" s="82">
        <v>0</v>
      </c>
      <c r="AV13" s="82">
        <v>0</v>
      </c>
      <c r="AW13" s="82">
        <v>0</v>
      </c>
      <c r="AX13" s="82">
        <v>0</v>
      </c>
      <c r="AY13" s="82">
        <v>0</v>
      </c>
      <c r="AZ13" s="82">
        <v>0</v>
      </c>
      <c r="BA13" s="82">
        <v>0</v>
      </c>
      <c r="BB13" s="82">
        <v>0</v>
      </c>
      <c r="BC13" s="82">
        <v>17799</v>
      </c>
      <c r="BD13" s="82">
        <v>0</v>
      </c>
      <c r="BE13" s="82">
        <v>0</v>
      </c>
      <c r="BF13" s="82">
        <v>34</v>
      </c>
      <c r="BG13" s="82">
        <v>0</v>
      </c>
      <c r="BH13" s="82">
        <v>0</v>
      </c>
      <c r="BI13" s="82">
        <v>34</v>
      </c>
      <c r="BJ13" s="82">
        <v>0</v>
      </c>
      <c r="BK13" s="82">
        <v>0</v>
      </c>
      <c r="BL13" s="82">
        <v>21</v>
      </c>
      <c r="BM13" s="82">
        <v>0</v>
      </c>
      <c r="BN13" s="82">
        <v>0</v>
      </c>
      <c r="BO13" s="82">
        <v>0</v>
      </c>
      <c r="BP13" s="82">
        <v>0</v>
      </c>
      <c r="BQ13" s="82">
        <v>0</v>
      </c>
      <c r="BR13" s="82">
        <v>0</v>
      </c>
      <c r="BS13" s="82">
        <v>0</v>
      </c>
      <c r="BT13" s="82">
        <v>0</v>
      </c>
      <c r="BU13" s="82">
        <v>0</v>
      </c>
      <c r="BV13" s="82">
        <v>0</v>
      </c>
      <c r="BW13" s="82">
        <v>0</v>
      </c>
      <c r="BX13" s="82">
        <v>0</v>
      </c>
      <c r="BY13" s="82">
        <v>0</v>
      </c>
      <c r="BZ13" s="82">
        <v>0</v>
      </c>
      <c r="CA13" s="82">
        <v>0</v>
      </c>
      <c r="CB13" s="82">
        <v>0</v>
      </c>
      <c r="CC13" s="82">
        <v>0</v>
      </c>
      <c r="CD13" s="82">
        <v>0</v>
      </c>
      <c r="CE13" s="82">
        <v>622</v>
      </c>
      <c r="CF13" s="82">
        <v>0</v>
      </c>
      <c r="CG13" s="74">
        <v>0</v>
      </c>
      <c r="CH13" s="74">
        <v>0</v>
      </c>
      <c r="CI13" s="74">
        <v>0</v>
      </c>
      <c r="CJ13" s="74">
        <v>0</v>
      </c>
      <c r="CK13" s="74">
        <v>0</v>
      </c>
      <c r="CL13" s="74">
        <v>11</v>
      </c>
      <c r="CM13" s="74">
        <v>0</v>
      </c>
      <c r="CN13" s="74">
        <v>0</v>
      </c>
      <c r="CO13" s="74">
        <v>0</v>
      </c>
      <c r="CP13" s="74">
        <v>0</v>
      </c>
      <c r="CQ13" s="74">
        <v>0</v>
      </c>
      <c r="CR13" s="74">
        <v>0</v>
      </c>
      <c r="CS13" s="74">
        <v>63</v>
      </c>
      <c r="CT13" s="74">
        <v>0</v>
      </c>
      <c r="CU13" s="74">
        <v>0</v>
      </c>
      <c r="CV13" s="74">
        <v>0</v>
      </c>
      <c r="CW13" s="74">
        <v>0</v>
      </c>
      <c r="CX13" s="74">
        <v>0</v>
      </c>
      <c r="CY13" s="74">
        <v>0</v>
      </c>
      <c r="CZ13" s="74">
        <v>0</v>
      </c>
      <c r="DA13" s="74">
        <v>0</v>
      </c>
      <c r="DB13" s="74">
        <v>0</v>
      </c>
      <c r="DC13" s="74">
        <v>0</v>
      </c>
      <c r="DD13" s="74">
        <v>0</v>
      </c>
      <c r="DE13" s="74">
        <v>0</v>
      </c>
      <c r="DF13" s="74">
        <v>0</v>
      </c>
      <c r="DG13" s="74">
        <v>492</v>
      </c>
      <c r="DH13" s="74">
        <v>0</v>
      </c>
      <c r="DI13" s="74">
        <v>0</v>
      </c>
      <c r="DJ13" s="74">
        <v>25</v>
      </c>
      <c r="DK13" s="74">
        <v>0</v>
      </c>
      <c r="DL13" s="74">
        <v>0</v>
      </c>
      <c r="DM13" s="74">
        <v>0</v>
      </c>
      <c r="DN13" s="74">
        <v>0</v>
      </c>
      <c r="DO13" s="74">
        <v>0</v>
      </c>
      <c r="DP13" s="74">
        <v>0</v>
      </c>
      <c r="DQ13" s="74">
        <v>0</v>
      </c>
      <c r="DR13" s="74">
        <v>0</v>
      </c>
      <c r="DS13" s="74">
        <v>0</v>
      </c>
      <c r="DT13" s="74">
        <v>0</v>
      </c>
      <c r="DU13" s="74">
        <v>0</v>
      </c>
      <c r="DV13" s="74">
        <v>0</v>
      </c>
      <c r="DW13" s="74">
        <v>0</v>
      </c>
      <c r="DX13" s="74">
        <v>0</v>
      </c>
      <c r="DY13" s="74">
        <v>0</v>
      </c>
      <c r="DZ13" s="74">
        <v>0</v>
      </c>
      <c r="EA13" s="74">
        <v>0</v>
      </c>
      <c r="EB13" s="74">
        <v>52724</v>
      </c>
      <c r="ED13" s="87">
        <v>0</v>
      </c>
    </row>
    <row r="14" spans="1:134">
      <c r="A14" s="3" t="s">
        <v>1424</v>
      </c>
      <c r="B14" s="62" t="s">
        <v>1491</v>
      </c>
      <c r="C14" s="88">
        <v>10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451</v>
      </c>
      <c r="Y14" s="82">
        <v>0</v>
      </c>
      <c r="Z14" s="82">
        <v>1980</v>
      </c>
      <c r="AA14" s="82">
        <v>54</v>
      </c>
      <c r="AB14" s="82">
        <v>50</v>
      </c>
      <c r="AC14" s="82">
        <v>912</v>
      </c>
      <c r="AD14" s="82">
        <v>233</v>
      </c>
      <c r="AE14" s="82">
        <v>20295</v>
      </c>
      <c r="AF14" s="82">
        <v>47887</v>
      </c>
      <c r="AG14" s="82">
        <v>9711</v>
      </c>
      <c r="AH14" s="82">
        <v>11712</v>
      </c>
      <c r="AI14" s="82">
        <v>28634</v>
      </c>
      <c r="AJ14" s="82">
        <v>22850</v>
      </c>
      <c r="AK14" s="82">
        <v>69749</v>
      </c>
      <c r="AL14" s="82">
        <v>1941</v>
      </c>
      <c r="AM14" s="82">
        <v>12</v>
      </c>
      <c r="AN14" s="82">
        <v>0</v>
      </c>
      <c r="AO14" s="82">
        <v>0</v>
      </c>
      <c r="AP14" s="82">
        <v>0</v>
      </c>
      <c r="AQ14" s="82">
        <v>0</v>
      </c>
      <c r="AR14" s="82">
        <v>0</v>
      </c>
      <c r="AS14" s="82">
        <v>0</v>
      </c>
      <c r="AT14" s="82">
        <v>0</v>
      </c>
      <c r="AU14" s="82">
        <v>4</v>
      </c>
      <c r="AV14" s="82">
        <v>0</v>
      </c>
      <c r="AW14" s="82">
        <v>0</v>
      </c>
      <c r="AX14" s="82">
        <v>0</v>
      </c>
      <c r="AY14" s="82">
        <v>0</v>
      </c>
      <c r="AZ14" s="82">
        <v>0</v>
      </c>
      <c r="BA14" s="82">
        <v>0</v>
      </c>
      <c r="BB14" s="82">
        <v>0</v>
      </c>
      <c r="BC14" s="82">
        <v>2414</v>
      </c>
      <c r="BD14" s="82">
        <v>16</v>
      </c>
      <c r="BE14" s="82">
        <v>790</v>
      </c>
      <c r="BF14" s="82">
        <v>287</v>
      </c>
      <c r="BG14" s="82">
        <v>0</v>
      </c>
      <c r="BH14" s="82">
        <v>0</v>
      </c>
      <c r="BI14" s="82">
        <v>936</v>
      </c>
      <c r="BJ14" s="82">
        <v>0</v>
      </c>
      <c r="BK14" s="82">
        <v>58</v>
      </c>
      <c r="BL14" s="82">
        <v>29</v>
      </c>
      <c r="BM14" s="82">
        <v>0</v>
      </c>
      <c r="BN14" s="82">
        <v>21</v>
      </c>
      <c r="BO14" s="82">
        <v>0</v>
      </c>
      <c r="BP14" s="82">
        <v>0</v>
      </c>
      <c r="BQ14" s="82">
        <v>0</v>
      </c>
      <c r="BR14" s="82">
        <v>0</v>
      </c>
      <c r="BS14" s="82">
        <v>0</v>
      </c>
      <c r="BT14" s="82">
        <v>0</v>
      </c>
      <c r="BU14" s="82">
        <v>0</v>
      </c>
      <c r="BV14" s="82">
        <v>0</v>
      </c>
      <c r="BW14" s="82">
        <v>0</v>
      </c>
      <c r="BX14" s="82">
        <v>0</v>
      </c>
      <c r="BY14" s="82">
        <v>0</v>
      </c>
      <c r="BZ14" s="82">
        <v>0</v>
      </c>
      <c r="CA14" s="82">
        <v>0</v>
      </c>
      <c r="CB14" s="82">
        <v>0</v>
      </c>
      <c r="CC14" s="82">
        <v>0</v>
      </c>
      <c r="CD14" s="82">
        <v>0</v>
      </c>
      <c r="CE14" s="82">
        <v>38</v>
      </c>
      <c r="CF14" s="82">
        <v>0</v>
      </c>
      <c r="CG14" s="74">
        <v>0</v>
      </c>
      <c r="CH14" s="74">
        <v>0</v>
      </c>
      <c r="CI14" s="74">
        <v>0</v>
      </c>
      <c r="CJ14" s="74">
        <v>0</v>
      </c>
      <c r="CK14" s="74">
        <v>0</v>
      </c>
      <c r="CL14" s="74">
        <v>0</v>
      </c>
      <c r="CM14" s="74">
        <v>0</v>
      </c>
      <c r="CN14" s="74">
        <v>0</v>
      </c>
      <c r="CO14" s="74">
        <v>0</v>
      </c>
      <c r="CP14" s="74">
        <v>0</v>
      </c>
      <c r="CQ14" s="74">
        <v>0</v>
      </c>
      <c r="CR14" s="74">
        <v>0</v>
      </c>
      <c r="CS14" s="74">
        <v>2471</v>
      </c>
      <c r="CT14" s="74">
        <v>0</v>
      </c>
      <c r="CU14" s="74">
        <v>0</v>
      </c>
      <c r="CV14" s="74">
        <v>0</v>
      </c>
      <c r="CW14" s="74">
        <v>0</v>
      </c>
      <c r="CX14" s="74">
        <v>0</v>
      </c>
      <c r="CY14" s="74">
        <v>0</v>
      </c>
      <c r="CZ14" s="74">
        <v>0</v>
      </c>
      <c r="DA14" s="74">
        <v>0</v>
      </c>
      <c r="DB14" s="74">
        <v>0</v>
      </c>
      <c r="DC14" s="74">
        <v>0</v>
      </c>
      <c r="DD14" s="74">
        <v>0</v>
      </c>
      <c r="DE14" s="74">
        <v>0</v>
      </c>
      <c r="DF14" s="74">
        <v>0</v>
      </c>
      <c r="DG14" s="74">
        <v>614</v>
      </c>
      <c r="DH14" s="74">
        <v>0</v>
      </c>
      <c r="DI14" s="74">
        <v>0</v>
      </c>
      <c r="DJ14" s="74">
        <v>248</v>
      </c>
      <c r="DK14" s="74">
        <v>0</v>
      </c>
      <c r="DL14" s="74">
        <v>0</v>
      </c>
      <c r="DM14" s="74">
        <v>0</v>
      </c>
      <c r="DN14" s="74">
        <v>0</v>
      </c>
      <c r="DO14" s="74">
        <v>0</v>
      </c>
      <c r="DP14" s="74">
        <v>0</v>
      </c>
      <c r="DQ14" s="74">
        <v>0</v>
      </c>
      <c r="DR14" s="74">
        <v>0</v>
      </c>
      <c r="DS14" s="74">
        <v>0</v>
      </c>
      <c r="DT14" s="74">
        <v>0</v>
      </c>
      <c r="DU14" s="74">
        <v>0</v>
      </c>
      <c r="DV14" s="74">
        <v>0</v>
      </c>
      <c r="DW14" s="74">
        <v>0</v>
      </c>
      <c r="DX14" s="74">
        <v>0</v>
      </c>
      <c r="DY14" s="74">
        <v>0</v>
      </c>
      <c r="DZ14" s="74">
        <v>0</v>
      </c>
      <c r="EA14" s="74">
        <v>0</v>
      </c>
      <c r="EB14" s="74">
        <v>224397</v>
      </c>
      <c r="ED14" s="87">
        <v>0</v>
      </c>
    </row>
    <row r="15" spans="1:134">
      <c r="A15" s="3" t="s">
        <v>1425</v>
      </c>
      <c r="B15" s="62" t="s">
        <v>1492</v>
      </c>
      <c r="C15" s="88">
        <v>11</v>
      </c>
      <c r="D15" s="82">
        <v>0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2">
        <v>0</v>
      </c>
      <c r="AE15" s="82">
        <v>406</v>
      </c>
      <c r="AF15" s="82">
        <v>0</v>
      </c>
      <c r="AG15" s="82">
        <v>0</v>
      </c>
      <c r="AH15" s="82">
        <v>0</v>
      </c>
      <c r="AI15" s="82">
        <v>6</v>
      </c>
      <c r="AJ15" s="82">
        <v>0</v>
      </c>
      <c r="AK15" s="82">
        <v>58</v>
      </c>
      <c r="AL15" s="82">
        <v>60516</v>
      </c>
      <c r="AM15" s="82">
        <v>0</v>
      </c>
      <c r="AN15" s="82">
        <v>0</v>
      </c>
      <c r="AO15" s="82">
        <v>0</v>
      </c>
      <c r="AP15" s="82">
        <v>0</v>
      </c>
      <c r="AQ15" s="82">
        <v>0</v>
      </c>
      <c r="AR15" s="82">
        <v>0</v>
      </c>
      <c r="AS15" s="82">
        <v>0</v>
      </c>
      <c r="AT15" s="82">
        <v>0</v>
      </c>
      <c r="AU15" s="82">
        <v>0</v>
      </c>
      <c r="AV15" s="82">
        <v>0</v>
      </c>
      <c r="AW15" s="82">
        <v>0</v>
      </c>
      <c r="AX15" s="82">
        <v>0</v>
      </c>
      <c r="AY15" s="82">
        <v>0</v>
      </c>
      <c r="AZ15" s="82">
        <v>0</v>
      </c>
      <c r="BA15" s="82">
        <v>0</v>
      </c>
      <c r="BB15" s="82">
        <v>0</v>
      </c>
      <c r="BC15" s="82">
        <v>74</v>
      </c>
      <c r="BD15" s="82">
        <v>0</v>
      </c>
      <c r="BE15" s="82">
        <v>0</v>
      </c>
      <c r="BF15" s="82">
        <v>0</v>
      </c>
      <c r="BG15" s="82">
        <v>0</v>
      </c>
      <c r="BH15" s="82">
        <v>0</v>
      </c>
      <c r="BI15" s="82">
        <v>0</v>
      </c>
      <c r="BJ15" s="82">
        <v>0</v>
      </c>
      <c r="BK15" s="82">
        <v>0</v>
      </c>
      <c r="BL15" s="82">
        <v>0</v>
      </c>
      <c r="BM15" s="82">
        <v>0</v>
      </c>
      <c r="BN15" s="82">
        <v>37</v>
      </c>
      <c r="BO15" s="82">
        <v>0</v>
      </c>
      <c r="BP15" s="82">
        <v>0</v>
      </c>
      <c r="BQ15" s="82">
        <v>0</v>
      </c>
      <c r="BR15" s="82">
        <v>0</v>
      </c>
      <c r="BS15" s="82">
        <v>0</v>
      </c>
      <c r="BT15" s="82">
        <v>0</v>
      </c>
      <c r="BU15" s="82">
        <v>0</v>
      </c>
      <c r="BV15" s="82">
        <v>369</v>
      </c>
      <c r="BW15" s="82">
        <v>0</v>
      </c>
      <c r="BX15" s="82">
        <v>0</v>
      </c>
      <c r="BY15" s="82">
        <v>0</v>
      </c>
      <c r="BZ15" s="82">
        <v>0</v>
      </c>
      <c r="CA15" s="82">
        <v>0</v>
      </c>
      <c r="CB15" s="82">
        <v>0</v>
      </c>
      <c r="CC15" s="82">
        <v>0</v>
      </c>
      <c r="CD15" s="82">
        <v>0</v>
      </c>
      <c r="CE15" s="82">
        <v>136</v>
      </c>
      <c r="CF15" s="82">
        <v>0</v>
      </c>
      <c r="CG15" s="74">
        <v>0</v>
      </c>
      <c r="CH15" s="74">
        <v>0</v>
      </c>
      <c r="CI15" s="74">
        <v>0</v>
      </c>
      <c r="CJ15" s="74">
        <v>0</v>
      </c>
      <c r="CK15" s="74">
        <v>0</v>
      </c>
      <c r="CL15" s="74">
        <v>0</v>
      </c>
      <c r="CM15" s="74">
        <v>0</v>
      </c>
      <c r="CN15" s="74">
        <v>0</v>
      </c>
      <c r="CO15" s="74">
        <v>0</v>
      </c>
      <c r="CP15" s="74">
        <v>0</v>
      </c>
      <c r="CQ15" s="74">
        <v>0</v>
      </c>
      <c r="CR15" s="74">
        <v>0</v>
      </c>
      <c r="CS15" s="74">
        <v>876</v>
      </c>
      <c r="CT15" s="74">
        <v>0</v>
      </c>
      <c r="CU15" s="74">
        <v>0</v>
      </c>
      <c r="CV15" s="74">
        <v>0</v>
      </c>
      <c r="CW15" s="74">
        <v>0</v>
      </c>
      <c r="CX15" s="74">
        <v>0</v>
      </c>
      <c r="CY15" s="74">
        <v>0</v>
      </c>
      <c r="CZ15" s="74">
        <v>0</v>
      </c>
      <c r="DA15" s="74">
        <v>0</v>
      </c>
      <c r="DB15" s="74">
        <v>0</v>
      </c>
      <c r="DC15" s="74">
        <v>0</v>
      </c>
      <c r="DD15" s="74">
        <v>0</v>
      </c>
      <c r="DE15" s="74">
        <v>0</v>
      </c>
      <c r="DF15" s="74">
        <v>0</v>
      </c>
      <c r="DG15" s="74">
        <v>164</v>
      </c>
      <c r="DH15" s="74">
        <v>0</v>
      </c>
      <c r="DI15" s="74">
        <v>0</v>
      </c>
      <c r="DJ15" s="74">
        <v>74</v>
      </c>
      <c r="DK15" s="74">
        <v>0</v>
      </c>
      <c r="DL15" s="74">
        <v>0</v>
      </c>
      <c r="DM15" s="74">
        <v>0</v>
      </c>
      <c r="DN15" s="74">
        <v>0</v>
      </c>
      <c r="DO15" s="74">
        <v>0</v>
      </c>
      <c r="DP15" s="74">
        <v>0</v>
      </c>
      <c r="DQ15" s="74">
        <v>0</v>
      </c>
      <c r="DR15" s="74">
        <v>0</v>
      </c>
      <c r="DS15" s="74">
        <v>0</v>
      </c>
      <c r="DT15" s="74">
        <v>0</v>
      </c>
      <c r="DU15" s="74">
        <v>0</v>
      </c>
      <c r="DV15" s="74">
        <v>0</v>
      </c>
      <c r="DW15" s="74">
        <v>0</v>
      </c>
      <c r="DX15" s="74">
        <v>0</v>
      </c>
      <c r="DY15" s="74">
        <v>0</v>
      </c>
      <c r="DZ15" s="74">
        <v>0</v>
      </c>
      <c r="EA15" s="74">
        <v>0</v>
      </c>
      <c r="EB15" s="74">
        <v>62716</v>
      </c>
      <c r="ED15" s="87">
        <v>0</v>
      </c>
    </row>
    <row r="16" spans="1:134">
      <c r="A16" s="3" t="s">
        <v>1426</v>
      </c>
      <c r="B16" s="62" t="s">
        <v>1493</v>
      </c>
      <c r="C16" s="88">
        <v>12</v>
      </c>
      <c r="D16" s="82">
        <v>0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2">
        <v>0</v>
      </c>
      <c r="AE16" s="82">
        <v>0</v>
      </c>
      <c r="AF16" s="82">
        <v>0</v>
      </c>
      <c r="AG16" s="82">
        <v>0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15125</v>
      </c>
      <c r="AN16" s="82">
        <v>0</v>
      </c>
      <c r="AO16" s="82">
        <v>0</v>
      </c>
      <c r="AP16" s="82">
        <v>0</v>
      </c>
      <c r="AQ16" s="82">
        <v>0</v>
      </c>
      <c r="AR16" s="82">
        <v>0</v>
      </c>
      <c r="AS16" s="82">
        <v>0</v>
      </c>
      <c r="AT16" s="82">
        <v>0</v>
      </c>
      <c r="AU16" s="82">
        <v>18</v>
      </c>
      <c r="AV16" s="82">
        <v>0</v>
      </c>
      <c r="AW16" s="82">
        <v>0</v>
      </c>
      <c r="AX16" s="82">
        <v>0</v>
      </c>
      <c r="AY16" s="82">
        <v>0</v>
      </c>
      <c r="AZ16" s="82">
        <v>0</v>
      </c>
      <c r="BA16" s="82">
        <v>0</v>
      </c>
      <c r="BB16" s="82">
        <v>0</v>
      </c>
      <c r="BC16" s="82">
        <v>0</v>
      </c>
      <c r="BD16" s="82">
        <v>0</v>
      </c>
      <c r="BE16" s="82">
        <v>0</v>
      </c>
      <c r="BF16" s="82">
        <v>0</v>
      </c>
      <c r="BG16" s="82">
        <v>0</v>
      </c>
      <c r="BH16" s="82">
        <v>0</v>
      </c>
      <c r="BI16" s="82">
        <v>0</v>
      </c>
      <c r="BJ16" s="82">
        <v>0</v>
      </c>
      <c r="BK16" s="82">
        <v>0</v>
      </c>
      <c r="BL16" s="82">
        <v>0</v>
      </c>
      <c r="BM16" s="82">
        <v>0</v>
      </c>
      <c r="BN16" s="82">
        <v>0</v>
      </c>
      <c r="BO16" s="82">
        <v>0</v>
      </c>
      <c r="BP16" s="82">
        <v>0</v>
      </c>
      <c r="BQ16" s="82">
        <v>0</v>
      </c>
      <c r="BR16" s="82">
        <v>0</v>
      </c>
      <c r="BS16" s="82">
        <v>0</v>
      </c>
      <c r="BT16" s="82">
        <v>0</v>
      </c>
      <c r="BU16" s="82">
        <v>0</v>
      </c>
      <c r="BV16" s="82">
        <v>0</v>
      </c>
      <c r="BW16" s="82">
        <v>0</v>
      </c>
      <c r="BX16" s="82">
        <v>0</v>
      </c>
      <c r="BY16" s="82">
        <v>0</v>
      </c>
      <c r="BZ16" s="82">
        <v>0</v>
      </c>
      <c r="CA16" s="82">
        <v>0</v>
      </c>
      <c r="CB16" s="82">
        <v>0</v>
      </c>
      <c r="CC16" s="82">
        <v>0</v>
      </c>
      <c r="CD16" s="82">
        <v>0</v>
      </c>
      <c r="CE16" s="82">
        <v>5</v>
      </c>
      <c r="CF16" s="82">
        <v>0</v>
      </c>
      <c r="CG16" s="74">
        <v>0</v>
      </c>
      <c r="CH16" s="74">
        <v>0</v>
      </c>
      <c r="CI16" s="74">
        <v>0</v>
      </c>
      <c r="CJ16" s="74">
        <v>0</v>
      </c>
      <c r="CK16" s="74">
        <v>0</v>
      </c>
      <c r="CL16" s="74">
        <v>0</v>
      </c>
      <c r="CM16" s="74">
        <v>0</v>
      </c>
      <c r="CN16" s="74">
        <v>0</v>
      </c>
      <c r="CO16" s="74">
        <v>0</v>
      </c>
      <c r="CP16" s="74">
        <v>0</v>
      </c>
      <c r="CQ16" s="74">
        <v>0</v>
      </c>
      <c r="CR16" s="74">
        <v>0</v>
      </c>
      <c r="CS16" s="74">
        <v>65</v>
      </c>
      <c r="CT16" s="74">
        <v>0</v>
      </c>
      <c r="CU16" s="74">
        <v>0</v>
      </c>
      <c r="CV16" s="74">
        <v>0</v>
      </c>
      <c r="CW16" s="74">
        <v>0</v>
      </c>
      <c r="CX16" s="74">
        <v>0</v>
      </c>
      <c r="CY16" s="74">
        <v>0</v>
      </c>
      <c r="CZ16" s="74">
        <v>0</v>
      </c>
      <c r="DA16" s="74">
        <v>0</v>
      </c>
      <c r="DB16" s="74">
        <v>0</v>
      </c>
      <c r="DC16" s="74">
        <v>0</v>
      </c>
      <c r="DD16" s="74">
        <v>0</v>
      </c>
      <c r="DE16" s="74">
        <v>0</v>
      </c>
      <c r="DF16" s="74">
        <v>0</v>
      </c>
      <c r="DG16" s="74">
        <v>6</v>
      </c>
      <c r="DH16" s="74">
        <v>0</v>
      </c>
      <c r="DI16" s="74">
        <v>0</v>
      </c>
      <c r="DJ16" s="74">
        <v>53</v>
      </c>
      <c r="DK16" s="74">
        <v>0</v>
      </c>
      <c r="DL16" s="74">
        <v>0</v>
      </c>
      <c r="DM16" s="74">
        <v>0</v>
      </c>
      <c r="DN16" s="74">
        <v>0</v>
      </c>
      <c r="DO16" s="74">
        <v>0</v>
      </c>
      <c r="DP16" s="74">
        <v>0</v>
      </c>
      <c r="DQ16" s="74">
        <v>0</v>
      </c>
      <c r="DR16" s="74">
        <v>0</v>
      </c>
      <c r="DS16" s="74">
        <v>0</v>
      </c>
      <c r="DT16" s="74">
        <v>0</v>
      </c>
      <c r="DU16" s="74">
        <v>0</v>
      </c>
      <c r="DV16" s="74">
        <v>0</v>
      </c>
      <c r="DW16" s="74">
        <v>0</v>
      </c>
      <c r="DX16" s="74">
        <v>0</v>
      </c>
      <c r="DY16" s="74">
        <v>0</v>
      </c>
      <c r="DZ16" s="74">
        <v>0</v>
      </c>
      <c r="EA16" s="74">
        <v>0</v>
      </c>
      <c r="EB16" s="74">
        <v>15272</v>
      </c>
      <c r="ED16" s="87">
        <v>0</v>
      </c>
    </row>
    <row r="17" spans="1:134">
      <c r="A17" s="3" t="s">
        <v>1427</v>
      </c>
      <c r="B17" s="62" t="s">
        <v>1494</v>
      </c>
      <c r="C17" s="88">
        <v>13</v>
      </c>
      <c r="D17" s="82">
        <v>0</v>
      </c>
      <c r="E17" s="82">
        <v>0</v>
      </c>
      <c r="F17" s="82">
        <v>0</v>
      </c>
      <c r="G17" s="82">
        <v>0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82">
        <v>0</v>
      </c>
      <c r="N17" s="82">
        <v>0</v>
      </c>
      <c r="O17" s="82">
        <v>0</v>
      </c>
      <c r="P17" s="82">
        <v>0</v>
      </c>
      <c r="Q17" s="82">
        <v>0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2">
        <v>0</v>
      </c>
      <c r="Y17" s="82">
        <v>0</v>
      </c>
      <c r="Z17" s="82">
        <v>0</v>
      </c>
      <c r="AA17" s="82">
        <v>0</v>
      </c>
      <c r="AB17" s="82">
        <v>0</v>
      </c>
      <c r="AC17" s="82">
        <v>0</v>
      </c>
      <c r="AD17" s="82">
        <v>0</v>
      </c>
      <c r="AE17" s="82">
        <v>0</v>
      </c>
      <c r="AF17" s="82">
        <v>0</v>
      </c>
      <c r="AG17" s="82">
        <v>0</v>
      </c>
      <c r="AH17" s="82">
        <v>0</v>
      </c>
      <c r="AI17" s="82">
        <v>0</v>
      </c>
      <c r="AJ17" s="82">
        <v>0</v>
      </c>
      <c r="AK17" s="82">
        <v>0</v>
      </c>
      <c r="AL17" s="82">
        <v>0</v>
      </c>
      <c r="AM17" s="82">
        <v>0</v>
      </c>
      <c r="AN17" s="82">
        <v>7923</v>
      </c>
      <c r="AO17" s="82">
        <v>16544</v>
      </c>
      <c r="AP17" s="82">
        <v>19999</v>
      </c>
      <c r="AQ17" s="82">
        <v>515</v>
      </c>
      <c r="AR17" s="82">
        <v>18</v>
      </c>
      <c r="AS17" s="82">
        <v>13</v>
      </c>
      <c r="AT17" s="82">
        <v>0</v>
      </c>
      <c r="AU17" s="82">
        <v>18</v>
      </c>
      <c r="AV17" s="82">
        <v>0</v>
      </c>
      <c r="AW17" s="82">
        <v>0</v>
      </c>
      <c r="AX17" s="82">
        <v>0</v>
      </c>
      <c r="AY17" s="82">
        <v>0</v>
      </c>
      <c r="AZ17" s="82">
        <v>0</v>
      </c>
      <c r="BA17" s="82">
        <v>0</v>
      </c>
      <c r="BB17" s="82">
        <v>0</v>
      </c>
      <c r="BC17" s="82">
        <v>0</v>
      </c>
      <c r="BD17" s="82">
        <v>0</v>
      </c>
      <c r="BE17" s="82">
        <v>0</v>
      </c>
      <c r="BF17" s="82">
        <v>0</v>
      </c>
      <c r="BG17" s="82">
        <v>404</v>
      </c>
      <c r="BH17" s="82">
        <v>0</v>
      </c>
      <c r="BI17" s="82">
        <v>24</v>
      </c>
      <c r="BJ17" s="82">
        <v>0</v>
      </c>
      <c r="BK17" s="82">
        <v>0</v>
      </c>
      <c r="BL17" s="82">
        <v>6</v>
      </c>
      <c r="BM17" s="82">
        <v>18</v>
      </c>
      <c r="BN17" s="82">
        <v>207</v>
      </c>
      <c r="BO17" s="82">
        <v>0</v>
      </c>
      <c r="BP17" s="82">
        <v>0</v>
      </c>
      <c r="BQ17" s="82">
        <v>17</v>
      </c>
      <c r="BR17" s="82">
        <v>0</v>
      </c>
      <c r="BS17" s="82">
        <v>0</v>
      </c>
      <c r="BT17" s="82">
        <v>0</v>
      </c>
      <c r="BU17" s="82">
        <v>0</v>
      </c>
      <c r="BV17" s="82">
        <v>28</v>
      </c>
      <c r="BW17" s="82">
        <v>0</v>
      </c>
      <c r="BX17" s="82">
        <v>0</v>
      </c>
      <c r="BY17" s="82">
        <v>0</v>
      </c>
      <c r="BZ17" s="82">
        <v>0</v>
      </c>
      <c r="CA17" s="82">
        <v>0</v>
      </c>
      <c r="CB17" s="82">
        <v>7</v>
      </c>
      <c r="CC17" s="82">
        <v>0</v>
      </c>
      <c r="CD17" s="82">
        <v>0</v>
      </c>
      <c r="CE17" s="82">
        <v>65</v>
      </c>
      <c r="CF17" s="82">
        <v>0</v>
      </c>
      <c r="CG17" s="74">
        <v>15</v>
      </c>
      <c r="CH17" s="74">
        <v>80</v>
      </c>
      <c r="CI17" s="74">
        <v>6</v>
      </c>
      <c r="CJ17" s="74">
        <v>67</v>
      </c>
      <c r="CK17" s="74">
        <v>115</v>
      </c>
      <c r="CL17" s="74">
        <v>0</v>
      </c>
      <c r="CM17" s="74">
        <v>0</v>
      </c>
      <c r="CN17" s="74">
        <v>0</v>
      </c>
      <c r="CO17" s="74">
        <v>0</v>
      </c>
      <c r="CP17" s="74">
        <v>0</v>
      </c>
      <c r="CQ17" s="74">
        <v>0</v>
      </c>
      <c r="CR17" s="74">
        <v>0</v>
      </c>
      <c r="CS17" s="74">
        <v>215</v>
      </c>
      <c r="CT17" s="74">
        <v>0</v>
      </c>
      <c r="CU17" s="74">
        <v>0</v>
      </c>
      <c r="CV17" s="74">
        <v>0</v>
      </c>
      <c r="CW17" s="74">
        <v>0</v>
      </c>
      <c r="CX17" s="74">
        <v>0</v>
      </c>
      <c r="CY17" s="74">
        <v>0</v>
      </c>
      <c r="CZ17" s="74">
        <v>0</v>
      </c>
      <c r="DA17" s="74">
        <v>0</v>
      </c>
      <c r="DB17" s="74">
        <v>0</v>
      </c>
      <c r="DC17" s="74">
        <v>0</v>
      </c>
      <c r="DD17" s="74">
        <v>0</v>
      </c>
      <c r="DE17" s="74">
        <v>0</v>
      </c>
      <c r="DF17" s="74">
        <v>0</v>
      </c>
      <c r="DG17" s="74">
        <v>281</v>
      </c>
      <c r="DH17" s="74">
        <v>0</v>
      </c>
      <c r="DI17" s="74">
        <v>0</v>
      </c>
      <c r="DJ17" s="74">
        <v>49</v>
      </c>
      <c r="DK17" s="74">
        <v>0</v>
      </c>
      <c r="DL17" s="74">
        <v>0</v>
      </c>
      <c r="DM17" s="74">
        <v>0</v>
      </c>
      <c r="DN17" s="74">
        <v>0</v>
      </c>
      <c r="DO17" s="74">
        <v>0</v>
      </c>
      <c r="DP17" s="74">
        <v>0</v>
      </c>
      <c r="DQ17" s="74">
        <v>0</v>
      </c>
      <c r="DR17" s="74">
        <v>0</v>
      </c>
      <c r="DS17" s="74">
        <v>0</v>
      </c>
      <c r="DT17" s="74">
        <v>0</v>
      </c>
      <c r="DU17" s="74">
        <v>0</v>
      </c>
      <c r="DV17" s="74">
        <v>0</v>
      </c>
      <c r="DW17" s="74">
        <v>0</v>
      </c>
      <c r="DX17" s="74">
        <v>0</v>
      </c>
      <c r="DY17" s="74">
        <v>0</v>
      </c>
      <c r="DZ17" s="74">
        <v>0</v>
      </c>
      <c r="EA17" s="74">
        <v>0</v>
      </c>
      <c r="EB17" s="74">
        <v>46634</v>
      </c>
      <c r="ED17" s="87">
        <v>0</v>
      </c>
    </row>
    <row r="18" spans="1:134">
      <c r="A18" s="3" t="s">
        <v>1428</v>
      </c>
      <c r="B18" s="62" t="s">
        <v>1495</v>
      </c>
      <c r="C18" s="88">
        <v>14</v>
      </c>
      <c r="D18" s="82">
        <v>0</v>
      </c>
      <c r="E18" s="82">
        <v>0</v>
      </c>
      <c r="F18" s="82">
        <v>0</v>
      </c>
      <c r="G18" s="82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0</v>
      </c>
      <c r="Q18" s="82">
        <v>0</v>
      </c>
      <c r="R18" s="82">
        <v>0</v>
      </c>
      <c r="S18" s="82">
        <v>0</v>
      </c>
      <c r="T18" s="82">
        <v>0</v>
      </c>
      <c r="U18" s="82">
        <v>0</v>
      </c>
      <c r="V18" s="82">
        <v>0</v>
      </c>
      <c r="W18" s="82">
        <v>0</v>
      </c>
      <c r="X18" s="82">
        <v>0</v>
      </c>
      <c r="Y18" s="82">
        <v>0</v>
      </c>
      <c r="Z18" s="82">
        <v>0</v>
      </c>
      <c r="AA18" s="82">
        <v>0</v>
      </c>
      <c r="AB18" s="82">
        <v>0</v>
      </c>
      <c r="AC18" s="82">
        <v>0</v>
      </c>
      <c r="AD18" s="82">
        <v>0</v>
      </c>
      <c r="AE18" s="82">
        <v>0</v>
      </c>
      <c r="AF18" s="82">
        <v>0</v>
      </c>
      <c r="AG18" s="82">
        <v>0</v>
      </c>
      <c r="AH18" s="82">
        <v>0</v>
      </c>
      <c r="AI18" s="82">
        <v>0</v>
      </c>
      <c r="AJ18" s="82">
        <v>0</v>
      </c>
      <c r="AK18" s="82">
        <v>0</v>
      </c>
      <c r="AL18" s="82">
        <v>0</v>
      </c>
      <c r="AM18" s="82">
        <v>0</v>
      </c>
      <c r="AN18" s="82">
        <v>0</v>
      </c>
      <c r="AO18" s="82">
        <v>380</v>
      </c>
      <c r="AP18" s="82">
        <v>89</v>
      </c>
      <c r="AQ18" s="82">
        <v>58394</v>
      </c>
      <c r="AR18" s="82">
        <v>442</v>
      </c>
      <c r="AS18" s="82">
        <v>0</v>
      </c>
      <c r="AT18" s="82">
        <v>0</v>
      </c>
      <c r="AU18" s="82">
        <v>0</v>
      </c>
      <c r="AV18" s="82">
        <v>0</v>
      </c>
      <c r="AW18" s="82">
        <v>0</v>
      </c>
      <c r="AX18" s="82">
        <v>0</v>
      </c>
      <c r="AY18" s="82">
        <v>0</v>
      </c>
      <c r="AZ18" s="82">
        <v>0</v>
      </c>
      <c r="BA18" s="82">
        <v>0</v>
      </c>
      <c r="BB18" s="82">
        <v>0</v>
      </c>
      <c r="BC18" s="82">
        <v>0</v>
      </c>
      <c r="BD18" s="82">
        <v>0</v>
      </c>
      <c r="BE18" s="82">
        <v>0</v>
      </c>
      <c r="BF18" s="82">
        <v>0</v>
      </c>
      <c r="BG18" s="82">
        <v>0</v>
      </c>
      <c r="BH18" s="82">
        <v>0</v>
      </c>
      <c r="BI18" s="82">
        <v>0</v>
      </c>
      <c r="BJ18" s="82">
        <v>0</v>
      </c>
      <c r="BK18" s="82">
        <v>0</v>
      </c>
      <c r="BL18" s="82">
        <v>0</v>
      </c>
      <c r="BM18" s="82">
        <v>0</v>
      </c>
      <c r="BN18" s="82">
        <v>7</v>
      </c>
      <c r="BO18" s="82">
        <v>0</v>
      </c>
      <c r="BP18" s="82">
        <v>0</v>
      </c>
      <c r="BQ18" s="82">
        <v>0</v>
      </c>
      <c r="BR18" s="82">
        <v>0</v>
      </c>
      <c r="BS18" s="82">
        <v>0</v>
      </c>
      <c r="BT18" s="82">
        <v>0</v>
      </c>
      <c r="BU18" s="82">
        <v>0</v>
      </c>
      <c r="BV18" s="82">
        <v>0</v>
      </c>
      <c r="BW18" s="82">
        <v>0</v>
      </c>
      <c r="BX18" s="82">
        <v>0</v>
      </c>
      <c r="BY18" s="82">
        <v>0</v>
      </c>
      <c r="BZ18" s="82">
        <v>0</v>
      </c>
      <c r="CA18" s="82">
        <v>0</v>
      </c>
      <c r="CB18" s="82">
        <v>0</v>
      </c>
      <c r="CC18" s="82">
        <v>0</v>
      </c>
      <c r="CD18" s="82">
        <v>0</v>
      </c>
      <c r="CE18" s="82">
        <v>486</v>
      </c>
      <c r="CF18" s="82">
        <v>0</v>
      </c>
      <c r="CG18" s="74">
        <v>0</v>
      </c>
      <c r="CH18" s="74">
        <v>0</v>
      </c>
      <c r="CI18" s="74">
        <v>0</v>
      </c>
      <c r="CJ18" s="74">
        <v>0</v>
      </c>
      <c r="CK18" s="74">
        <v>52</v>
      </c>
      <c r="CL18" s="74">
        <v>0</v>
      </c>
      <c r="CM18" s="74">
        <v>0</v>
      </c>
      <c r="CN18" s="74">
        <v>0</v>
      </c>
      <c r="CO18" s="74">
        <v>0</v>
      </c>
      <c r="CP18" s="74">
        <v>0</v>
      </c>
      <c r="CQ18" s="74">
        <v>0</v>
      </c>
      <c r="CR18" s="74">
        <v>0</v>
      </c>
      <c r="CS18" s="74">
        <v>529</v>
      </c>
      <c r="CT18" s="74">
        <v>0</v>
      </c>
      <c r="CU18" s="74">
        <v>0</v>
      </c>
      <c r="CV18" s="74">
        <v>0</v>
      </c>
      <c r="CW18" s="74">
        <v>0</v>
      </c>
      <c r="CX18" s="74">
        <v>0</v>
      </c>
      <c r="CY18" s="74">
        <v>0</v>
      </c>
      <c r="CZ18" s="74">
        <v>0</v>
      </c>
      <c r="DA18" s="74">
        <v>0</v>
      </c>
      <c r="DB18" s="74">
        <v>0</v>
      </c>
      <c r="DC18" s="74">
        <v>0</v>
      </c>
      <c r="DD18" s="74">
        <v>0</v>
      </c>
      <c r="DE18" s="74">
        <v>0</v>
      </c>
      <c r="DF18" s="74">
        <v>0</v>
      </c>
      <c r="DG18" s="74">
        <v>103</v>
      </c>
      <c r="DH18" s="74">
        <v>0</v>
      </c>
      <c r="DI18" s="74">
        <v>0</v>
      </c>
      <c r="DJ18" s="74">
        <v>85</v>
      </c>
      <c r="DK18" s="74">
        <v>0</v>
      </c>
      <c r="DL18" s="74">
        <v>0</v>
      </c>
      <c r="DM18" s="74">
        <v>0</v>
      </c>
      <c r="DN18" s="74">
        <v>0</v>
      </c>
      <c r="DO18" s="74">
        <v>0</v>
      </c>
      <c r="DP18" s="74">
        <v>0</v>
      </c>
      <c r="DQ18" s="74">
        <v>0</v>
      </c>
      <c r="DR18" s="74">
        <v>0</v>
      </c>
      <c r="DS18" s="74">
        <v>0</v>
      </c>
      <c r="DT18" s="74">
        <v>0</v>
      </c>
      <c r="DU18" s="74">
        <v>0</v>
      </c>
      <c r="DV18" s="74">
        <v>0</v>
      </c>
      <c r="DW18" s="74">
        <v>0</v>
      </c>
      <c r="DX18" s="74">
        <v>0</v>
      </c>
      <c r="DY18" s="74">
        <v>0</v>
      </c>
      <c r="DZ18" s="74">
        <v>0</v>
      </c>
      <c r="EA18" s="74">
        <v>0</v>
      </c>
      <c r="EB18" s="74">
        <v>60567</v>
      </c>
      <c r="ED18" s="87">
        <v>0</v>
      </c>
    </row>
    <row r="19" spans="1:134">
      <c r="A19" s="3" t="s">
        <v>1429</v>
      </c>
      <c r="B19" s="62" t="s">
        <v>1496</v>
      </c>
      <c r="C19" s="88">
        <v>15</v>
      </c>
      <c r="D19" s="82">
        <v>0</v>
      </c>
      <c r="E19" s="82">
        <v>0</v>
      </c>
      <c r="F19" s="82">
        <v>0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638</v>
      </c>
      <c r="Y19" s="82">
        <v>0</v>
      </c>
      <c r="Z19" s="82">
        <v>0</v>
      </c>
      <c r="AA19" s="82">
        <v>0</v>
      </c>
      <c r="AB19" s="82">
        <v>0</v>
      </c>
      <c r="AC19" s="82">
        <v>0</v>
      </c>
      <c r="AD19" s="82">
        <v>0</v>
      </c>
      <c r="AE19" s="82">
        <v>0</v>
      </c>
      <c r="AF19" s="82">
        <v>29</v>
      </c>
      <c r="AG19" s="82">
        <v>0</v>
      </c>
      <c r="AH19" s="82">
        <v>0</v>
      </c>
      <c r="AI19" s="82">
        <v>0</v>
      </c>
      <c r="AJ19" s="82">
        <v>0</v>
      </c>
      <c r="AK19" s="82">
        <v>0</v>
      </c>
      <c r="AL19" s="82">
        <v>0</v>
      </c>
      <c r="AM19" s="82">
        <v>0</v>
      </c>
      <c r="AN19" s="82">
        <v>0</v>
      </c>
      <c r="AO19" s="82">
        <v>0</v>
      </c>
      <c r="AP19" s="82">
        <v>82</v>
      </c>
      <c r="AQ19" s="82">
        <v>119</v>
      </c>
      <c r="AR19" s="82">
        <v>36722</v>
      </c>
      <c r="AS19" s="82">
        <v>0</v>
      </c>
      <c r="AT19" s="82">
        <v>0</v>
      </c>
      <c r="AU19" s="82">
        <v>0</v>
      </c>
      <c r="AV19" s="82">
        <v>0</v>
      </c>
      <c r="AW19" s="82">
        <v>0</v>
      </c>
      <c r="AX19" s="82">
        <v>0</v>
      </c>
      <c r="AY19" s="82">
        <v>0</v>
      </c>
      <c r="AZ19" s="82">
        <v>0</v>
      </c>
      <c r="BA19" s="82">
        <v>0</v>
      </c>
      <c r="BB19" s="82">
        <v>0</v>
      </c>
      <c r="BC19" s="82">
        <v>0</v>
      </c>
      <c r="BD19" s="82">
        <v>0</v>
      </c>
      <c r="BE19" s="82">
        <v>0</v>
      </c>
      <c r="BF19" s="82">
        <v>12</v>
      </c>
      <c r="BG19" s="82">
        <v>26</v>
      </c>
      <c r="BH19" s="82">
        <v>0</v>
      </c>
      <c r="BI19" s="82">
        <v>62</v>
      </c>
      <c r="BJ19" s="82">
        <v>0</v>
      </c>
      <c r="BK19" s="82">
        <v>0</v>
      </c>
      <c r="BL19" s="82">
        <v>0</v>
      </c>
      <c r="BM19" s="82">
        <v>40</v>
      </c>
      <c r="BN19" s="82">
        <v>38</v>
      </c>
      <c r="BO19" s="82">
        <v>0</v>
      </c>
      <c r="BP19" s="82">
        <v>0</v>
      </c>
      <c r="BQ19" s="82">
        <v>0</v>
      </c>
      <c r="BR19" s="82">
        <v>0</v>
      </c>
      <c r="BS19" s="82">
        <v>0</v>
      </c>
      <c r="BT19" s="82">
        <v>0</v>
      </c>
      <c r="BU19" s="82">
        <v>0</v>
      </c>
      <c r="BV19" s="82">
        <v>7</v>
      </c>
      <c r="BW19" s="82">
        <v>0</v>
      </c>
      <c r="BX19" s="82">
        <v>0</v>
      </c>
      <c r="BY19" s="82">
        <v>0</v>
      </c>
      <c r="BZ19" s="82">
        <v>0</v>
      </c>
      <c r="CA19" s="82">
        <v>0</v>
      </c>
      <c r="CB19" s="82">
        <v>0</v>
      </c>
      <c r="CC19" s="82">
        <v>0</v>
      </c>
      <c r="CD19" s="82">
        <v>0</v>
      </c>
      <c r="CE19" s="82">
        <v>0</v>
      </c>
      <c r="CF19" s="82">
        <v>0</v>
      </c>
      <c r="CG19" s="74">
        <v>0</v>
      </c>
      <c r="CH19" s="74">
        <v>52</v>
      </c>
      <c r="CI19" s="74">
        <v>0</v>
      </c>
      <c r="CJ19" s="74">
        <v>0</v>
      </c>
      <c r="CK19" s="74">
        <v>140</v>
      </c>
      <c r="CL19" s="74">
        <v>0</v>
      </c>
      <c r="CM19" s="74">
        <v>0</v>
      </c>
      <c r="CN19" s="74">
        <v>0</v>
      </c>
      <c r="CO19" s="74">
        <v>0</v>
      </c>
      <c r="CP19" s="74">
        <v>0</v>
      </c>
      <c r="CQ19" s="74">
        <v>0</v>
      </c>
      <c r="CR19" s="74">
        <v>0</v>
      </c>
      <c r="CS19" s="74">
        <v>34</v>
      </c>
      <c r="CT19" s="74">
        <v>0</v>
      </c>
      <c r="CU19" s="74">
        <v>0</v>
      </c>
      <c r="CV19" s="74">
        <v>0</v>
      </c>
      <c r="CW19" s="74">
        <v>0</v>
      </c>
      <c r="CX19" s="74">
        <v>0</v>
      </c>
      <c r="CY19" s="74">
        <v>0</v>
      </c>
      <c r="CZ19" s="74">
        <v>0</v>
      </c>
      <c r="DA19" s="74">
        <v>0</v>
      </c>
      <c r="DB19" s="74">
        <v>0</v>
      </c>
      <c r="DC19" s="74">
        <v>0</v>
      </c>
      <c r="DD19" s="74">
        <v>0</v>
      </c>
      <c r="DE19" s="74">
        <v>0</v>
      </c>
      <c r="DF19" s="74">
        <v>0</v>
      </c>
      <c r="DG19" s="74">
        <v>31</v>
      </c>
      <c r="DH19" s="74">
        <v>0</v>
      </c>
      <c r="DI19" s="74">
        <v>0</v>
      </c>
      <c r="DJ19" s="74">
        <v>104</v>
      </c>
      <c r="DK19" s="74">
        <v>0</v>
      </c>
      <c r="DL19" s="74">
        <v>0</v>
      </c>
      <c r="DM19" s="74">
        <v>0</v>
      </c>
      <c r="DN19" s="74">
        <v>0</v>
      </c>
      <c r="DO19" s="74">
        <v>0</v>
      </c>
      <c r="DP19" s="74">
        <v>0</v>
      </c>
      <c r="DQ19" s="74">
        <v>0</v>
      </c>
      <c r="DR19" s="74">
        <v>0</v>
      </c>
      <c r="DS19" s="74">
        <v>0</v>
      </c>
      <c r="DT19" s="74">
        <v>0</v>
      </c>
      <c r="DU19" s="74">
        <v>0</v>
      </c>
      <c r="DV19" s="74">
        <v>0</v>
      </c>
      <c r="DW19" s="74">
        <v>0</v>
      </c>
      <c r="DX19" s="74">
        <v>0</v>
      </c>
      <c r="DY19" s="74">
        <v>0</v>
      </c>
      <c r="DZ19" s="74">
        <v>0</v>
      </c>
      <c r="EA19" s="74">
        <v>0</v>
      </c>
      <c r="EB19" s="74">
        <v>38136</v>
      </c>
      <c r="ED19" s="87">
        <v>0</v>
      </c>
    </row>
    <row r="20" spans="1:134">
      <c r="A20" s="3" t="s">
        <v>1430</v>
      </c>
      <c r="B20" s="62" t="s">
        <v>1497</v>
      </c>
      <c r="C20" s="88">
        <v>16</v>
      </c>
      <c r="D20" s="82">
        <v>0</v>
      </c>
      <c r="E20" s="82">
        <v>0</v>
      </c>
      <c r="F20" s="82">
        <v>0</v>
      </c>
      <c r="G20" s="82">
        <v>0</v>
      </c>
      <c r="H20" s="82">
        <v>0</v>
      </c>
      <c r="I20" s="82">
        <v>0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82">
        <v>0</v>
      </c>
      <c r="U20" s="82">
        <v>0</v>
      </c>
      <c r="V20" s="82">
        <v>0</v>
      </c>
      <c r="W20" s="82">
        <v>0</v>
      </c>
      <c r="X20" s="82">
        <v>0</v>
      </c>
      <c r="Y20" s="82">
        <v>0</v>
      </c>
      <c r="Z20" s="82">
        <v>0</v>
      </c>
      <c r="AA20" s="82">
        <v>0</v>
      </c>
      <c r="AB20" s="82">
        <v>0</v>
      </c>
      <c r="AC20" s="82">
        <v>0</v>
      </c>
      <c r="AD20" s="82">
        <v>0</v>
      </c>
      <c r="AE20" s="82">
        <v>6</v>
      </c>
      <c r="AF20" s="82">
        <v>0</v>
      </c>
      <c r="AG20" s="82">
        <v>0</v>
      </c>
      <c r="AH20" s="82">
        <v>0</v>
      </c>
      <c r="AI20" s="82">
        <v>8</v>
      </c>
      <c r="AJ20" s="82">
        <v>0</v>
      </c>
      <c r="AK20" s="82">
        <v>0</v>
      </c>
      <c r="AL20" s="82">
        <v>0</v>
      </c>
      <c r="AM20" s="82">
        <v>0</v>
      </c>
      <c r="AN20" s="82">
        <v>0</v>
      </c>
      <c r="AO20" s="82">
        <v>0</v>
      </c>
      <c r="AP20" s="82">
        <v>0</v>
      </c>
      <c r="AQ20" s="82">
        <v>0</v>
      </c>
      <c r="AR20" s="82">
        <v>0</v>
      </c>
      <c r="AS20" s="82">
        <v>24663</v>
      </c>
      <c r="AT20" s="82">
        <v>0</v>
      </c>
      <c r="AU20" s="82">
        <v>17</v>
      </c>
      <c r="AV20" s="82">
        <v>0</v>
      </c>
      <c r="AW20" s="82">
        <v>0</v>
      </c>
      <c r="AX20" s="82">
        <v>0</v>
      </c>
      <c r="AY20" s="82">
        <v>0</v>
      </c>
      <c r="AZ20" s="82">
        <v>0</v>
      </c>
      <c r="BA20" s="82">
        <v>0</v>
      </c>
      <c r="BB20" s="82">
        <v>0</v>
      </c>
      <c r="BC20" s="82">
        <v>0</v>
      </c>
      <c r="BD20" s="82">
        <v>0</v>
      </c>
      <c r="BE20" s="82">
        <v>0</v>
      </c>
      <c r="BF20" s="82">
        <v>0</v>
      </c>
      <c r="BG20" s="82">
        <v>0</v>
      </c>
      <c r="BH20" s="82">
        <v>0</v>
      </c>
      <c r="BI20" s="82">
        <v>0</v>
      </c>
      <c r="BJ20" s="82">
        <v>0</v>
      </c>
      <c r="BK20" s="82">
        <v>0</v>
      </c>
      <c r="BL20" s="82">
        <v>0</v>
      </c>
      <c r="BM20" s="82">
        <v>0</v>
      </c>
      <c r="BN20" s="82">
        <v>83</v>
      </c>
      <c r="BO20" s="82">
        <v>0</v>
      </c>
      <c r="BP20" s="82">
        <v>8</v>
      </c>
      <c r="BQ20" s="82">
        <v>8</v>
      </c>
      <c r="BR20" s="82">
        <v>0</v>
      </c>
      <c r="BS20" s="82">
        <v>9</v>
      </c>
      <c r="BT20" s="82">
        <v>22</v>
      </c>
      <c r="BU20" s="82">
        <v>0</v>
      </c>
      <c r="BV20" s="82">
        <v>35</v>
      </c>
      <c r="BW20" s="82">
        <v>0</v>
      </c>
      <c r="BX20" s="82">
        <v>0</v>
      </c>
      <c r="BY20" s="82">
        <v>0</v>
      </c>
      <c r="BZ20" s="82">
        <v>0</v>
      </c>
      <c r="CA20" s="82">
        <v>0</v>
      </c>
      <c r="CB20" s="82">
        <v>0</v>
      </c>
      <c r="CC20" s="82">
        <v>0</v>
      </c>
      <c r="CD20" s="82">
        <v>0</v>
      </c>
      <c r="CE20" s="82">
        <v>33</v>
      </c>
      <c r="CF20" s="82">
        <v>0</v>
      </c>
      <c r="CG20" s="74">
        <v>6</v>
      </c>
      <c r="CH20" s="74">
        <v>0</v>
      </c>
      <c r="CI20" s="74">
        <v>0</v>
      </c>
      <c r="CJ20" s="74">
        <v>106</v>
      </c>
      <c r="CK20" s="74">
        <v>30</v>
      </c>
      <c r="CL20" s="74">
        <v>0</v>
      </c>
      <c r="CM20" s="74">
        <v>0</v>
      </c>
      <c r="CN20" s="74">
        <v>0</v>
      </c>
      <c r="CO20" s="74">
        <v>0</v>
      </c>
      <c r="CP20" s="74">
        <v>0</v>
      </c>
      <c r="CQ20" s="74">
        <v>0</v>
      </c>
      <c r="CR20" s="74">
        <v>0</v>
      </c>
      <c r="CS20" s="74">
        <v>113</v>
      </c>
      <c r="CT20" s="74">
        <v>0</v>
      </c>
      <c r="CU20" s="74">
        <v>0</v>
      </c>
      <c r="CV20" s="74">
        <v>0</v>
      </c>
      <c r="CW20" s="74">
        <v>0</v>
      </c>
      <c r="CX20" s="74">
        <v>0</v>
      </c>
      <c r="CY20" s="74">
        <v>0</v>
      </c>
      <c r="CZ20" s="74">
        <v>0</v>
      </c>
      <c r="DA20" s="74">
        <v>0</v>
      </c>
      <c r="DB20" s="74">
        <v>0</v>
      </c>
      <c r="DC20" s="74">
        <v>0</v>
      </c>
      <c r="DD20" s="74">
        <v>0</v>
      </c>
      <c r="DE20" s="74">
        <v>0</v>
      </c>
      <c r="DF20" s="74">
        <v>0</v>
      </c>
      <c r="DG20" s="74">
        <v>588</v>
      </c>
      <c r="DH20" s="74">
        <v>0</v>
      </c>
      <c r="DI20" s="74">
        <v>0</v>
      </c>
      <c r="DJ20" s="74">
        <v>14</v>
      </c>
      <c r="DK20" s="74">
        <v>0</v>
      </c>
      <c r="DL20" s="74">
        <v>0</v>
      </c>
      <c r="DM20" s="74">
        <v>0</v>
      </c>
      <c r="DN20" s="74">
        <v>0</v>
      </c>
      <c r="DO20" s="74">
        <v>0</v>
      </c>
      <c r="DP20" s="74">
        <v>0</v>
      </c>
      <c r="DQ20" s="74">
        <v>0</v>
      </c>
      <c r="DR20" s="74">
        <v>0</v>
      </c>
      <c r="DS20" s="74">
        <v>0</v>
      </c>
      <c r="DT20" s="74">
        <v>0</v>
      </c>
      <c r="DU20" s="74">
        <v>0</v>
      </c>
      <c r="DV20" s="74">
        <v>0</v>
      </c>
      <c r="DW20" s="74">
        <v>0</v>
      </c>
      <c r="DX20" s="74">
        <v>0</v>
      </c>
      <c r="DY20" s="74">
        <v>0</v>
      </c>
      <c r="DZ20" s="74">
        <v>0</v>
      </c>
      <c r="EA20" s="74">
        <v>0</v>
      </c>
      <c r="EB20" s="74">
        <v>25749</v>
      </c>
      <c r="ED20" s="87">
        <v>0</v>
      </c>
    </row>
    <row r="21" spans="1:134">
      <c r="A21" s="3" t="s">
        <v>1431</v>
      </c>
      <c r="B21" s="62" t="s">
        <v>1498</v>
      </c>
      <c r="C21" s="88">
        <v>17</v>
      </c>
      <c r="D21" s="82">
        <v>0</v>
      </c>
      <c r="E21" s="82">
        <v>0</v>
      </c>
      <c r="F21" s="82">
        <v>0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82">
        <v>0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2">
        <v>0</v>
      </c>
      <c r="U21" s="82">
        <v>0</v>
      </c>
      <c r="V21" s="82">
        <v>0</v>
      </c>
      <c r="W21" s="82">
        <v>0</v>
      </c>
      <c r="X21" s="82">
        <v>0</v>
      </c>
      <c r="Y21" s="82">
        <v>0</v>
      </c>
      <c r="Z21" s="82">
        <v>0</v>
      </c>
      <c r="AA21" s="82">
        <v>0</v>
      </c>
      <c r="AB21" s="82">
        <v>0</v>
      </c>
      <c r="AC21" s="82">
        <v>0</v>
      </c>
      <c r="AD21" s="82">
        <v>0</v>
      </c>
      <c r="AE21" s="82">
        <v>0</v>
      </c>
      <c r="AF21" s="82">
        <v>0</v>
      </c>
      <c r="AG21" s="82">
        <v>0</v>
      </c>
      <c r="AH21" s="82">
        <v>0</v>
      </c>
      <c r="AI21" s="82">
        <v>0</v>
      </c>
      <c r="AJ21" s="82">
        <v>0</v>
      </c>
      <c r="AK21" s="82">
        <v>0</v>
      </c>
      <c r="AL21" s="82">
        <v>9</v>
      </c>
      <c r="AM21" s="82">
        <v>0</v>
      </c>
      <c r="AN21" s="82">
        <v>0</v>
      </c>
      <c r="AO21" s="82">
        <v>0</v>
      </c>
      <c r="AP21" s="82">
        <v>10</v>
      </c>
      <c r="AQ21" s="82">
        <v>0</v>
      </c>
      <c r="AR21" s="82">
        <v>24</v>
      </c>
      <c r="AS21" s="82">
        <v>157</v>
      </c>
      <c r="AT21" s="82">
        <v>13029</v>
      </c>
      <c r="AU21" s="82">
        <v>50759</v>
      </c>
      <c r="AV21" s="82">
        <v>276</v>
      </c>
      <c r="AW21" s="82">
        <v>0</v>
      </c>
      <c r="AX21" s="82">
        <v>0</v>
      </c>
      <c r="AY21" s="82">
        <v>0</v>
      </c>
      <c r="AZ21" s="82">
        <v>0</v>
      </c>
      <c r="BA21" s="82">
        <v>0</v>
      </c>
      <c r="BB21" s="82">
        <v>0</v>
      </c>
      <c r="BC21" s="82">
        <v>0</v>
      </c>
      <c r="BD21" s="82">
        <v>6</v>
      </c>
      <c r="BE21" s="82">
        <v>0</v>
      </c>
      <c r="BF21" s="82">
        <v>0</v>
      </c>
      <c r="BG21" s="82">
        <v>0</v>
      </c>
      <c r="BH21" s="82">
        <v>0</v>
      </c>
      <c r="BI21" s="82">
        <v>8</v>
      </c>
      <c r="BJ21" s="82">
        <v>0</v>
      </c>
      <c r="BK21" s="82">
        <v>27</v>
      </c>
      <c r="BL21" s="82">
        <v>0</v>
      </c>
      <c r="BM21" s="82">
        <v>0</v>
      </c>
      <c r="BN21" s="82">
        <v>289</v>
      </c>
      <c r="BO21" s="82">
        <v>0</v>
      </c>
      <c r="BP21" s="82">
        <v>0</v>
      </c>
      <c r="BQ21" s="82">
        <v>0</v>
      </c>
      <c r="BR21" s="82">
        <v>0</v>
      </c>
      <c r="BS21" s="82">
        <v>0</v>
      </c>
      <c r="BT21" s="82">
        <v>14</v>
      </c>
      <c r="BU21" s="82">
        <v>0</v>
      </c>
      <c r="BV21" s="82">
        <v>24</v>
      </c>
      <c r="BW21" s="82">
        <v>0</v>
      </c>
      <c r="BX21" s="82">
        <v>8</v>
      </c>
      <c r="BY21" s="82">
        <v>0</v>
      </c>
      <c r="BZ21" s="82">
        <v>0</v>
      </c>
      <c r="CA21" s="82">
        <v>0</v>
      </c>
      <c r="CB21" s="82">
        <v>0</v>
      </c>
      <c r="CC21" s="82">
        <v>0</v>
      </c>
      <c r="CD21" s="82">
        <v>0</v>
      </c>
      <c r="CE21" s="82">
        <v>34</v>
      </c>
      <c r="CF21" s="82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66</v>
      </c>
      <c r="CL21" s="74">
        <v>221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143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4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1214</v>
      </c>
      <c r="DH21" s="74">
        <v>0</v>
      </c>
      <c r="DI21" s="74">
        <v>0</v>
      </c>
      <c r="DJ21" s="74">
        <v>184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4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66502</v>
      </c>
      <c r="ED21" s="87">
        <v>0</v>
      </c>
    </row>
    <row r="22" spans="1:134">
      <c r="A22" s="3" t="s">
        <v>1432</v>
      </c>
      <c r="B22" s="62" t="s">
        <v>1499</v>
      </c>
      <c r="C22" s="88">
        <v>18</v>
      </c>
      <c r="D22" s="82">
        <v>0</v>
      </c>
      <c r="E22" s="82">
        <v>0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  <c r="AJ22" s="82">
        <v>0</v>
      </c>
      <c r="AK22" s="82">
        <v>0</v>
      </c>
      <c r="AL22" s="82">
        <v>0</v>
      </c>
      <c r="AM22" s="82">
        <v>0</v>
      </c>
      <c r="AN22" s="82">
        <v>0</v>
      </c>
      <c r="AO22" s="82">
        <v>0</v>
      </c>
      <c r="AP22" s="82">
        <v>0</v>
      </c>
      <c r="AQ22" s="82">
        <v>0</v>
      </c>
      <c r="AR22" s="82">
        <v>0</v>
      </c>
      <c r="AS22" s="82">
        <v>0</v>
      </c>
      <c r="AT22" s="82">
        <v>0</v>
      </c>
      <c r="AU22" s="82">
        <v>302</v>
      </c>
      <c r="AV22" s="82">
        <v>19333</v>
      </c>
      <c r="AW22" s="82">
        <v>0</v>
      </c>
      <c r="AX22" s="82">
        <v>0</v>
      </c>
      <c r="AY22" s="82">
        <v>0</v>
      </c>
      <c r="AZ22" s="82">
        <v>0</v>
      </c>
      <c r="BA22" s="82">
        <v>0</v>
      </c>
      <c r="BB22" s="82">
        <v>0</v>
      </c>
      <c r="BC22" s="82">
        <v>0</v>
      </c>
      <c r="BD22" s="82">
        <v>0</v>
      </c>
      <c r="BE22" s="82">
        <v>0</v>
      </c>
      <c r="BF22" s="82">
        <v>0</v>
      </c>
      <c r="BG22" s="82">
        <v>0</v>
      </c>
      <c r="BH22" s="82">
        <v>0</v>
      </c>
      <c r="BI22" s="82">
        <v>0</v>
      </c>
      <c r="BJ22" s="82">
        <v>9</v>
      </c>
      <c r="BK22" s="82">
        <v>0</v>
      </c>
      <c r="BL22" s="82">
        <v>0</v>
      </c>
      <c r="BM22" s="82">
        <v>0</v>
      </c>
      <c r="BN22" s="82">
        <v>87</v>
      </c>
      <c r="BO22" s="82">
        <v>0</v>
      </c>
      <c r="BP22" s="82">
        <v>0</v>
      </c>
      <c r="BQ22" s="82">
        <v>0</v>
      </c>
      <c r="BR22" s="82">
        <v>0</v>
      </c>
      <c r="BS22" s="82">
        <v>0</v>
      </c>
      <c r="BT22" s="82">
        <v>0</v>
      </c>
      <c r="BU22" s="82">
        <v>0</v>
      </c>
      <c r="BV22" s="82">
        <v>0</v>
      </c>
      <c r="BW22" s="82">
        <v>116</v>
      </c>
      <c r="BX22" s="82">
        <v>0</v>
      </c>
      <c r="BY22" s="82">
        <v>28</v>
      </c>
      <c r="BZ22" s="82">
        <v>0</v>
      </c>
      <c r="CA22" s="82">
        <v>0</v>
      </c>
      <c r="CB22" s="82">
        <v>0</v>
      </c>
      <c r="CC22" s="82">
        <v>0</v>
      </c>
      <c r="CD22" s="82">
        <v>0</v>
      </c>
      <c r="CE22" s="82">
        <v>1</v>
      </c>
      <c r="CF22" s="82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580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52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4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776</v>
      </c>
      <c r="DH22" s="74">
        <v>0</v>
      </c>
      <c r="DI22" s="74">
        <v>0</v>
      </c>
      <c r="DJ22" s="74">
        <v>3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4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21287</v>
      </c>
      <c r="ED22" s="87">
        <v>0</v>
      </c>
    </row>
    <row r="23" spans="1:134">
      <c r="A23" s="3" t="s">
        <v>1433</v>
      </c>
      <c r="B23" s="62" t="s">
        <v>1500</v>
      </c>
      <c r="C23" s="88">
        <v>19</v>
      </c>
      <c r="D23" s="82">
        <v>0</v>
      </c>
      <c r="E23" s="82">
        <v>0</v>
      </c>
      <c r="F23" s="82">
        <v>0</v>
      </c>
      <c r="G23" s="82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82">
        <v>0</v>
      </c>
      <c r="U23" s="82">
        <v>0</v>
      </c>
      <c r="V23" s="82">
        <v>0</v>
      </c>
      <c r="W23" s="82">
        <v>0</v>
      </c>
      <c r="X23" s="82">
        <v>0</v>
      </c>
      <c r="Y23" s="82">
        <v>0</v>
      </c>
      <c r="Z23" s="82">
        <v>0</v>
      </c>
      <c r="AA23" s="82">
        <v>0</v>
      </c>
      <c r="AB23" s="82">
        <v>0</v>
      </c>
      <c r="AC23" s="82">
        <v>0</v>
      </c>
      <c r="AD23" s="82">
        <v>0</v>
      </c>
      <c r="AE23" s="82">
        <v>0</v>
      </c>
      <c r="AF23" s="82">
        <v>0</v>
      </c>
      <c r="AG23" s="82">
        <v>0</v>
      </c>
      <c r="AH23" s="82">
        <v>0</v>
      </c>
      <c r="AI23" s="82">
        <v>0</v>
      </c>
      <c r="AJ23" s="82">
        <v>0</v>
      </c>
      <c r="AK23" s="82">
        <v>0</v>
      </c>
      <c r="AL23" s="82">
        <v>0</v>
      </c>
      <c r="AM23" s="82">
        <v>0</v>
      </c>
      <c r="AN23" s="82">
        <v>0</v>
      </c>
      <c r="AO23" s="82">
        <v>0</v>
      </c>
      <c r="AP23" s="82">
        <v>0</v>
      </c>
      <c r="AQ23" s="82">
        <v>0</v>
      </c>
      <c r="AR23" s="82">
        <v>0</v>
      </c>
      <c r="AS23" s="82">
        <v>0</v>
      </c>
      <c r="AT23" s="82">
        <v>0</v>
      </c>
      <c r="AU23" s="82">
        <v>0</v>
      </c>
      <c r="AV23" s="82">
        <v>0</v>
      </c>
      <c r="AW23" s="82">
        <v>8889</v>
      </c>
      <c r="AX23" s="82">
        <v>67748</v>
      </c>
      <c r="AY23" s="82">
        <v>9578</v>
      </c>
      <c r="AZ23" s="82">
        <v>18454</v>
      </c>
      <c r="BA23" s="82">
        <v>96084</v>
      </c>
      <c r="BB23" s="82">
        <v>117336</v>
      </c>
      <c r="BC23" s="82">
        <v>0</v>
      </c>
      <c r="BD23" s="82">
        <v>65</v>
      </c>
      <c r="BE23" s="82">
        <v>0</v>
      </c>
      <c r="BF23" s="82">
        <v>142</v>
      </c>
      <c r="BG23" s="82">
        <v>0</v>
      </c>
      <c r="BH23" s="82">
        <v>0</v>
      </c>
      <c r="BI23" s="82">
        <v>215</v>
      </c>
      <c r="BJ23" s="82">
        <v>7</v>
      </c>
      <c r="BK23" s="82">
        <v>0</v>
      </c>
      <c r="BL23" s="82">
        <v>0</v>
      </c>
      <c r="BM23" s="82">
        <v>0</v>
      </c>
      <c r="BN23" s="82">
        <v>0</v>
      </c>
      <c r="BO23" s="82">
        <v>0</v>
      </c>
      <c r="BP23" s="82">
        <v>0</v>
      </c>
      <c r="BQ23" s="82">
        <v>0</v>
      </c>
      <c r="BR23" s="82">
        <v>0</v>
      </c>
      <c r="BS23" s="82">
        <v>0</v>
      </c>
      <c r="BT23" s="82">
        <v>0</v>
      </c>
      <c r="BU23" s="82">
        <v>0</v>
      </c>
      <c r="BV23" s="82">
        <v>0</v>
      </c>
      <c r="BW23" s="82">
        <v>0</v>
      </c>
      <c r="BX23" s="82">
        <v>0</v>
      </c>
      <c r="BY23" s="82">
        <v>0</v>
      </c>
      <c r="BZ23" s="82">
        <v>0</v>
      </c>
      <c r="CA23" s="82">
        <v>0</v>
      </c>
      <c r="CB23" s="82">
        <v>0</v>
      </c>
      <c r="CC23" s="82">
        <v>0</v>
      </c>
      <c r="CD23" s="82">
        <v>0</v>
      </c>
      <c r="CE23" s="82">
        <v>32</v>
      </c>
      <c r="CF23" s="82">
        <v>0</v>
      </c>
      <c r="CG23" s="74">
        <v>0</v>
      </c>
      <c r="CH23" s="74">
        <v>0</v>
      </c>
      <c r="CI23" s="74">
        <v>0</v>
      </c>
      <c r="CJ23" s="74">
        <v>0</v>
      </c>
      <c r="CK23" s="74">
        <v>0</v>
      </c>
      <c r="CL23" s="74">
        <v>0</v>
      </c>
      <c r="CM23" s="74">
        <v>0</v>
      </c>
      <c r="CN23" s="74">
        <v>0</v>
      </c>
      <c r="CO23" s="74">
        <v>0</v>
      </c>
      <c r="CP23" s="74">
        <v>0</v>
      </c>
      <c r="CQ23" s="74">
        <v>0</v>
      </c>
      <c r="CR23" s="74">
        <v>0</v>
      </c>
      <c r="CS23" s="74">
        <v>18</v>
      </c>
      <c r="CT23" s="74">
        <v>0</v>
      </c>
      <c r="CU23" s="74">
        <v>0</v>
      </c>
      <c r="CV23" s="74">
        <v>0</v>
      </c>
      <c r="CW23" s="74">
        <v>0</v>
      </c>
      <c r="CX23" s="74">
        <v>0</v>
      </c>
      <c r="CY23" s="74">
        <v>0</v>
      </c>
      <c r="CZ23" s="74">
        <v>0</v>
      </c>
      <c r="DA23" s="74">
        <v>0</v>
      </c>
      <c r="DB23" s="74">
        <v>0</v>
      </c>
      <c r="DC23" s="74">
        <v>0</v>
      </c>
      <c r="DD23" s="74">
        <v>0</v>
      </c>
      <c r="DE23" s="74">
        <v>0</v>
      </c>
      <c r="DF23" s="74">
        <v>0</v>
      </c>
      <c r="DG23" s="74">
        <v>514</v>
      </c>
      <c r="DH23" s="74">
        <v>0</v>
      </c>
      <c r="DI23" s="74">
        <v>0</v>
      </c>
      <c r="DJ23" s="74">
        <v>0</v>
      </c>
      <c r="DK23" s="74">
        <v>0</v>
      </c>
      <c r="DL23" s="74">
        <v>0</v>
      </c>
      <c r="DM23" s="74">
        <v>0</v>
      </c>
      <c r="DN23" s="74">
        <v>0</v>
      </c>
      <c r="DO23" s="74">
        <v>0</v>
      </c>
      <c r="DP23" s="74">
        <v>0</v>
      </c>
      <c r="DQ23" s="74">
        <v>0</v>
      </c>
      <c r="DR23" s="74">
        <v>0</v>
      </c>
      <c r="DS23" s="74">
        <v>0</v>
      </c>
      <c r="DT23" s="74">
        <v>0</v>
      </c>
      <c r="DU23" s="74">
        <v>0</v>
      </c>
      <c r="DV23" s="74">
        <v>0</v>
      </c>
      <c r="DW23" s="74">
        <v>0</v>
      </c>
      <c r="DX23" s="74">
        <v>0</v>
      </c>
      <c r="DY23" s="74">
        <v>0</v>
      </c>
      <c r="DZ23" s="74">
        <v>0</v>
      </c>
      <c r="EA23" s="74">
        <v>0</v>
      </c>
      <c r="EB23" s="74">
        <v>319082</v>
      </c>
      <c r="ED23" s="87">
        <v>0</v>
      </c>
    </row>
    <row r="24" spans="1:134">
      <c r="A24" s="3" t="s">
        <v>1434</v>
      </c>
      <c r="B24" s="62" t="s">
        <v>1501</v>
      </c>
      <c r="C24" s="88">
        <v>20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0</v>
      </c>
      <c r="V24" s="82">
        <v>0</v>
      </c>
      <c r="W24" s="82">
        <v>0</v>
      </c>
      <c r="X24" s="82">
        <v>0</v>
      </c>
      <c r="Y24" s="82">
        <v>0</v>
      </c>
      <c r="Z24" s="82">
        <v>0</v>
      </c>
      <c r="AA24" s="82">
        <v>0</v>
      </c>
      <c r="AB24" s="82">
        <v>0</v>
      </c>
      <c r="AC24" s="82">
        <v>0</v>
      </c>
      <c r="AD24" s="82">
        <v>5927</v>
      </c>
      <c r="AE24" s="82">
        <v>0</v>
      </c>
      <c r="AF24" s="82">
        <v>581</v>
      </c>
      <c r="AG24" s="82">
        <v>0</v>
      </c>
      <c r="AH24" s="82">
        <v>0</v>
      </c>
      <c r="AI24" s="82">
        <v>6</v>
      </c>
      <c r="AJ24" s="82">
        <v>0</v>
      </c>
      <c r="AK24" s="82">
        <v>175</v>
      </c>
      <c r="AL24" s="82">
        <v>87</v>
      </c>
      <c r="AM24" s="82">
        <v>0</v>
      </c>
      <c r="AN24" s="82">
        <v>0</v>
      </c>
      <c r="AO24" s="82">
        <v>0</v>
      </c>
      <c r="AP24" s="82">
        <v>0</v>
      </c>
      <c r="AQ24" s="82">
        <v>0</v>
      </c>
      <c r="AR24" s="82">
        <v>0</v>
      </c>
      <c r="AS24" s="82">
        <v>0</v>
      </c>
      <c r="AT24" s="82">
        <v>0</v>
      </c>
      <c r="AU24" s="82">
        <v>0</v>
      </c>
      <c r="AV24" s="82">
        <v>0</v>
      </c>
      <c r="AW24" s="82">
        <v>0</v>
      </c>
      <c r="AX24" s="82">
        <v>0</v>
      </c>
      <c r="AY24" s="82">
        <v>0</v>
      </c>
      <c r="AZ24" s="82">
        <v>0</v>
      </c>
      <c r="BA24" s="82">
        <v>0</v>
      </c>
      <c r="BB24" s="82">
        <v>0</v>
      </c>
      <c r="BC24" s="82">
        <v>25127</v>
      </c>
      <c r="BD24" s="82">
        <v>0</v>
      </c>
      <c r="BE24" s="82">
        <v>0</v>
      </c>
      <c r="BF24" s="82">
        <v>9</v>
      </c>
      <c r="BG24" s="82">
        <v>0</v>
      </c>
      <c r="BH24" s="82">
        <v>0</v>
      </c>
      <c r="BI24" s="82">
        <v>0</v>
      </c>
      <c r="BJ24" s="82">
        <v>23</v>
      </c>
      <c r="BK24" s="82">
        <v>47</v>
      </c>
      <c r="BL24" s="82">
        <v>0</v>
      </c>
      <c r="BM24" s="82">
        <v>0</v>
      </c>
      <c r="BN24" s="82">
        <v>0</v>
      </c>
      <c r="BO24" s="82">
        <v>0</v>
      </c>
      <c r="BP24" s="82">
        <v>0</v>
      </c>
      <c r="BQ24" s="82">
        <v>0</v>
      </c>
      <c r="BR24" s="82">
        <v>0</v>
      </c>
      <c r="BS24" s="82">
        <v>0</v>
      </c>
      <c r="BT24" s="82">
        <v>0</v>
      </c>
      <c r="BU24" s="82">
        <v>0</v>
      </c>
      <c r="BV24" s="82">
        <v>0</v>
      </c>
      <c r="BW24" s="82">
        <v>0</v>
      </c>
      <c r="BX24" s="82">
        <v>0</v>
      </c>
      <c r="BY24" s="82">
        <v>0</v>
      </c>
      <c r="BZ24" s="82">
        <v>0</v>
      </c>
      <c r="CA24" s="82">
        <v>0</v>
      </c>
      <c r="CB24" s="82">
        <v>0</v>
      </c>
      <c r="CC24" s="82">
        <v>0</v>
      </c>
      <c r="CD24" s="82">
        <v>0</v>
      </c>
      <c r="CE24" s="82">
        <v>109</v>
      </c>
      <c r="CF24" s="82">
        <v>0</v>
      </c>
      <c r="CG24" s="74">
        <v>0</v>
      </c>
      <c r="CH24" s="74">
        <v>0</v>
      </c>
      <c r="CI24" s="74">
        <v>0</v>
      </c>
      <c r="CJ24" s="74">
        <v>0</v>
      </c>
      <c r="CK24" s="74">
        <v>0</v>
      </c>
      <c r="CL24" s="74">
        <v>0</v>
      </c>
      <c r="CM24" s="74">
        <v>0</v>
      </c>
      <c r="CN24" s="74">
        <v>0</v>
      </c>
      <c r="CO24" s="74">
        <v>0</v>
      </c>
      <c r="CP24" s="74">
        <v>0</v>
      </c>
      <c r="CQ24" s="74">
        <v>0</v>
      </c>
      <c r="CR24" s="74">
        <v>0</v>
      </c>
      <c r="CS24" s="74">
        <v>79</v>
      </c>
      <c r="CT24" s="74">
        <v>0</v>
      </c>
      <c r="CU24" s="74">
        <v>0</v>
      </c>
      <c r="CV24" s="74">
        <v>0</v>
      </c>
      <c r="CW24" s="74">
        <v>0</v>
      </c>
      <c r="CX24" s="74">
        <v>0</v>
      </c>
      <c r="CY24" s="74">
        <v>0</v>
      </c>
      <c r="CZ24" s="74">
        <v>0</v>
      </c>
      <c r="DA24" s="74">
        <v>0</v>
      </c>
      <c r="DB24" s="74">
        <v>0</v>
      </c>
      <c r="DC24" s="74">
        <v>0</v>
      </c>
      <c r="DD24" s="74">
        <v>0</v>
      </c>
      <c r="DE24" s="74">
        <v>0</v>
      </c>
      <c r="DF24" s="74">
        <v>0</v>
      </c>
      <c r="DG24" s="74">
        <v>71</v>
      </c>
      <c r="DH24" s="74">
        <v>0</v>
      </c>
      <c r="DI24" s="74">
        <v>0</v>
      </c>
      <c r="DJ24" s="74">
        <v>0</v>
      </c>
      <c r="DK24" s="74">
        <v>0</v>
      </c>
      <c r="DL24" s="74">
        <v>0</v>
      </c>
      <c r="DM24" s="74">
        <v>0</v>
      </c>
      <c r="DN24" s="74">
        <v>0</v>
      </c>
      <c r="DO24" s="74">
        <v>0</v>
      </c>
      <c r="DP24" s="74">
        <v>0</v>
      </c>
      <c r="DQ24" s="74">
        <v>0</v>
      </c>
      <c r="DR24" s="74">
        <v>0</v>
      </c>
      <c r="DS24" s="74">
        <v>0</v>
      </c>
      <c r="DT24" s="74">
        <v>0</v>
      </c>
      <c r="DU24" s="74">
        <v>0</v>
      </c>
      <c r="DV24" s="74">
        <v>0</v>
      </c>
      <c r="DW24" s="74">
        <v>0</v>
      </c>
      <c r="DX24" s="74">
        <v>0</v>
      </c>
      <c r="DY24" s="74">
        <v>0</v>
      </c>
      <c r="DZ24" s="74">
        <v>0</v>
      </c>
      <c r="EA24" s="74">
        <v>0</v>
      </c>
      <c r="EB24" s="74">
        <v>32241</v>
      </c>
      <c r="ED24" s="87">
        <v>0</v>
      </c>
    </row>
    <row r="25" spans="1:134">
      <c r="A25" s="3" t="s">
        <v>1435</v>
      </c>
      <c r="B25" s="62" t="s">
        <v>1502</v>
      </c>
      <c r="C25" s="88">
        <v>21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128</v>
      </c>
      <c r="U25" s="82">
        <v>85</v>
      </c>
      <c r="V25" s="82">
        <v>0</v>
      </c>
      <c r="W25" s="82">
        <v>0</v>
      </c>
      <c r="X25" s="82">
        <v>30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2">
        <v>0</v>
      </c>
      <c r="AE25" s="82">
        <v>0</v>
      </c>
      <c r="AF25" s="82">
        <v>69</v>
      </c>
      <c r="AG25" s="82">
        <v>0</v>
      </c>
      <c r="AH25" s="82">
        <v>0</v>
      </c>
      <c r="AI25" s="82">
        <v>27</v>
      </c>
      <c r="AJ25" s="82">
        <v>48</v>
      </c>
      <c r="AK25" s="82">
        <v>78</v>
      </c>
      <c r="AL25" s="82">
        <v>0</v>
      </c>
      <c r="AM25" s="82">
        <v>0</v>
      </c>
      <c r="AN25" s="82">
        <v>52</v>
      </c>
      <c r="AO25" s="82">
        <v>19</v>
      </c>
      <c r="AP25" s="82">
        <v>84</v>
      </c>
      <c r="AQ25" s="82">
        <v>0</v>
      </c>
      <c r="AR25" s="82">
        <v>0</v>
      </c>
      <c r="AS25" s="82">
        <v>0</v>
      </c>
      <c r="AT25" s="82">
        <v>58</v>
      </c>
      <c r="AU25" s="82">
        <v>0</v>
      </c>
      <c r="AV25" s="82">
        <v>0</v>
      </c>
      <c r="AW25" s="82">
        <v>0</v>
      </c>
      <c r="AX25" s="82">
        <v>0</v>
      </c>
      <c r="AY25" s="82">
        <v>0</v>
      </c>
      <c r="AZ25" s="82">
        <v>9</v>
      </c>
      <c r="BA25" s="82">
        <v>0</v>
      </c>
      <c r="BB25" s="82">
        <v>1977</v>
      </c>
      <c r="BC25" s="82">
        <v>19</v>
      </c>
      <c r="BD25" s="82">
        <v>21945</v>
      </c>
      <c r="BE25" s="82">
        <v>28853</v>
      </c>
      <c r="BF25" s="82">
        <v>34933</v>
      </c>
      <c r="BG25" s="82">
        <v>28579</v>
      </c>
      <c r="BH25" s="82">
        <v>157</v>
      </c>
      <c r="BI25" s="82">
        <v>1351</v>
      </c>
      <c r="BJ25" s="82">
        <v>161</v>
      </c>
      <c r="BK25" s="82">
        <v>728</v>
      </c>
      <c r="BL25" s="82">
        <v>82</v>
      </c>
      <c r="BM25" s="82">
        <v>18</v>
      </c>
      <c r="BN25" s="82">
        <v>314</v>
      </c>
      <c r="BO25" s="82">
        <v>0</v>
      </c>
      <c r="BP25" s="82">
        <v>0</v>
      </c>
      <c r="BQ25" s="82">
        <v>51</v>
      </c>
      <c r="BR25" s="82">
        <v>0</v>
      </c>
      <c r="BS25" s="82">
        <v>0</v>
      </c>
      <c r="BT25" s="82">
        <v>312</v>
      </c>
      <c r="BU25" s="82">
        <v>0</v>
      </c>
      <c r="BV25" s="82">
        <v>7</v>
      </c>
      <c r="BW25" s="82">
        <v>0</v>
      </c>
      <c r="BX25" s="82">
        <v>0</v>
      </c>
      <c r="BY25" s="82">
        <v>0</v>
      </c>
      <c r="BZ25" s="82">
        <v>0</v>
      </c>
      <c r="CA25" s="82">
        <v>23</v>
      </c>
      <c r="CB25" s="82">
        <v>0</v>
      </c>
      <c r="CC25" s="82">
        <v>0</v>
      </c>
      <c r="CD25" s="82">
        <v>0</v>
      </c>
      <c r="CE25" s="82">
        <v>170</v>
      </c>
      <c r="CF25" s="82">
        <v>0</v>
      </c>
      <c r="CG25" s="74">
        <v>0</v>
      </c>
      <c r="CH25" s="74">
        <v>24</v>
      </c>
      <c r="CI25" s="74">
        <v>0</v>
      </c>
      <c r="CJ25" s="74">
        <v>0</v>
      </c>
      <c r="CK25" s="74">
        <v>187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479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4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1899</v>
      </c>
      <c r="DH25" s="74">
        <v>0</v>
      </c>
      <c r="DI25" s="74">
        <v>0</v>
      </c>
      <c r="DJ25" s="74">
        <v>1348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4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124304</v>
      </c>
      <c r="ED25" s="87">
        <v>0</v>
      </c>
    </row>
    <row r="26" spans="1:134">
      <c r="A26" s="3" t="s">
        <v>1436</v>
      </c>
      <c r="B26" s="62" t="s">
        <v>1503</v>
      </c>
      <c r="C26" s="88">
        <v>22</v>
      </c>
      <c r="D26" s="82">
        <v>0</v>
      </c>
      <c r="E26" s="82">
        <v>0</v>
      </c>
      <c r="F26" s="82">
        <v>0</v>
      </c>
      <c r="G26" s="82">
        <v>0</v>
      </c>
      <c r="H26" s="82">
        <v>0</v>
      </c>
      <c r="I26" s="82">
        <v>131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19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82">
        <v>0</v>
      </c>
      <c r="AA26" s="82">
        <v>0</v>
      </c>
      <c r="AB26" s="82">
        <v>0</v>
      </c>
      <c r="AC26" s="82">
        <v>6</v>
      </c>
      <c r="AD26" s="82">
        <v>0</v>
      </c>
      <c r="AE26" s="82">
        <v>9</v>
      </c>
      <c r="AF26" s="82">
        <v>51</v>
      </c>
      <c r="AG26" s="82">
        <v>0</v>
      </c>
      <c r="AH26" s="82">
        <v>0</v>
      </c>
      <c r="AI26" s="82">
        <v>36</v>
      </c>
      <c r="AJ26" s="82">
        <v>33</v>
      </c>
      <c r="AK26" s="82">
        <v>182</v>
      </c>
      <c r="AL26" s="82">
        <v>8</v>
      </c>
      <c r="AM26" s="82">
        <v>6</v>
      </c>
      <c r="AN26" s="82">
        <v>0</v>
      </c>
      <c r="AO26" s="82">
        <v>0</v>
      </c>
      <c r="AP26" s="82">
        <v>6</v>
      </c>
      <c r="AQ26" s="82">
        <v>0</v>
      </c>
      <c r="AR26" s="82">
        <v>40</v>
      </c>
      <c r="AS26" s="82">
        <v>0</v>
      </c>
      <c r="AT26" s="82">
        <v>0</v>
      </c>
      <c r="AU26" s="82">
        <v>64</v>
      </c>
      <c r="AV26" s="82">
        <v>0</v>
      </c>
      <c r="AW26" s="82">
        <v>0</v>
      </c>
      <c r="AX26" s="82">
        <v>0</v>
      </c>
      <c r="AY26" s="82">
        <v>0</v>
      </c>
      <c r="AZ26" s="82">
        <v>0</v>
      </c>
      <c r="BA26" s="82">
        <v>0</v>
      </c>
      <c r="BB26" s="82">
        <v>284</v>
      </c>
      <c r="BC26" s="82">
        <v>0</v>
      </c>
      <c r="BD26" s="82">
        <v>568</v>
      </c>
      <c r="BE26" s="82">
        <v>88</v>
      </c>
      <c r="BF26" s="82">
        <v>1446</v>
      </c>
      <c r="BG26" s="82">
        <v>1342</v>
      </c>
      <c r="BH26" s="82">
        <v>21657</v>
      </c>
      <c r="BI26" s="82">
        <v>16952</v>
      </c>
      <c r="BJ26" s="82">
        <v>16752</v>
      </c>
      <c r="BK26" s="82">
        <v>483</v>
      </c>
      <c r="BL26" s="82">
        <v>53</v>
      </c>
      <c r="BM26" s="82">
        <v>97</v>
      </c>
      <c r="BN26" s="82">
        <v>37</v>
      </c>
      <c r="BO26" s="82">
        <v>0</v>
      </c>
      <c r="BP26" s="82">
        <v>24</v>
      </c>
      <c r="BQ26" s="82">
        <v>149</v>
      </c>
      <c r="BR26" s="82">
        <v>0</v>
      </c>
      <c r="BS26" s="82">
        <v>8</v>
      </c>
      <c r="BT26" s="82">
        <v>21</v>
      </c>
      <c r="BU26" s="82">
        <v>0</v>
      </c>
      <c r="BV26" s="82">
        <v>62</v>
      </c>
      <c r="BW26" s="82">
        <v>0</v>
      </c>
      <c r="BX26" s="82">
        <v>0</v>
      </c>
      <c r="BY26" s="82">
        <v>0</v>
      </c>
      <c r="BZ26" s="82">
        <v>0</v>
      </c>
      <c r="CA26" s="82">
        <v>0</v>
      </c>
      <c r="CB26" s="82">
        <v>0</v>
      </c>
      <c r="CC26" s="82">
        <v>0</v>
      </c>
      <c r="CD26" s="82">
        <v>0</v>
      </c>
      <c r="CE26" s="82">
        <v>16</v>
      </c>
      <c r="CF26" s="82">
        <v>0</v>
      </c>
      <c r="CG26" s="74">
        <v>0</v>
      </c>
      <c r="CH26" s="74">
        <v>29</v>
      </c>
      <c r="CI26" s="74">
        <v>0</v>
      </c>
      <c r="CJ26" s="74">
        <v>0</v>
      </c>
      <c r="CK26" s="74">
        <v>37</v>
      </c>
      <c r="CL26" s="74">
        <v>0</v>
      </c>
      <c r="CM26" s="74">
        <v>0</v>
      </c>
      <c r="CN26" s="74">
        <v>0</v>
      </c>
      <c r="CO26" s="74">
        <v>0</v>
      </c>
      <c r="CP26" s="74">
        <v>0</v>
      </c>
      <c r="CQ26" s="74">
        <v>0</v>
      </c>
      <c r="CR26" s="74">
        <v>0</v>
      </c>
      <c r="CS26" s="74">
        <v>786</v>
      </c>
      <c r="CT26" s="74">
        <v>0</v>
      </c>
      <c r="CU26" s="74">
        <v>0</v>
      </c>
      <c r="CV26" s="74">
        <v>0</v>
      </c>
      <c r="CW26" s="74">
        <v>0</v>
      </c>
      <c r="CX26" s="74">
        <v>0</v>
      </c>
      <c r="CY26" s="74">
        <v>0</v>
      </c>
      <c r="CZ26" s="74">
        <v>0</v>
      </c>
      <c r="DA26" s="74">
        <v>0</v>
      </c>
      <c r="DB26" s="74">
        <v>0</v>
      </c>
      <c r="DC26" s="74">
        <v>0</v>
      </c>
      <c r="DD26" s="74">
        <v>0</v>
      </c>
      <c r="DE26" s="74">
        <v>0</v>
      </c>
      <c r="DF26" s="74">
        <v>0</v>
      </c>
      <c r="DG26" s="74">
        <v>860</v>
      </c>
      <c r="DH26" s="74">
        <v>0</v>
      </c>
      <c r="DI26" s="74">
        <v>0</v>
      </c>
      <c r="DJ26" s="74">
        <v>693</v>
      </c>
      <c r="DK26" s="74">
        <v>0</v>
      </c>
      <c r="DL26" s="74">
        <v>0</v>
      </c>
      <c r="DM26" s="74">
        <v>0</v>
      </c>
      <c r="DN26" s="74">
        <v>0</v>
      </c>
      <c r="DO26" s="74">
        <v>0</v>
      </c>
      <c r="DP26" s="74">
        <v>0</v>
      </c>
      <c r="DQ26" s="74">
        <v>0</v>
      </c>
      <c r="DR26" s="74">
        <v>0</v>
      </c>
      <c r="DS26" s="74">
        <v>0</v>
      </c>
      <c r="DT26" s="74">
        <v>0</v>
      </c>
      <c r="DU26" s="74">
        <v>0</v>
      </c>
      <c r="DV26" s="74">
        <v>0</v>
      </c>
      <c r="DW26" s="74">
        <v>0</v>
      </c>
      <c r="DX26" s="74">
        <v>0</v>
      </c>
      <c r="DY26" s="74">
        <v>0</v>
      </c>
      <c r="DZ26" s="74">
        <v>0</v>
      </c>
      <c r="EA26" s="74">
        <v>0</v>
      </c>
      <c r="EB26" s="74">
        <v>63035</v>
      </c>
      <c r="ED26" s="87">
        <v>0</v>
      </c>
    </row>
    <row r="27" spans="1:134">
      <c r="A27" s="3" t="s">
        <v>1437</v>
      </c>
      <c r="B27" s="62" t="s">
        <v>1504</v>
      </c>
      <c r="C27" s="88">
        <v>23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  <c r="T27" s="82">
        <v>0</v>
      </c>
      <c r="U27" s="82">
        <v>0</v>
      </c>
      <c r="V27" s="82">
        <v>0</v>
      </c>
      <c r="W27" s="82">
        <v>0</v>
      </c>
      <c r="X27" s="82">
        <v>29</v>
      </c>
      <c r="Y27" s="82">
        <v>0</v>
      </c>
      <c r="Z27" s="82">
        <v>0</v>
      </c>
      <c r="AA27" s="82">
        <v>0</v>
      </c>
      <c r="AB27" s="82">
        <v>0</v>
      </c>
      <c r="AC27" s="82">
        <v>0</v>
      </c>
      <c r="AD27" s="82">
        <v>15</v>
      </c>
      <c r="AE27" s="82">
        <v>0</v>
      </c>
      <c r="AF27" s="82">
        <v>93</v>
      </c>
      <c r="AG27" s="82">
        <v>0</v>
      </c>
      <c r="AH27" s="82">
        <v>0</v>
      </c>
      <c r="AI27" s="82">
        <v>0</v>
      </c>
      <c r="AJ27" s="82">
        <v>0</v>
      </c>
      <c r="AK27" s="82">
        <v>145</v>
      </c>
      <c r="AL27" s="82">
        <v>0</v>
      </c>
      <c r="AM27" s="82">
        <v>0</v>
      </c>
      <c r="AN27" s="82">
        <v>8</v>
      </c>
      <c r="AO27" s="82">
        <v>0</v>
      </c>
      <c r="AP27" s="82">
        <v>0</v>
      </c>
      <c r="AQ27" s="82">
        <v>0</v>
      </c>
      <c r="AR27" s="82">
        <v>0</v>
      </c>
      <c r="AS27" s="82">
        <v>0</v>
      </c>
      <c r="AT27" s="82">
        <v>0</v>
      </c>
      <c r="AU27" s="82">
        <v>62</v>
      </c>
      <c r="AV27" s="82">
        <v>0</v>
      </c>
      <c r="AW27" s="82">
        <v>0</v>
      </c>
      <c r="AX27" s="82">
        <v>0</v>
      </c>
      <c r="AY27" s="82">
        <v>0</v>
      </c>
      <c r="AZ27" s="82">
        <v>0</v>
      </c>
      <c r="BA27" s="82">
        <v>0</v>
      </c>
      <c r="BB27" s="82">
        <v>77</v>
      </c>
      <c r="BC27" s="82">
        <v>38</v>
      </c>
      <c r="BD27" s="82">
        <v>208</v>
      </c>
      <c r="BE27" s="82">
        <v>20</v>
      </c>
      <c r="BF27" s="82">
        <v>236</v>
      </c>
      <c r="BG27" s="82">
        <v>82</v>
      </c>
      <c r="BH27" s="82">
        <v>568</v>
      </c>
      <c r="BI27" s="82">
        <v>206</v>
      </c>
      <c r="BJ27" s="82">
        <v>7</v>
      </c>
      <c r="BK27" s="82">
        <v>31554</v>
      </c>
      <c r="BL27" s="82">
        <v>50</v>
      </c>
      <c r="BM27" s="82">
        <v>0</v>
      </c>
      <c r="BN27" s="82">
        <v>59</v>
      </c>
      <c r="BO27" s="82">
        <v>0</v>
      </c>
      <c r="BP27" s="82">
        <v>0</v>
      </c>
      <c r="BQ27" s="82">
        <v>0</v>
      </c>
      <c r="BR27" s="82">
        <v>0</v>
      </c>
      <c r="BS27" s="82">
        <v>0</v>
      </c>
      <c r="BT27" s="82">
        <v>0</v>
      </c>
      <c r="BU27" s="82">
        <v>0</v>
      </c>
      <c r="BV27" s="82">
        <v>427</v>
      </c>
      <c r="BW27" s="82">
        <v>0</v>
      </c>
      <c r="BX27" s="82">
        <v>0</v>
      </c>
      <c r="BY27" s="82">
        <v>0</v>
      </c>
      <c r="BZ27" s="82">
        <v>0</v>
      </c>
      <c r="CA27" s="82">
        <v>0</v>
      </c>
      <c r="CB27" s="82">
        <v>0</v>
      </c>
      <c r="CC27" s="82">
        <v>0</v>
      </c>
      <c r="CD27" s="82">
        <v>0</v>
      </c>
      <c r="CE27" s="82">
        <v>75</v>
      </c>
      <c r="CF27" s="82">
        <v>0</v>
      </c>
      <c r="CG27" s="74">
        <v>0</v>
      </c>
      <c r="CH27" s="74">
        <v>0</v>
      </c>
      <c r="CI27" s="74">
        <v>0</v>
      </c>
      <c r="CJ27" s="74">
        <v>0</v>
      </c>
      <c r="CK27" s="74">
        <v>734</v>
      </c>
      <c r="CL27" s="74">
        <v>0</v>
      </c>
      <c r="CM27" s="74">
        <v>0</v>
      </c>
      <c r="CN27" s="74">
        <v>0</v>
      </c>
      <c r="CO27" s="74">
        <v>0</v>
      </c>
      <c r="CP27" s="74">
        <v>0</v>
      </c>
      <c r="CQ27" s="74">
        <v>0</v>
      </c>
      <c r="CR27" s="74">
        <v>0</v>
      </c>
      <c r="CS27" s="74">
        <v>33</v>
      </c>
      <c r="CT27" s="74">
        <v>0</v>
      </c>
      <c r="CU27" s="74">
        <v>0</v>
      </c>
      <c r="CV27" s="74">
        <v>0</v>
      </c>
      <c r="CW27" s="74">
        <v>0</v>
      </c>
      <c r="CX27" s="74">
        <v>0</v>
      </c>
      <c r="CY27" s="74">
        <v>0</v>
      </c>
      <c r="CZ27" s="74">
        <v>0</v>
      </c>
      <c r="DA27" s="74">
        <v>0</v>
      </c>
      <c r="DB27" s="74">
        <v>0</v>
      </c>
      <c r="DC27" s="74">
        <v>0</v>
      </c>
      <c r="DD27" s="74">
        <v>0</v>
      </c>
      <c r="DE27" s="74">
        <v>0</v>
      </c>
      <c r="DF27" s="74">
        <v>0</v>
      </c>
      <c r="DG27" s="74">
        <v>31</v>
      </c>
      <c r="DH27" s="74">
        <v>0</v>
      </c>
      <c r="DI27" s="74">
        <v>0</v>
      </c>
      <c r="DJ27" s="74">
        <v>754</v>
      </c>
      <c r="DK27" s="74">
        <v>0</v>
      </c>
      <c r="DL27" s="74">
        <v>0</v>
      </c>
      <c r="DM27" s="74">
        <v>0</v>
      </c>
      <c r="DN27" s="74">
        <v>0</v>
      </c>
      <c r="DO27" s="74">
        <v>0</v>
      </c>
      <c r="DP27" s="74">
        <v>0</v>
      </c>
      <c r="DQ27" s="74">
        <v>0</v>
      </c>
      <c r="DR27" s="74">
        <v>0</v>
      </c>
      <c r="DS27" s="74">
        <v>0</v>
      </c>
      <c r="DT27" s="74">
        <v>0</v>
      </c>
      <c r="DU27" s="74">
        <v>0</v>
      </c>
      <c r="DV27" s="74">
        <v>0</v>
      </c>
      <c r="DW27" s="74">
        <v>0</v>
      </c>
      <c r="DX27" s="74">
        <v>0</v>
      </c>
      <c r="DY27" s="74">
        <v>0</v>
      </c>
      <c r="DZ27" s="74">
        <v>0</v>
      </c>
      <c r="EA27" s="74">
        <v>0</v>
      </c>
      <c r="EB27" s="74">
        <v>35511</v>
      </c>
      <c r="ED27" s="87">
        <v>0</v>
      </c>
    </row>
    <row r="28" spans="1:134">
      <c r="A28" s="3" t="s">
        <v>1438</v>
      </c>
      <c r="B28" s="62" t="s">
        <v>1505</v>
      </c>
      <c r="C28" s="88">
        <v>24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  <c r="X28" s="82">
        <v>0</v>
      </c>
      <c r="Y28" s="82">
        <v>0</v>
      </c>
      <c r="Z28" s="82">
        <v>0</v>
      </c>
      <c r="AA28" s="82">
        <v>0</v>
      </c>
      <c r="AB28" s="82">
        <v>0</v>
      </c>
      <c r="AC28" s="82">
        <v>0</v>
      </c>
      <c r="AD28" s="82">
        <v>0</v>
      </c>
      <c r="AE28" s="82">
        <v>0</v>
      </c>
      <c r="AF28" s="82">
        <v>9</v>
      </c>
      <c r="AG28" s="82">
        <v>0</v>
      </c>
      <c r="AH28" s="82">
        <v>0</v>
      </c>
      <c r="AI28" s="82">
        <v>0</v>
      </c>
      <c r="AJ28" s="82">
        <v>12</v>
      </c>
      <c r="AK28" s="82">
        <v>319</v>
      </c>
      <c r="AL28" s="82">
        <v>0</v>
      </c>
      <c r="AM28" s="82">
        <v>0</v>
      </c>
      <c r="AN28" s="82">
        <v>0</v>
      </c>
      <c r="AO28" s="82">
        <v>61</v>
      </c>
      <c r="AP28" s="82">
        <v>0</v>
      </c>
      <c r="AQ28" s="82">
        <v>20</v>
      </c>
      <c r="AR28" s="82">
        <v>0</v>
      </c>
      <c r="AS28" s="82">
        <v>0</v>
      </c>
      <c r="AT28" s="82">
        <v>0</v>
      </c>
      <c r="AU28" s="82">
        <v>24</v>
      </c>
      <c r="AV28" s="82">
        <v>0</v>
      </c>
      <c r="AW28" s="82">
        <v>0</v>
      </c>
      <c r="AX28" s="82">
        <v>0</v>
      </c>
      <c r="AY28" s="82">
        <v>0</v>
      </c>
      <c r="AZ28" s="82">
        <v>0</v>
      </c>
      <c r="BA28" s="82">
        <v>0</v>
      </c>
      <c r="BB28" s="82">
        <v>0</v>
      </c>
      <c r="BC28" s="82">
        <v>0</v>
      </c>
      <c r="BD28" s="82">
        <v>24</v>
      </c>
      <c r="BE28" s="82">
        <v>0</v>
      </c>
      <c r="BF28" s="82">
        <v>146</v>
      </c>
      <c r="BG28" s="82">
        <v>47</v>
      </c>
      <c r="BH28" s="82">
        <v>265</v>
      </c>
      <c r="BI28" s="82">
        <v>17</v>
      </c>
      <c r="BJ28" s="82">
        <v>0</v>
      </c>
      <c r="BK28" s="82">
        <v>233</v>
      </c>
      <c r="BL28" s="82">
        <v>47168</v>
      </c>
      <c r="BM28" s="82">
        <v>15</v>
      </c>
      <c r="BN28" s="82">
        <v>16</v>
      </c>
      <c r="BO28" s="82">
        <v>0</v>
      </c>
      <c r="BP28" s="82">
        <v>0</v>
      </c>
      <c r="BQ28" s="82">
        <v>0</v>
      </c>
      <c r="BR28" s="82">
        <v>0</v>
      </c>
      <c r="BS28" s="82">
        <v>0</v>
      </c>
      <c r="BT28" s="82">
        <v>0</v>
      </c>
      <c r="BU28" s="82">
        <v>0</v>
      </c>
      <c r="BV28" s="82">
        <v>0</v>
      </c>
      <c r="BW28" s="82">
        <v>0</v>
      </c>
      <c r="BX28" s="82">
        <v>0</v>
      </c>
      <c r="BY28" s="82">
        <v>0</v>
      </c>
      <c r="BZ28" s="82">
        <v>0</v>
      </c>
      <c r="CA28" s="82">
        <v>0</v>
      </c>
      <c r="CB28" s="82">
        <v>0</v>
      </c>
      <c r="CC28" s="82">
        <v>0</v>
      </c>
      <c r="CD28" s="82">
        <v>0</v>
      </c>
      <c r="CE28" s="82">
        <v>18</v>
      </c>
      <c r="CF28" s="82">
        <v>0</v>
      </c>
      <c r="CG28" s="74">
        <v>0</v>
      </c>
      <c r="CH28" s="74">
        <v>0</v>
      </c>
      <c r="CI28" s="74">
        <v>0</v>
      </c>
      <c r="CJ28" s="74">
        <v>0</v>
      </c>
      <c r="CK28" s="74">
        <v>123</v>
      </c>
      <c r="CL28" s="74">
        <v>0</v>
      </c>
      <c r="CM28" s="74">
        <v>0</v>
      </c>
      <c r="CN28" s="74">
        <v>0</v>
      </c>
      <c r="CO28" s="74">
        <v>0</v>
      </c>
      <c r="CP28" s="74">
        <v>0</v>
      </c>
      <c r="CQ28" s="74">
        <v>0</v>
      </c>
      <c r="CR28" s="74">
        <v>0</v>
      </c>
      <c r="CS28" s="74">
        <v>965</v>
      </c>
      <c r="CT28" s="74">
        <v>0</v>
      </c>
      <c r="CU28" s="74">
        <v>0</v>
      </c>
      <c r="CV28" s="74">
        <v>0</v>
      </c>
      <c r="CW28" s="74">
        <v>0</v>
      </c>
      <c r="CX28" s="74">
        <v>0</v>
      </c>
      <c r="CY28" s="74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256</v>
      </c>
      <c r="DH28" s="74">
        <v>0</v>
      </c>
      <c r="DI28" s="74">
        <v>0</v>
      </c>
      <c r="DJ28" s="74">
        <v>954</v>
      </c>
      <c r="DK28" s="74">
        <v>0</v>
      </c>
      <c r="DL28" s="74">
        <v>0</v>
      </c>
      <c r="DM28" s="74">
        <v>0</v>
      </c>
      <c r="DN28" s="74">
        <v>0</v>
      </c>
      <c r="DO28" s="74">
        <v>0</v>
      </c>
      <c r="DP28" s="74">
        <v>0</v>
      </c>
      <c r="DQ28" s="74">
        <v>0</v>
      </c>
      <c r="DR28" s="74">
        <v>0</v>
      </c>
      <c r="DS28" s="74">
        <v>0</v>
      </c>
      <c r="DT28" s="74">
        <v>0</v>
      </c>
      <c r="DU28" s="74">
        <v>0</v>
      </c>
      <c r="DV28" s="74">
        <v>0</v>
      </c>
      <c r="DW28" s="74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50692</v>
      </c>
      <c r="ED28" s="87">
        <v>0</v>
      </c>
    </row>
    <row r="29" spans="1:134">
      <c r="A29" s="3" t="s">
        <v>1439</v>
      </c>
      <c r="B29" s="62" t="s">
        <v>1506</v>
      </c>
      <c r="C29" s="88">
        <v>25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  <c r="S29" s="82">
        <v>0</v>
      </c>
      <c r="T29" s="82">
        <v>0</v>
      </c>
      <c r="U29" s="82">
        <v>0</v>
      </c>
      <c r="V29" s="82">
        <v>0</v>
      </c>
      <c r="W29" s="82">
        <v>0</v>
      </c>
      <c r="X29" s="82">
        <v>0</v>
      </c>
      <c r="Y29" s="82">
        <v>0</v>
      </c>
      <c r="Z29" s="82">
        <v>0</v>
      </c>
      <c r="AA29" s="82">
        <v>0</v>
      </c>
      <c r="AB29" s="82">
        <v>0</v>
      </c>
      <c r="AC29" s="82">
        <v>0</v>
      </c>
      <c r="AD29" s="82">
        <v>0</v>
      </c>
      <c r="AE29" s="82">
        <v>0</v>
      </c>
      <c r="AF29" s="82">
        <v>0</v>
      </c>
      <c r="AG29" s="82">
        <v>0</v>
      </c>
      <c r="AH29" s="82">
        <v>0</v>
      </c>
      <c r="AI29" s="82">
        <v>0</v>
      </c>
      <c r="AJ29" s="82">
        <v>0</v>
      </c>
      <c r="AK29" s="82">
        <v>15</v>
      </c>
      <c r="AL29" s="82">
        <v>0</v>
      </c>
      <c r="AM29" s="82">
        <v>0</v>
      </c>
      <c r="AN29" s="82">
        <v>0</v>
      </c>
      <c r="AO29" s="82">
        <v>154</v>
      </c>
      <c r="AP29" s="82">
        <v>573</v>
      </c>
      <c r="AQ29" s="82">
        <v>14</v>
      </c>
      <c r="AR29" s="82">
        <v>249</v>
      </c>
      <c r="AS29" s="82">
        <v>17</v>
      </c>
      <c r="AT29" s="82">
        <v>0</v>
      </c>
      <c r="AU29" s="82">
        <v>400</v>
      </c>
      <c r="AV29" s="82">
        <v>62</v>
      </c>
      <c r="AW29" s="82">
        <v>0</v>
      </c>
      <c r="AX29" s="82">
        <v>0</v>
      </c>
      <c r="AY29" s="82">
        <v>0</v>
      </c>
      <c r="AZ29" s="82">
        <v>0</v>
      </c>
      <c r="BA29" s="82">
        <v>0</v>
      </c>
      <c r="BB29" s="82">
        <v>0</v>
      </c>
      <c r="BC29" s="82">
        <v>0</v>
      </c>
      <c r="BD29" s="82">
        <v>35</v>
      </c>
      <c r="BE29" s="82">
        <v>6</v>
      </c>
      <c r="BF29" s="82">
        <v>83</v>
      </c>
      <c r="BG29" s="82">
        <v>525</v>
      </c>
      <c r="BH29" s="82">
        <v>0</v>
      </c>
      <c r="BI29" s="82">
        <v>150</v>
      </c>
      <c r="BJ29" s="82">
        <v>22</v>
      </c>
      <c r="BK29" s="82">
        <v>9</v>
      </c>
      <c r="BL29" s="82">
        <v>11</v>
      </c>
      <c r="BM29" s="82">
        <v>24896</v>
      </c>
      <c r="BN29" s="82">
        <v>63375</v>
      </c>
      <c r="BO29" s="82">
        <v>0</v>
      </c>
      <c r="BP29" s="82">
        <v>18</v>
      </c>
      <c r="BQ29" s="82">
        <v>125</v>
      </c>
      <c r="BR29" s="82">
        <v>0</v>
      </c>
      <c r="BS29" s="82">
        <v>61</v>
      </c>
      <c r="BT29" s="82">
        <v>190</v>
      </c>
      <c r="BU29" s="82">
        <v>0</v>
      </c>
      <c r="BV29" s="82">
        <v>613</v>
      </c>
      <c r="BW29" s="82">
        <v>0</v>
      </c>
      <c r="BX29" s="82">
        <v>105</v>
      </c>
      <c r="BY29" s="82">
        <v>236</v>
      </c>
      <c r="BZ29" s="82">
        <v>52</v>
      </c>
      <c r="CA29" s="82">
        <v>95</v>
      </c>
      <c r="CB29" s="82">
        <v>262</v>
      </c>
      <c r="CC29" s="82">
        <v>152</v>
      </c>
      <c r="CD29" s="82">
        <v>28</v>
      </c>
      <c r="CE29" s="82">
        <v>565</v>
      </c>
      <c r="CF29" s="82">
        <v>0</v>
      </c>
      <c r="CG29" s="74">
        <v>107</v>
      </c>
      <c r="CH29" s="74">
        <v>811</v>
      </c>
      <c r="CI29" s="74">
        <v>41</v>
      </c>
      <c r="CJ29" s="74">
        <v>205</v>
      </c>
      <c r="CK29" s="74">
        <v>525</v>
      </c>
      <c r="CL29" s="74">
        <v>0</v>
      </c>
      <c r="CM29" s="74">
        <v>0</v>
      </c>
      <c r="CN29" s="74">
        <v>0</v>
      </c>
      <c r="CO29" s="74">
        <v>0</v>
      </c>
      <c r="CP29" s="74">
        <v>0</v>
      </c>
      <c r="CQ29" s="74">
        <v>0</v>
      </c>
      <c r="CR29" s="74">
        <v>0</v>
      </c>
      <c r="CS29" s="74">
        <v>451</v>
      </c>
      <c r="CT29" s="74">
        <v>0</v>
      </c>
      <c r="CU29" s="74">
        <v>0</v>
      </c>
      <c r="CV29" s="74">
        <v>0</v>
      </c>
      <c r="CW29" s="74">
        <v>0</v>
      </c>
      <c r="CX29" s="74">
        <v>0</v>
      </c>
      <c r="CY29" s="74">
        <v>0</v>
      </c>
      <c r="CZ29" s="74">
        <v>0</v>
      </c>
      <c r="DA29" s="74">
        <v>0</v>
      </c>
      <c r="DB29" s="74">
        <v>0</v>
      </c>
      <c r="DC29" s="74">
        <v>0</v>
      </c>
      <c r="DD29" s="74">
        <v>0</v>
      </c>
      <c r="DE29" s="74">
        <v>0</v>
      </c>
      <c r="DF29" s="74">
        <v>0</v>
      </c>
      <c r="DG29" s="74">
        <v>1478</v>
      </c>
      <c r="DH29" s="74">
        <v>0</v>
      </c>
      <c r="DI29" s="74">
        <v>0</v>
      </c>
      <c r="DJ29" s="74">
        <v>337</v>
      </c>
      <c r="DK29" s="74">
        <v>0</v>
      </c>
      <c r="DL29" s="74">
        <v>0</v>
      </c>
      <c r="DM29" s="74">
        <v>0</v>
      </c>
      <c r="DN29" s="74">
        <v>0</v>
      </c>
      <c r="DO29" s="74">
        <v>0</v>
      </c>
      <c r="DP29" s="74">
        <v>0</v>
      </c>
      <c r="DQ29" s="74">
        <v>0</v>
      </c>
      <c r="DR29" s="74">
        <v>0</v>
      </c>
      <c r="DS29" s="74">
        <v>0</v>
      </c>
      <c r="DT29" s="74">
        <v>0</v>
      </c>
      <c r="DU29" s="74">
        <v>0</v>
      </c>
      <c r="DV29" s="74">
        <v>0</v>
      </c>
      <c r="DW29" s="74">
        <v>0</v>
      </c>
      <c r="DX29" s="74">
        <v>0</v>
      </c>
      <c r="DY29" s="74">
        <v>0</v>
      </c>
      <c r="DZ29" s="74">
        <v>0</v>
      </c>
      <c r="EA29" s="74">
        <v>0</v>
      </c>
      <c r="EB29" s="74">
        <v>97053</v>
      </c>
      <c r="ED29" s="87">
        <v>0</v>
      </c>
    </row>
    <row r="30" spans="1:134">
      <c r="A30" s="3" t="s">
        <v>1440</v>
      </c>
      <c r="B30" s="62" t="s">
        <v>1507</v>
      </c>
      <c r="C30" s="88">
        <v>26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2">
        <v>0</v>
      </c>
      <c r="P30" s="82">
        <v>0</v>
      </c>
      <c r="Q30" s="82">
        <v>0</v>
      </c>
      <c r="R30" s="82">
        <v>0</v>
      </c>
      <c r="S30" s="82">
        <v>0</v>
      </c>
      <c r="T30" s="82">
        <v>569</v>
      </c>
      <c r="U30" s="82">
        <v>0</v>
      </c>
      <c r="V30" s="82">
        <v>0</v>
      </c>
      <c r="W30" s="82">
        <v>0</v>
      </c>
      <c r="X30" s="82">
        <v>0</v>
      </c>
      <c r="Y30" s="82">
        <v>0</v>
      </c>
      <c r="Z30" s="82">
        <v>0</v>
      </c>
      <c r="AA30" s="82">
        <v>0</v>
      </c>
      <c r="AB30" s="82">
        <v>0</v>
      </c>
      <c r="AC30" s="82">
        <v>0</v>
      </c>
      <c r="AD30" s="82">
        <v>0</v>
      </c>
      <c r="AE30" s="82">
        <v>0</v>
      </c>
      <c r="AF30" s="82">
        <v>0</v>
      </c>
      <c r="AG30" s="82">
        <v>0</v>
      </c>
      <c r="AH30" s="82">
        <v>0</v>
      </c>
      <c r="AI30" s="82">
        <v>0</v>
      </c>
      <c r="AJ30" s="82">
        <v>0</v>
      </c>
      <c r="AK30" s="82">
        <v>0</v>
      </c>
      <c r="AL30" s="82">
        <v>0</v>
      </c>
      <c r="AM30" s="82">
        <v>0</v>
      </c>
      <c r="AN30" s="82">
        <v>0</v>
      </c>
      <c r="AO30" s="82">
        <v>54</v>
      </c>
      <c r="AP30" s="82">
        <v>57</v>
      </c>
      <c r="AQ30" s="82">
        <v>0</v>
      </c>
      <c r="AR30" s="82">
        <v>0</v>
      </c>
      <c r="AS30" s="82">
        <v>0</v>
      </c>
      <c r="AT30" s="82">
        <v>0</v>
      </c>
      <c r="AU30" s="82">
        <v>89</v>
      </c>
      <c r="AV30" s="82">
        <v>0</v>
      </c>
      <c r="AW30" s="82">
        <v>0</v>
      </c>
      <c r="AX30" s="82">
        <v>0</v>
      </c>
      <c r="AY30" s="82">
        <v>0</v>
      </c>
      <c r="AZ30" s="82">
        <v>0</v>
      </c>
      <c r="BA30" s="82">
        <v>0</v>
      </c>
      <c r="BB30" s="82">
        <v>242</v>
      </c>
      <c r="BC30" s="82">
        <v>0</v>
      </c>
      <c r="BD30" s="82">
        <v>147</v>
      </c>
      <c r="BE30" s="82">
        <v>0</v>
      </c>
      <c r="BF30" s="82">
        <v>38</v>
      </c>
      <c r="BG30" s="82">
        <v>20</v>
      </c>
      <c r="BH30" s="82">
        <v>0</v>
      </c>
      <c r="BI30" s="82">
        <v>348</v>
      </c>
      <c r="BJ30" s="82">
        <v>157</v>
      </c>
      <c r="BK30" s="82">
        <v>15</v>
      </c>
      <c r="BL30" s="82">
        <v>102</v>
      </c>
      <c r="BM30" s="82">
        <v>10</v>
      </c>
      <c r="BN30" s="82">
        <v>149</v>
      </c>
      <c r="BO30" s="82">
        <v>17094</v>
      </c>
      <c r="BP30" s="82">
        <v>24913</v>
      </c>
      <c r="BQ30" s="82">
        <v>40921</v>
      </c>
      <c r="BR30" s="82">
        <v>8</v>
      </c>
      <c r="BS30" s="82">
        <v>0</v>
      </c>
      <c r="BT30" s="82">
        <v>22</v>
      </c>
      <c r="BU30" s="82">
        <v>0</v>
      </c>
      <c r="BV30" s="82">
        <v>121</v>
      </c>
      <c r="BW30" s="82">
        <v>0</v>
      </c>
      <c r="BX30" s="82">
        <v>0</v>
      </c>
      <c r="BY30" s="82">
        <v>0</v>
      </c>
      <c r="BZ30" s="82">
        <v>13</v>
      </c>
      <c r="CA30" s="82">
        <v>62</v>
      </c>
      <c r="CB30" s="82">
        <v>30</v>
      </c>
      <c r="CC30" s="82">
        <v>7</v>
      </c>
      <c r="CD30" s="82">
        <v>0</v>
      </c>
      <c r="CE30" s="82">
        <v>60</v>
      </c>
      <c r="CF30" s="82">
        <v>0</v>
      </c>
      <c r="CG30" s="74">
        <v>95</v>
      </c>
      <c r="CH30" s="74">
        <v>76</v>
      </c>
      <c r="CI30" s="74">
        <v>0</v>
      </c>
      <c r="CJ30" s="74">
        <v>0</v>
      </c>
      <c r="CK30" s="74">
        <v>16</v>
      </c>
      <c r="CL30" s="74">
        <v>6</v>
      </c>
      <c r="CM30" s="74">
        <v>0</v>
      </c>
      <c r="CN30" s="74">
        <v>0</v>
      </c>
      <c r="CO30" s="74">
        <v>0</v>
      </c>
      <c r="CP30" s="74">
        <v>0</v>
      </c>
      <c r="CQ30" s="74">
        <v>0</v>
      </c>
      <c r="CR30" s="74">
        <v>0</v>
      </c>
      <c r="CS30" s="74">
        <v>351</v>
      </c>
      <c r="CT30" s="74">
        <v>0</v>
      </c>
      <c r="CU30" s="74">
        <v>0</v>
      </c>
      <c r="CV30" s="74">
        <v>0</v>
      </c>
      <c r="CW30" s="74">
        <v>0</v>
      </c>
      <c r="CX30" s="74">
        <v>0</v>
      </c>
      <c r="CY30" s="74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870</v>
      </c>
      <c r="DH30" s="74">
        <v>0</v>
      </c>
      <c r="DI30" s="74">
        <v>0</v>
      </c>
      <c r="DJ30" s="74">
        <v>118</v>
      </c>
      <c r="DK30" s="74">
        <v>0</v>
      </c>
      <c r="DL30" s="74">
        <v>0</v>
      </c>
      <c r="DM30" s="74">
        <v>0</v>
      </c>
      <c r="DN30" s="74">
        <v>0</v>
      </c>
      <c r="DO30" s="74">
        <v>0</v>
      </c>
      <c r="DP30" s="74">
        <v>0</v>
      </c>
      <c r="DQ30" s="74">
        <v>0</v>
      </c>
      <c r="DR30" s="74">
        <v>0</v>
      </c>
      <c r="DS30" s="74">
        <v>0</v>
      </c>
      <c r="DT30" s="74">
        <v>0</v>
      </c>
      <c r="DU30" s="74">
        <v>0</v>
      </c>
      <c r="DV30" s="74">
        <v>0</v>
      </c>
      <c r="DW30" s="74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86780</v>
      </c>
      <c r="ED30" s="87">
        <v>0</v>
      </c>
    </row>
    <row r="31" spans="1:134">
      <c r="A31" s="3" t="s">
        <v>1441</v>
      </c>
      <c r="B31" s="62" t="s">
        <v>1508</v>
      </c>
      <c r="C31" s="88">
        <v>27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2">
        <v>0</v>
      </c>
      <c r="P31" s="82">
        <v>0</v>
      </c>
      <c r="Q31" s="82">
        <v>0</v>
      </c>
      <c r="R31" s="82">
        <v>0</v>
      </c>
      <c r="S31" s="82">
        <v>0</v>
      </c>
      <c r="T31" s="82">
        <v>0</v>
      </c>
      <c r="U31" s="82">
        <v>0</v>
      </c>
      <c r="V31" s="82">
        <v>138</v>
      </c>
      <c r="W31" s="82">
        <v>477</v>
      </c>
      <c r="X31" s="82">
        <v>0</v>
      </c>
      <c r="Y31" s="82">
        <v>0</v>
      </c>
      <c r="Z31" s="82">
        <v>0</v>
      </c>
      <c r="AA31" s="82">
        <v>0</v>
      </c>
      <c r="AB31" s="82">
        <v>0</v>
      </c>
      <c r="AC31" s="82">
        <v>0</v>
      </c>
      <c r="AD31" s="82">
        <v>0</v>
      </c>
      <c r="AE31" s="82">
        <v>0</v>
      </c>
      <c r="AF31" s="82">
        <v>0</v>
      </c>
      <c r="AG31" s="82">
        <v>0</v>
      </c>
      <c r="AH31" s="82">
        <v>0</v>
      </c>
      <c r="AI31" s="82">
        <v>0</v>
      </c>
      <c r="AJ31" s="82">
        <v>0</v>
      </c>
      <c r="AK31" s="82">
        <v>0</v>
      </c>
      <c r="AL31" s="82">
        <v>0</v>
      </c>
      <c r="AM31" s="82">
        <v>0</v>
      </c>
      <c r="AN31" s="82">
        <v>0</v>
      </c>
      <c r="AO31" s="82">
        <v>0</v>
      </c>
      <c r="AP31" s="82">
        <v>0</v>
      </c>
      <c r="AQ31" s="82">
        <v>0</v>
      </c>
      <c r="AR31" s="82">
        <v>0</v>
      </c>
      <c r="AS31" s="82">
        <v>7</v>
      </c>
      <c r="AT31" s="82">
        <v>0</v>
      </c>
      <c r="AU31" s="82">
        <v>0</v>
      </c>
      <c r="AV31" s="82">
        <v>0</v>
      </c>
      <c r="AW31" s="82">
        <v>0</v>
      </c>
      <c r="AX31" s="82">
        <v>0</v>
      </c>
      <c r="AY31" s="82">
        <v>0</v>
      </c>
      <c r="AZ31" s="82">
        <v>0</v>
      </c>
      <c r="BA31" s="82">
        <v>0</v>
      </c>
      <c r="BB31" s="82">
        <v>6</v>
      </c>
      <c r="BC31" s="82">
        <v>0</v>
      </c>
      <c r="BD31" s="82">
        <v>22</v>
      </c>
      <c r="BE31" s="82">
        <v>0</v>
      </c>
      <c r="BF31" s="82">
        <v>58</v>
      </c>
      <c r="BG31" s="82">
        <v>0</v>
      </c>
      <c r="BH31" s="82">
        <v>0</v>
      </c>
      <c r="BI31" s="82">
        <v>195</v>
      </c>
      <c r="BJ31" s="82">
        <v>0</v>
      </c>
      <c r="BK31" s="82">
        <v>0</v>
      </c>
      <c r="BL31" s="82">
        <v>0</v>
      </c>
      <c r="BM31" s="82">
        <v>7</v>
      </c>
      <c r="BN31" s="82">
        <v>84</v>
      </c>
      <c r="BO31" s="82">
        <v>0</v>
      </c>
      <c r="BP31" s="82">
        <v>0</v>
      </c>
      <c r="BQ31" s="82">
        <v>9</v>
      </c>
      <c r="BR31" s="82">
        <v>11583</v>
      </c>
      <c r="BS31" s="82">
        <v>86717</v>
      </c>
      <c r="BT31" s="82">
        <v>157</v>
      </c>
      <c r="BU31" s="82">
        <v>27</v>
      </c>
      <c r="BV31" s="82">
        <v>2347</v>
      </c>
      <c r="BW31" s="82">
        <v>0</v>
      </c>
      <c r="BX31" s="82">
        <v>0</v>
      </c>
      <c r="BY31" s="82">
        <v>0</v>
      </c>
      <c r="BZ31" s="82">
        <v>0</v>
      </c>
      <c r="CA31" s="82">
        <v>17</v>
      </c>
      <c r="CB31" s="82">
        <v>0</v>
      </c>
      <c r="CC31" s="82">
        <v>0</v>
      </c>
      <c r="CD31" s="82">
        <v>36</v>
      </c>
      <c r="CE31" s="82">
        <v>415</v>
      </c>
      <c r="CF31" s="82">
        <v>0</v>
      </c>
      <c r="CG31" s="74">
        <v>0</v>
      </c>
      <c r="CH31" s="74">
        <v>13</v>
      </c>
      <c r="CI31" s="74">
        <v>0</v>
      </c>
      <c r="CJ31" s="74">
        <v>12</v>
      </c>
      <c r="CK31" s="74">
        <v>0</v>
      </c>
      <c r="CL31" s="74">
        <v>0</v>
      </c>
      <c r="CM31" s="74">
        <v>0</v>
      </c>
      <c r="CN31" s="74">
        <v>0</v>
      </c>
      <c r="CO31" s="74">
        <v>0</v>
      </c>
      <c r="CP31" s="74">
        <v>0</v>
      </c>
      <c r="CQ31" s="74">
        <v>0</v>
      </c>
      <c r="CR31" s="74">
        <v>0</v>
      </c>
      <c r="CS31" s="74">
        <v>62</v>
      </c>
      <c r="CT31" s="74">
        <v>0</v>
      </c>
      <c r="CU31" s="74">
        <v>0</v>
      </c>
      <c r="CV31" s="74">
        <v>0</v>
      </c>
      <c r="CW31" s="74">
        <v>0</v>
      </c>
      <c r="CX31" s="74">
        <v>0</v>
      </c>
      <c r="CY31" s="74">
        <v>0</v>
      </c>
      <c r="CZ31" s="74">
        <v>0</v>
      </c>
      <c r="DA31" s="74">
        <v>0</v>
      </c>
      <c r="DB31" s="74">
        <v>0</v>
      </c>
      <c r="DC31" s="74">
        <v>0</v>
      </c>
      <c r="DD31" s="74">
        <v>0</v>
      </c>
      <c r="DE31" s="74">
        <v>0</v>
      </c>
      <c r="DF31" s="74">
        <v>0</v>
      </c>
      <c r="DG31" s="74">
        <v>1629</v>
      </c>
      <c r="DH31" s="74">
        <v>0</v>
      </c>
      <c r="DI31" s="74">
        <v>0</v>
      </c>
      <c r="DJ31" s="74">
        <v>390</v>
      </c>
      <c r="DK31" s="74">
        <v>0</v>
      </c>
      <c r="DL31" s="74">
        <v>0</v>
      </c>
      <c r="DM31" s="74">
        <v>0</v>
      </c>
      <c r="DN31" s="74">
        <v>0</v>
      </c>
      <c r="DO31" s="74">
        <v>0</v>
      </c>
      <c r="DP31" s="74">
        <v>0</v>
      </c>
      <c r="DQ31" s="74">
        <v>0</v>
      </c>
      <c r="DR31" s="74">
        <v>0</v>
      </c>
      <c r="DS31" s="74">
        <v>0</v>
      </c>
      <c r="DT31" s="74">
        <v>0</v>
      </c>
      <c r="DU31" s="74">
        <v>0</v>
      </c>
      <c r="DV31" s="74">
        <v>0</v>
      </c>
      <c r="DW31" s="74">
        <v>0</v>
      </c>
      <c r="DX31" s="74">
        <v>0</v>
      </c>
      <c r="DY31" s="74">
        <v>0</v>
      </c>
      <c r="DZ31" s="74">
        <v>0</v>
      </c>
      <c r="EA31" s="74">
        <v>0</v>
      </c>
      <c r="EB31" s="74">
        <v>104408</v>
      </c>
      <c r="ED31" s="87">
        <v>0</v>
      </c>
    </row>
    <row r="32" spans="1:134">
      <c r="A32" s="3" t="s">
        <v>1442</v>
      </c>
      <c r="B32" s="62" t="s">
        <v>1509</v>
      </c>
      <c r="C32" s="88">
        <v>28</v>
      </c>
      <c r="D32" s="82">
        <v>0</v>
      </c>
      <c r="E32" s="82">
        <v>0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0</v>
      </c>
      <c r="Q32" s="82">
        <v>0</v>
      </c>
      <c r="R32" s="82">
        <v>0</v>
      </c>
      <c r="S32" s="82">
        <v>0</v>
      </c>
      <c r="T32" s="82">
        <v>0</v>
      </c>
      <c r="U32" s="82">
        <v>0</v>
      </c>
      <c r="V32" s="82">
        <v>0</v>
      </c>
      <c r="W32" s="82">
        <v>10</v>
      </c>
      <c r="X32" s="82">
        <v>0</v>
      </c>
      <c r="Y32" s="82">
        <v>0</v>
      </c>
      <c r="Z32" s="82">
        <v>0</v>
      </c>
      <c r="AA32" s="82">
        <v>0</v>
      </c>
      <c r="AB32" s="82">
        <v>0</v>
      </c>
      <c r="AC32" s="82">
        <v>0</v>
      </c>
      <c r="AD32" s="82">
        <v>0</v>
      </c>
      <c r="AE32" s="82">
        <v>0</v>
      </c>
      <c r="AF32" s="82">
        <v>0</v>
      </c>
      <c r="AG32" s="82">
        <v>0</v>
      </c>
      <c r="AH32" s="82">
        <v>0</v>
      </c>
      <c r="AI32" s="82">
        <v>0</v>
      </c>
      <c r="AJ32" s="82">
        <v>0</v>
      </c>
      <c r="AK32" s="82">
        <v>0</v>
      </c>
      <c r="AL32" s="82">
        <v>0</v>
      </c>
      <c r="AM32" s="82">
        <v>0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2">
        <v>0</v>
      </c>
      <c r="AT32" s="82">
        <v>0</v>
      </c>
      <c r="AU32" s="82">
        <v>10</v>
      </c>
      <c r="AV32" s="82">
        <v>0</v>
      </c>
      <c r="AW32" s="82">
        <v>0</v>
      </c>
      <c r="AX32" s="82">
        <v>0</v>
      </c>
      <c r="AY32" s="82">
        <v>0</v>
      </c>
      <c r="AZ32" s="82">
        <v>0</v>
      </c>
      <c r="BA32" s="82">
        <v>0</v>
      </c>
      <c r="BB32" s="82">
        <v>0</v>
      </c>
      <c r="BC32" s="82">
        <v>0</v>
      </c>
      <c r="BD32" s="82">
        <v>820</v>
      </c>
      <c r="BE32" s="82">
        <v>0</v>
      </c>
      <c r="BF32" s="82">
        <v>0</v>
      </c>
      <c r="BG32" s="82">
        <v>0</v>
      </c>
      <c r="BH32" s="82">
        <v>0</v>
      </c>
      <c r="BI32" s="82">
        <v>30</v>
      </c>
      <c r="BJ32" s="82">
        <v>0</v>
      </c>
      <c r="BK32" s="82">
        <v>0</v>
      </c>
      <c r="BL32" s="82">
        <v>0</v>
      </c>
      <c r="BM32" s="82">
        <v>0</v>
      </c>
      <c r="BN32" s="82">
        <v>30</v>
      </c>
      <c r="BO32" s="82">
        <v>0</v>
      </c>
      <c r="BP32" s="82">
        <v>0</v>
      </c>
      <c r="BQ32" s="82">
        <v>0</v>
      </c>
      <c r="BR32" s="82">
        <v>0</v>
      </c>
      <c r="BS32" s="82">
        <v>48</v>
      </c>
      <c r="BT32" s="82">
        <v>38443</v>
      </c>
      <c r="BU32" s="82">
        <v>6081</v>
      </c>
      <c r="BV32" s="82">
        <v>533</v>
      </c>
      <c r="BW32" s="82">
        <v>0</v>
      </c>
      <c r="BX32" s="82">
        <v>0</v>
      </c>
      <c r="BY32" s="82">
        <v>0</v>
      </c>
      <c r="BZ32" s="82">
        <v>0</v>
      </c>
      <c r="CA32" s="82">
        <v>260</v>
      </c>
      <c r="CB32" s="82">
        <v>7</v>
      </c>
      <c r="CC32" s="82">
        <v>163</v>
      </c>
      <c r="CD32" s="82">
        <v>61</v>
      </c>
      <c r="CE32" s="82">
        <v>537</v>
      </c>
      <c r="CF32" s="82">
        <v>0</v>
      </c>
      <c r="CG32" s="74">
        <v>10</v>
      </c>
      <c r="CH32" s="74">
        <v>227</v>
      </c>
      <c r="CI32" s="74">
        <v>27</v>
      </c>
      <c r="CJ32" s="74">
        <v>0</v>
      </c>
      <c r="CK32" s="74">
        <v>0</v>
      </c>
      <c r="CL32" s="74">
        <v>9</v>
      </c>
      <c r="CM32" s="74">
        <v>0</v>
      </c>
      <c r="CN32" s="74">
        <v>0</v>
      </c>
      <c r="CO32" s="74">
        <v>0</v>
      </c>
      <c r="CP32" s="74">
        <v>0</v>
      </c>
      <c r="CQ32" s="74">
        <v>0</v>
      </c>
      <c r="CR32" s="74">
        <v>0</v>
      </c>
      <c r="CS32" s="74">
        <v>105</v>
      </c>
      <c r="CT32" s="74">
        <v>0</v>
      </c>
      <c r="CU32" s="74">
        <v>0</v>
      </c>
      <c r="CV32" s="74">
        <v>0</v>
      </c>
      <c r="CW32" s="74">
        <v>0</v>
      </c>
      <c r="CX32" s="74">
        <v>0</v>
      </c>
      <c r="CY32" s="74">
        <v>0</v>
      </c>
      <c r="CZ32" s="74">
        <v>0</v>
      </c>
      <c r="DA32" s="74">
        <v>0</v>
      </c>
      <c r="DB32" s="74">
        <v>0</v>
      </c>
      <c r="DC32" s="74">
        <v>0</v>
      </c>
      <c r="DD32" s="74">
        <v>0</v>
      </c>
      <c r="DE32" s="74">
        <v>0</v>
      </c>
      <c r="DF32" s="74">
        <v>0</v>
      </c>
      <c r="DG32" s="74">
        <v>1864</v>
      </c>
      <c r="DH32" s="74">
        <v>0</v>
      </c>
      <c r="DI32" s="74">
        <v>0</v>
      </c>
      <c r="DJ32" s="74">
        <v>334</v>
      </c>
      <c r="DK32" s="74">
        <v>0</v>
      </c>
      <c r="DL32" s="74">
        <v>0</v>
      </c>
      <c r="DM32" s="74">
        <v>0</v>
      </c>
      <c r="DN32" s="74">
        <v>0</v>
      </c>
      <c r="DO32" s="74">
        <v>0</v>
      </c>
      <c r="DP32" s="74">
        <v>0</v>
      </c>
      <c r="DQ32" s="74">
        <v>0</v>
      </c>
      <c r="DR32" s="74">
        <v>0</v>
      </c>
      <c r="DS32" s="74">
        <v>0</v>
      </c>
      <c r="DT32" s="74">
        <v>0</v>
      </c>
      <c r="DU32" s="74">
        <v>0</v>
      </c>
      <c r="DV32" s="74">
        <v>0</v>
      </c>
      <c r="DW32" s="74">
        <v>0</v>
      </c>
      <c r="DX32" s="74">
        <v>0</v>
      </c>
      <c r="DY32" s="74">
        <v>0</v>
      </c>
      <c r="DZ32" s="74">
        <v>0</v>
      </c>
      <c r="EA32" s="74">
        <v>0</v>
      </c>
      <c r="EB32" s="74">
        <v>49609</v>
      </c>
      <c r="ED32" s="87">
        <v>0</v>
      </c>
    </row>
    <row r="33" spans="1:134">
      <c r="A33" s="3" t="s">
        <v>1443</v>
      </c>
      <c r="B33" s="62" t="s">
        <v>1510</v>
      </c>
      <c r="C33" s="88">
        <v>29</v>
      </c>
      <c r="D33" s="82">
        <v>0</v>
      </c>
      <c r="E33" s="82">
        <v>0</v>
      </c>
      <c r="F33" s="82">
        <v>0</v>
      </c>
      <c r="G33" s="82">
        <v>0</v>
      </c>
      <c r="H33" s="82">
        <v>0</v>
      </c>
      <c r="I33" s="82">
        <v>0</v>
      </c>
      <c r="J33" s="82">
        <v>0</v>
      </c>
      <c r="K33" s="82">
        <v>0</v>
      </c>
      <c r="L33" s="82">
        <v>0</v>
      </c>
      <c r="M33" s="82">
        <v>0</v>
      </c>
      <c r="N33" s="82">
        <v>0</v>
      </c>
      <c r="O33" s="82">
        <v>0</v>
      </c>
      <c r="P33" s="82">
        <v>0</v>
      </c>
      <c r="Q33" s="82">
        <v>0</v>
      </c>
      <c r="R33" s="82">
        <v>0</v>
      </c>
      <c r="S33" s="82">
        <v>0</v>
      </c>
      <c r="T33" s="82">
        <v>0</v>
      </c>
      <c r="U33" s="82">
        <v>39</v>
      </c>
      <c r="V33" s="82">
        <v>0</v>
      </c>
      <c r="W33" s="82">
        <v>0</v>
      </c>
      <c r="X33" s="82">
        <v>0</v>
      </c>
      <c r="Y33" s="82">
        <v>0</v>
      </c>
      <c r="Z33" s="82">
        <v>0</v>
      </c>
      <c r="AA33" s="82">
        <v>0</v>
      </c>
      <c r="AB33" s="82">
        <v>0</v>
      </c>
      <c r="AC33" s="82">
        <v>0</v>
      </c>
      <c r="AD33" s="82">
        <v>0</v>
      </c>
      <c r="AE33" s="82">
        <v>0</v>
      </c>
      <c r="AF33" s="82">
        <v>0</v>
      </c>
      <c r="AG33" s="82">
        <v>0</v>
      </c>
      <c r="AH33" s="82">
        <v>0</v>
      </c>
      <c r="AI33" s="82">
        <v>0</v>
      </c>
      <c r="AJ33" s="82">
        <v>0</v>
      </c>
      <c r="AK33" s="82">
        <v>0</v>
      </c>
      <c r="AL33" s="82">
        <v>0</v>
      </c>
      <c r="AM33" s="82">
        <v>0</v>
      </c>
      <c r="AN33" s="82">
        <v>0</v>
      </c>
      <c r="AO33" s="82">
        <v>0</v>
      </c>
      <c r="AP33" s="82">
        <v>25</v>
      </c>
      <c r="AQ33" s="82">
        <v>0</v>
      </c>
      <c r="AR33" s="82">
        <v>8</v>
      </c>
      <c r="AS33" s="82">
        <v>58</v>
      </c>
      <c r="AT33" s="82">
        <v>0</v>
      </c>
      <c r="AU33" s="82">
        <v>8</v>
      </c>
      <c r="AV33" s="82">
        <v>9</v>
      </c>
      <c r="AW33" s="82">
        <v>0</v>
      </c>
      <c r="AX33" s="82">
        <v>0</v>
      </c>
      <c r="AY33" s="82">
        <v>0</v>
      </c>
      <c r="AZ33" s="82">
        <v>0</v>
      </c>
      <c r="BA33" s="82">
        <v>0</v>
      </c>
      <c r="BB33" s="82">
        <v>0</v>
      </c>
      <c r="BC33" s="82">
        <v>0</v>
      </c>
      <c r="BD33" s="82">
        <v>8</v>
      </c>
      <c r="BE33" s="82">
        <v>0</v>
      </c>
      <c r="BF33" s="82">
        <v>0</v>
      </c>
      <c r="BG33" s="82">
        <v>0</v>
      </c>
      <c r="BH33" s="82">
        <v>0</v>
      </c>
      <c r="BI33" s="82">
        <v>10</v>
      </c>
      <c r="BJ33" s="82">
        <v>0</v>
      </c>
      <c r="BK33" s="82">
        <v>8</v>
      </c>
      <c r="BL33" s="82">
        <v>0</v>
      </c>
      <c r="BM33" s="82">
        <v>7</v>
      </c>
      <c r="BN33" s="82">
        <v>408</v>
      </c>
      <c r="BO33" s="82">
        <v>0</v>
      </c>
      <c r="BP33" s="82">
        <v>37</v>
      </c>
      <c r="BQ33" s="82">
        <v>92</v>
      </c>
      <c r="BR33" s="82">
        <v>0</v>
      </c>
      <c r="BS33" s="82">
        <v>636</v>
      </c>
      <c r="BT33" s="82">
        <v>339</v>
      </c>
      <c r="BU33" s="82">
        <v>33</v>
      </c>
      <c r="BV33" s="82">
        <v>85699</v>
      </c>
      <c r="BW33" s="82">
        <v>0</v>
      </c>
      <c r="BX33" s="82">
        <v>9</v>
      </c>
      <c r="BY33" s="82">
        <v>58</v>
      </c>
      <c r="BZ33" s="82">
        <v>29</v>
      </c>
      <c r="CA33" s="82">
        <v>328</v>
      </c>
      <c r="CB33" s="82">
        <v>90</v>
      </c>
      <c r="CC33" s="82">
        <v>171</v>
      </c>
      <c r="CD33" s="82">
        <v>219</v>
      </c>
      <c r="CE33" s="82">
        <v>1149</v>
      </c>
      <c r="CF33" s="82">
        <v>0</v>
      </c>
      <c r="CG33" s="74">
        <v>253</v>
      </c>
      <c r="CH33" s="74">
        <v>329</v>
      </c>
      <c r="CI33" s="74">
        <v>128</v>
      </c>
      <c r="CJ33" s="74">
        <v>205</v>
      </c>
      <c r="CK33" s="74">
        <v>245</v>
      </c>
      <c r="CL33" s="74">
        <v>201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497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4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1408</v>
      </c>
      <c r="DH33" s="74">
        <v>0</v>
      </c>
      <c r="DI33" s="74">
        <v>0</v>
      </c>
      <c r="DJ33" s="74">
        <v>108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4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92851</v>
      </c>
      <c r="ED33" s="87">
        <v>0</v>
      </c>
    </row>
    <row r="34" spans="1:134">
      <c r="A34" s="3" t="s">
        <v>1444</v>
      </c>
      <c r="B34" s="62" t="s">
        <v>1511</v>
      </c>
      <c r="C34" s="88">
        <v>30</v>
      </c>
      <c r="D34" s="82">
        <v>0</v>
      </c>
      <c r="E34" s="82">
        <v>0</v>
      </c>
      <c r="F34" s="82">
        <v>0</v>
      </c>
      <c r="G34" s="82">
        <v>0</v>
      </c>
      <c r="H34" s="82">
        <v>0</v>
      </c>
      <c r="I34" s="82">
        <v>0</v>
      </c>
      <c r="J34" s="82">
        <v>0</v>
      </c>
      <c r="K34" s="82">
        <v>0</v>
      </c>
      <c r="L34" s="82">
        <v>0</v>
      </c>
      <c r="M34" s="82">
        <v>0</v>
      </c>
      <c r="N34" s="82">
        <v>0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0</v>
      </c>
      <c r="X34" s="82">
        <v>0</v>
      </c>
      <c r="Y34" s="82">
        <v>0</v>
      </c>
      <c r="Z34" s="82">
        <v>0</v>
      </c>
      <c r="AA34" s="82">
        <v>0</v>
      </c>
      <c r="AB34" s="82">
        <v>0</v>
      </c>
      <c r="AC34" s="82">
        <v>0</v>
      </c>
      <c r="AD34" s="82">
        <v>0</v>
      </c>
      <c r="AE34" s="82">
        <v>0</v>
      </c>
      <c r="AF34" s="82">
        <v>0</v>
      </c>
      <c r="AG34" s="82">
        <v>0</v>
      </c>
      <c r="AH34" s="82">
        <v>0</v>
      </c>
      <c r="AI34" s="82">
        <v>0</v>
      </c>
      <c r="AJ34" s="82">
        <v>0</v>
      </c>
      <c r="AK34" s="82">
        <v>0</v>
      </c>
      <c r="AL34" s="82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17</v>
      </c>
      <c r="AS34" s="82">
        <v>0</v>
      </c>
      <c r="AT34" s="82">
        <v>0</v>
      </c>
      <c r="AU34" s="82">
        <v>0</v>
      </c>
      <c r="AV34" s="82">
        <v>14</v>
      </c>
      <c r="AW34" s="82">
        <v>0</v>
      </c>
      <c r="AX34" s="82">
        <v>0</v>
      </c>
      <c r="AY34" s="82">
        <v>0</v>
      </c>
      <c r="AZ34" s="82">
        <v>0</v>
      </c>
      <c r="BA34" s="82">
        <v>0</v>
      </c>
      <c r="BB34" s="82">
        <v>0</v>
      </c>
      <c r="BC34" s="82">
        <v>0</v>
      </c>
      <c r="BD34" s="82">
        <v>0</v>
      </c>
      <c r="BE34" s="82">
        <v>0</v>
      </c>
      <c r="BF34" s="82">
        <v>0</v>
      </c>
      <c r="BG34" s="82">
        <v>0</v>
      </c>
      <c r="BH34" s="82">
        <v>0</v>
      </c>
      <c r="BI34" s="82">
        <v>22</v>
      </c>
      <c r="BJ34" s="82">
        <v>10</v>
      </c>
      <c r="BK34" s="82">
        <v>0</v>
      </c>
      <c r="BL34" s="82">
        <v>0</v>
      </c>
      <c r="BM34" s="82">
        <v>7</v>
      </c>
      <c r="BN34" s="82">
        <v>16</v>
      </c>
      <c r="BO34" s="82">
        <v>0</v>
      </c>
      <c r="BP34" s="82">
        <v>0</v>
      </c>
      <c r="BQ34" s="82">
        <v>0</v>
      </c>
      <c r="BR34" s="82">
        <v>0</v>
      </c>
      <c r="BS34" s="82">
        <v>0</v>
      </c>
      <c r="BT34" s="82">
        <v>0</v>
      </c>
      <c r="BU34" s="82">
        <v>0</v>
      </c>
      <c r="BV34" s="82">
        <v>186</v>
      </c>
      <c r="BW34" s="82">
        <v>3627</v>
      </c>
      <c r="BX34" s="82">
        <v>23554</v>
      </c>
      <c r="BY34" s="82">
        <v>44315</v>
      </c>
      <c r="BZ34" s="82">
        <v>9118</v>
      </c>
      <c r="CA34" s="82">
        <v>1351</v>
      </c>
      <c r="CB34" s="82">
        <v>711</v>
      </c>
      <c r="CC34" s="82">
        <v>22</v>
      </c>
      <c r="CD34" s="82">
        <v>0</v>
      </c>
      <c r="CE34" s="82">
        <v>1307</v>
      </c>
      <c r="CF34" s="82">
        <v>0</v>
      </c>
      <c r="CG34" s="74">
        <v>0</v>
      </c>
      <c r="CH34" s="74">
        <v>305</v>
      </c>
      <c r="CI34" s="74">
        <v>43</v>
      </c>
      <c r="CJ34" s="74">
        <v>31</v>
      </c>
      <c r="CK34" s="74">
        <v>252</v>
      </c>
      <c r="CL34" s="74">
        <v>175</v>
      </c>
      <c r="CM34" s="74">
        <v>0</v>
      </c>
      <c r="CN34" s="74">
        <v>0</v>
      </c>
      <c r="CO34" s="74">
        <v>0</v>
      </c>
      <c r="CP34" s="74">
        <v>0</v>
      </c>
      <c r="CQ34" s="74">
        <v>0</v>
      </c>
      <c r="CR34" s="74">
        <v>0</v>
      </c>
      <c r="CS34" s="74">
        <v>549</v>
      </c>
      <c r="CT34" s="74">
        <v>0</v>
      </c>
      <c r="CU34" s="74">
        <v>0</v>
      </c>
      <c r="CV34" s="74">
        <v>0</v>
      </c>
      <c r="CW34" s="74">
        <v>0</v>
      </c>
      <c r="CX34" s="74">
        <v>0</v>
      </c>
      <c r="CY34" s="74">
        <v>0</v>
      </c>
      <c r="CZ34" s="74">
        <v>0</v>
      </c>
      <c r="DA34" s="74">
        <v>0</v>
      </c>
      <c r="DB34" s="74">
        <v>0</v>
      </c>
      <c r="DC34" s="74">
        <v>0</v>
      </c>
      <c r="DD34" s="74">
        <v>0</v>
      </c>
      <c r="DE34" s="74">
        <v>0</v>
      </c>
      <c r="DF34" s="74">
        <v>0</v>
      </c>
      <c r="DG34" s="74">
        <v>68</v>
      </c>
      <c r="DH34" s="74">
        <v>0</v>
      </c>
      <c r="DI34" s="74">
        <v>0</v>
      </c>
      <c r="DJ34" s="74">
        <v>1566</v>
      </c>
      <c r="DK34" s="74">
        <v>0</v>
      </c>
      <c r="DL34" s="74">
        <v>0</v>
      </c>
      <c r="DM34" s="74">
        <v>0</v>
      </c>
      <c r="DN34" s="74">
        <v>0</v>
      </c>
      <c r="DO34" s="74">
        <v>0</v>
      </c>
      <c r="DP34" s="74">
        <v>0</v>
      </c>
      <c r="DQ34" s="74">
        <v>0</v>
      </c>
      <c r="DR34" s="74">
        <v>0</v>
      </c>
      <c r="DS34" s="74">
        <v>0</v>
      </c>
      <c r="DT34" s="74">
        <v>0</v>
      </c>
      <c r="DU34" s="74">
        <v>0</v>
      </c>
      <c r="DV34" s="74">
        <v>0</v>
      </c>
      <c r="DW34" s="74">
        <v>0</v>
      </c>
      <c r="DX34" s="74">
        <v>0</v>
      </c>
      <c r="DY34" s="74">
        <v>931</v>
      </c>
      <c r="DZ34" s="74">
        <v>0</v>
      </c>
      <c r="EA34" s="74">
        <v>0</v>
      </c>
      <c r="EB34" s="74">
        <v>88197</v>
      </c>
      <c r="ED34" s="87">
        <v>0</v>
      </c>
    </row>
    <row r="35" spans="1:134">
      <c r="A35" s="3" t="s">
        <v>1445</v>
      </c>
      <c r="B35" s="62" t="s">
        <v>1512</v>
      </c>
      <c r="C35" s="88">
        <v>31</v>
      </c>
      <c r="D35" s="82">
        <v>0</v>
      </c>
      <c r="E35" s="82">
        <v>0</v>
      </c>
      <c r="F35" s="82">
        <v>0</v>
      </c>
      <c r="G35" s="82">
        <v>0</v>
      </c>
      <c r="H35" s="82">
        <v>0</v>
      </c>
      <c r="I35" s="82">
        <v>0</v>
      </c>
      <c r="J35" s="82">
        <v>0</v>
      </c>
      <c r="K35" s="82">
        <v>0</v>
      </c>
      <c r="L35" s="82">
        <v>0</v>
      </c>
      <c r="M35" s="82">
        <v>0</v>
      </c>
      <c r="N35" s="82">
        <v>0</v>
      </c>
      <c r="O35" s="82">
        <v>0</v>
      </c>
      <c r="P35" s="82">
        <v>0</v>
      </c>
      <c r="Q35" s="82">
        <v>0</v>
      </c>
      <c r="R35" s="82">
        <v>0</v>
      </c>
      <c r="S35" s="82">
        <v>0</v>
      </c>
      <c r="T35" s="82">
        <v>0</v>
      </c>
      <c r="U35" s="82">
        <v>0</v>
      </c>
      <c r="V35" s="82">
        <v>0</v>
      </c>
      <c r="W35" s="82">
        <v>0</v>
      </c>
      <c r="X35" s="82">
        <v>0</v>
      </c>
      <c r="Y35" s="82">
        <v>0</v>
      </c>
      <c r="Z35" s="82">
        <v>0</v>
      </c>
      <c r="AA35" s="82">
        <v>0</v>
      </c>
      <c r="AB35" s="82">
        <v>0</v>
      </c>
      <c r="AC35" s="82">
        <v>0</v>
      </c>
      <c r="AD35" s="82">
        <v>0</v>
      </c>
      <c r="AE35" s="82">
        <v>0</v>
      </c>
      <c r="AF35" s="82">
        <v>0</v>
      </c>
      <c r="AG35" s="82">
        <v>0</v>
      </c>
      <c r="AH35" s="82">
        <v>0</v>
      </c>
      <c r="AI35" s="82">
        <v>0</v>
      </c>
      <c r="AJ35" s="82">
        <v>0</v>
      </c>
      <c r="AK35" s="82">
        <v>0</v>
      </c>
      <c r="AL35" s="82">
        <v>0</v>
      </c>
      <c r="AM35" s="82">
        <v>0</v>
      </c>
      <c r="AN35" s="82">
        <v>0</v>
      </c>
      <c r="AO35" s="82">
        <v>0</v>
      </c>
      <c r="AP35" s="82">
        <v>8</v>
      </c>
      <c r="AQ35" s="82">
        <v>0</v>
      </c>
      <c r="AR35" s="82">
        <v>0</v>
      </c>
      <c r="AS35" s="82">
        <v>0</v>
      </c>
      <c r="AT35" s="82">
        <v>0</v>
      </c>
      <c r="AU35" s="82">
        <v>0</v>
      </c>
      <c r="AV35" s="82">
        <v>0</v>
      </c>
      <c r="AW35" s="82">
        <v>0</v>
      </c>
      <c r="AX35" s="82">
        <v>0</v>
      </c>
      <c r="AY35" s="82">
        <v>0</v>
      </c>
      <c r="AZ35" s="82">
        <v>0</v>
      </c>
      <c r="BA35" s="82">
        <v>0</v>
      </c>
      <c r="BB35" s="82">
        <v>0</v>
      </c>
      <c r="BC35" s="82">
        <v>0</v>
      </c>
      <c r="BD35" s="82">
        <v>0</v>
      </c>
      <c r="BE35" s="82">
        <v>0</v>
      </c>
      <c r="BF35" s="82">
        <v>0</v>
      </c>
      <c r="BG35" s="82">
        <v>14</v>
      </c>
      <c r="BH35" s="82">
        <v>0</v>
      </c>
      <c r="BI35" s="82">
        <v>20</v>
      </c>
      <c r="BJ35" s="82">
        <v>0</v>
      </c>
      <c r="BK35" s="82">
        <v>0</v>
      </c>
      <c r="BL35" s="82">
        <v>0</v>
      </c>
      <c r="BM35" s="82">
        <v>7</v>
      </c>
      <c r="BN35" s="82">
        <v>247</v>
      </c>
      <c r="BO35" s="82">
        <v>0</v>
      </c>
      <c r="BP35" s="82">
        <v>10</v>
      </c>
      <c r="BQ35" s="82">
        <v>36</v>
      </c>
      <c r="BR35" s="82">
        <v>0</v>
      </c>
      <c r="BS35" s="82">
        <v>146</v>
      </c>
      <c r="BT35" s="82">
        <v>306</v>
      </c>
      <c r="BU35" s="82">
        <v>12</v>
      </c>
      <c r="BV35" s="82">
        <v>1018</v>
      </c>
      <c r="BW35" s="82">
        <v>76</v>
      </c>
      <c r="BX35" s="82">
        <v>17</v>
      </c>
      <c r="BY35" s="82">
        <v>292</v>
      </c>
      <c r="BZ35" s="82">
        <v>166</v>
      </c>
      <c r="CA35" s="82">
        <v>48200</v>
      </c>
      <c r="CB35" s="82">
        <v>16962</v>
      </c>
      <c r="CC35" s="82">
        <v>0</v>
      </c>
      <c r="CD35" s="82">
        <v>30</v>
      </c>
      <c r="CE35" s="82">
        <v>1353</v>
      </c>
      <c r="CF35" s="82">
        <v>0</v>
      </c>
      <c r="CG35" s="74">
        <v>0</v>
      </c>
      <c r="CH35" s="74">
        <v>85</v>
      </c>
      <c r="CI35" s="74">
        <v>94</v>
      </c>
      <c r="CJ35" s="74">
        <v>117</v>
      </c>
      <c r="CK35" s="74">
        <v>11</v>
      </c>
      <c r="CL35" s="74">
        <v>94</v>
      </c>
      <c r="CM35" s="74">
        <v>0</v>
      </c>
      <c r="CN35" s="74">
        <v>0</v>
      </c>
      <c r="CO35" s="74">
        <v>0</v>
      </c>
      <c r="CP35" s="74">
        <v>0</v>
      </c>
      <c r="CQ35" s="74">
        <v>0</v>
      </c>
      <c r="CR35" s="74">
        <v>0</v>
      </c>
      <c r="CS35" s="74">
        <v>607</v>
      </c>
      <c r="CT35" s="74">
        <v>0</v>
      </c>
      <c r="CU35" s="74">
        <v>0</v>
      </c>
      <c r="CV35" s="74">
        <v>0</v>
      </c>
      <c r="CW35" s="74">
        <v>0</v>
      </c>
      <c r="CX35" s="74">
        <v>0</v>
      </c>
      <c r="CY35" s="74">
        <v>0</v>
      </c>
      <c r="CZ35" s="74">
        <v>0</v>
      </c>
      <c r="DA35" s="74">
        <v>0</v>
      </c>
      <c r="DB35" s="74">
        <v>0</v>
      </c>
      <c r="DC35" s="74">
        <v>0</v>
      </c>
      <c r="DD35" s="74">
        <v>0</v>
      </c>
      <c r="DE35" s="74">
        <v>0</v>
      </c>
      <c r="DF35" s="74">
        <v>0</v>
      </c>
      <c r="DG35" s="74">
        <v>803</v>
      </c>
      <c r="DH35" s="74">
        <v>0</v>
      </c>
      <c r="DI35" s="74">
        <v>0</v>
      </c>
      <c r="DJ35" s="74">
        <v>435</v>
      </c>
      <c r="DK35" s="74">
        <v>0</v>
      </c>
      <c r="DL35" s="74">
        <v>0</v>
      </c>
      <c r="DM35" s="74">
        <v>0</v>
      </c>
      <c r="DN35" s="74">
        <v>0</v>
      </c>
      <c r="DO35" s="74">
        <v>0</v>
      </c>
      <c r="DP35" s="74">
        <v>0</v>
      </c>
      <c r="DQ35" s="74">
        <v>0</v>
      </c>
      <c r="DR35" s="74">
        <v>0</v>
      </c>
      <c r="DS35" s="74">
        <v>0</v>
      </c>
      <c r="DT35" s="74">
        <v>0</v>
      </c>
      <c r="DU35" s="74">
        <v>0</v>
      </c>
      <c r="DV35" s="74">
        <v>0</v>
      </c>
      <c r="DW35" s="74">
        <v>0</v>
      </c>
      <c r="DX35" s="74">
        <v>0</v>
      </c>
      <c r="DY35" s="74">
        <v>0</v>
      </c>
      <c r="DZ35" s="74">
        <v>0</v>
      </c>
      <c r="EA35" s="74">
        <v>0</v>
      </c>
      <c r="EB35" s="74">
        <v>71166</v>
      </c>
      <c r="ED35" s="87">
        <v>0</v>
      </c>
    </row>
    <row r="36" spans="1:134">
      <c r="A36" s="3" t="s">
        <v>1446</v>
      </c>
      <c r="B36" s="62" t="s">
        <v>1513</v>
      </c>
      <c r="C36" s="88">
        <v>32</v>
      </c>
      <c r="D36" s="82">
        <v>0</v>
      </c>
      <c r="E36" s="82">
        <v>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0</v>
      </c>
      <c r="Q36" s="82">
        <v>0</v>
      </c>
      <c r="R36" s="82">
        <v>0</v>
      </c>
      <c r="S36" s="82">
        <v>0</v>
      </c>
      <c r="T36" s="82">
        <v>15</v>
      </c>
      <c r="U36" s="82">
        <v>0</v>
      </c>
      <c r="V36" s="82">
        <v>0</v>
      </c>
      <c r="W36" s="82">
        <v>0</v>
      </c>
      <c r="X36" s="82">
        <v>0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  <c r="AD36" s="82">
        <v>0</v>
      </c>
      <c r="AE36" s="82">
        <v>0</v>
      </c>
      <c r="AF36" s="82">
        <v>0</v>
      </c>
      <c r="AG36" s="82">
        <v>0</v>
      </c>
      <c r="AH36" s="82">
        <v>0</v>
      </c>
      <c r="AI36" s="82">
        <v>0</v>
      </c>
      <c r="AJ36" s="82">
        <v>0</v>
      </c>
      <c r="AK36" s="82">
        <v>0</v>
      </c>
      <c r="AL36" s="82">
        <v>0</v>
      </c>
      <c r="AM36" s="82">
        <v>0</v>
      </c>
      <c r="AN36" s="82">
        <v>0</v>
      </c>
      <c r="AO36" s="82">
        <v>0</v>
      </c>
      <c r="AP36" s="82">
        <v>0</v>
      </c>
      <c r="AQ36" s="82">
        <v>0</v>
      </c>
      <c r="AR36" s="82">
        <v>0</v>
      </c>
      <c r="AS36" s="82">
        <v>18</v>
      </c>
      <c r="AT36" s="82">
        <v>0</v>
      </c>
      <c r="AU36" s="82">
        <v>12</v>
      </c>
      <c r="AV36" s="82">
        <v>0</v>
      </c>
      <c r="AW36" s="82">
        <v>0</v>
      </c>
      <c r="AX36" s="82">
        <v>0</v>
      </c>
      <c r="AY36" s="82">
        <v>0</v>
      </c>
      <c r="AZ36" s="82">
        <v>0</v>
      </c>
      <c r="BA36" s="82">
        <v>0</v>
      </c>
      <c r="BB36" s="82">
        <v>0</v>
      </c>
      <c r="BC36" s="82">
        <v>0</v>
      </c>
      <c r="BD36" s="82">
        <v>0</v>
      </c>
      <c r="BE36" s="82">
        <v>0</v>
      </c>
      <c r="BF36" s="82">
        <v>12</v>
      </c>
      <c r="BG36" s="82">
        <v>9</v>
      </c>
      <c r="BH36" s="82">
        <v>0</v>
      </c>
      <c r="BI36" s="82">
        <v>8</v>
      </c>
      <c r="BJ36" s="82">
        <v>0</v>
      </c>
      <c r="BK36" s="82">
        <v>8</v>
      </c>
      <c r="BL36" s="82">
        <v>0</v>
      </c>
      <c r="BM36" s="82">
        <v>80</v>
      </c>
      <c r="BN36" s="82">
        <v>448</v>
      </c>
      <c r="BO36" s="82">
        <v>0</v>
      </c>
      <c r="BP36" s="82">
        <v>10</v>
      </c>
      <c r="BQ36" s="82">
        <v>63</v>
      </c>
      <c r="BR36" s="82">
        <v>0</v>
      </c>
      <c r="BS36" s="82">
        <v>299</v>
      </c>
      <c r="BT36" s="82">
        <v>143</v>
      </c>
      <c r="BU36" s="82">
        <v>107</v>
      </c>
      <c r="BV36" s="82">
        <v>1891</v>
      </c>
      <c r="BW36" s="82">
        <v>40</v>
      </c>
      <c r="BX36" s="82">
        <v>34</v>
      </c>
      <c r="BY36" s="82">
        <v>10</v>
      </c>
      <c r="BZ36" s="82">
        <v>255</v>
      </c>
      <c r="CA36" s="82">
        <v>1276</v>
      </c>
      <c r="CB36" s="82">
        <v>689</v>
      </c>
      <c r="CC36" s="82">
        <v>29397</v>
      </c>
      <c r="CD36" s="82">
        <v>19612</v>
      </c>
      <c r="CE36" s="82">
        <v>72871</v>
      </c>
      <c r="CF36" s="82">
        <v>0</v>
      </c>
      <c r="CG36" s="74">
        <v>363</v>
      </c>
      <c r="CH36" s="74">
        <v>1127</v>
      </c>
      <c r="CI36" s="74">
        <v>148</v>
      </c>
      <c r="CJ36" s="74">
        <v>139</v>
      </c>
      <c r="CK36" s="74">
        <v>29</v>
      </c>
      <c r="CL36" s="74">
        <v>480</v>
      </c>
      <c r="CM36" s="74">
        <v>0</v>
      </c>
      <c r="CN36" s="74">
        <v>0</v>
      </c>
      <c r="CO36" s="74">
        <v>0</v>
      </c>
      <c r="CP36" s="74">
        <v>0</v>
      </c>
      <c r="CQ36" s="74">
        <v>0</v>
      </c>
      <c r="CR36" s="74">
        <v>0</v>
      </c>
      <c r="CS36" s="74">
        <v>755</v>
      </c>
      <c r="CT36" s="74">
        <v>0</v>
      </c>
      <c r="CU36" s="74">
        <v>0</v>
      </c>
      <c r="CV36" s="74">
        <v>0</v>
      </c>
      <c r="CW36" s="74">
        <v>0</v>
      </c>
      <c r="CX36" s="74">
        <v>0</v>
      </c>
      <c r="CY36" s="74">
        <v>0</v>
      </c>
      <c r="CZ36" s="74">
        <v>0</v>
      </c>
      <c r="DA36" s="74">
        <v>0</v>
      </c>
      <c r="DB36" s="74">
        <v>0</v>
      </c>
      <c r="DC36" s="74">
        <v>0</v>
      </c>
      <c r="DD36" s="74">
        <v>0</v>
      </c>
      <c r="DE36" s="74">
        <v>0</v>
      </c>
      <c r="DF36" s="74">
        <v>0</v>
      </c>
      <c r="DG36" s="74">
        <v>125</v>
      </c>
      <c r="DH36" s="74">
        <v>0</v>
      </c>
      <c r="DI36" s="74">
        <v>0</v>
      </c>
      <c r="DJ36" s="74">
        <v>852</v>
      </c>
      <c r="DK36" s="74">
        <v>0</v>
      </c>
      <c r="DL36" s="74">
        <v>0</v>
      </c>
      <c r="DM36" s="74">
        <v>0</v>
      </c>
      <c r="DN36" s="74">
        <v>0</v>
      </c>
      <c r="DO36" s="74">
        <v>0</v>
      </c>
      <c r="DP36" s="74">
        <v>0</v>
      </c>
      <c r="DQ36" s="74">
        <v>0</v>
      </c>
      <c r="DR36" s="74">
        <v>0</v>
      </c>
      <c r="DS36" s="74">
        <v>0</v>
      </c>
      <c r="DT36" s="74">
        <v>0</v>
      </c>
      <c r="DU36" s="74">
        <v>0</v>
      </c>
      <c r="DV36" s="74">
        <v>0</v>
      </c>
      <c r="DW36" s="74">
        <v>0</v>
      </c>
      <c r="DX36" s="74">
        <v>0</v>
      </c>
      <c r="DY36" s="74">
        <v>0</v>
      </c>
      <c r="DZ36" s="74">
        <v>0</v>
      </c>
      <c r="EA36" s="74">
        <v>0</v>
      </c>
      <c r="EB36" s="74">
        <v>131325</v>
      </c>
      <c r="ED36" s="87">
        <v>0</v>
      </c>
    </row>
    <row r="37" spans="1:134">
      <c r="A37" s="3" t="s">
        <v>1447</v>
      </c>
      <c r="B37" s="62" t="s">
        <v>1514</v>
      </c>
      <c r="C37" s="88">
        <v>33</v>
      </c>
      <c r="D37" s="82">
        <v>0</v>
      </c>
      <c r="E37" s="82">
        <v>0</v>
      </c>
      <c r="F37" s="82">
        <v>0</v>
      </c>
      <c r="G37" s="82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82">
        <v>0</v>
      </c>
      <c r="N37" s="82">
        <v>0</v>
      </c>
      <c r="O37" s="82">
        <v>0</v>
      </c>
      <c r="P37" s="82">
        <v>0</v>
      </c>
      <c r="Q37" s="82">
        <v>0</v>
      </c>
      <c r="R37" s="82">
        <v>0</v>
      </c>
      <c r="S37" s="82">
        <v>0</v>
      </c>
      <c r="T37" s="82">
        <v>0</v>
      </c>
      <c r="U37" s="82">
        <v>0</v>
      </c>
      <c r="V37" s="82">
        <v>0</v>
      </c>
      <c r="W37" s="82">
        <v>0</v>
      </c>
      <c r="X37" s="82">
        <v>0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2">
        <v>0</v>
      </c>
      <c r="AF37" s="82">
        <v>0</v>
      </c>
      <c r="AG37" s="82">
        <v>0</v>
      </c>
      <c r="AH37" s="82">
        <v>0</v>
      </c>
      <c r="AI37" s="82">
        <v>0</v>
      </c>
      <c r="AJ37" s="82">
        <v>0</v>
      </c>
      <c r="AK37" s="82">
        <v>0</v>
      </c>
      <c r="AL37" s="82">
        <v>0</v>
      </c>
      <c r="AM37" s="82">
        <v>0</v>
      </c>
      <c r="AN37" s="82">
        <v>0</v>
      </c>
      <c r="AO37" s="82">
        <v>0</v>
      </c>
      <c r="AP37" s="82">
        <v>0</v>
      </c>
      <c r="AQ37" s="82">
        <v>0</v>
      </c>
      <c r="AR37" s="82">
        <v>0</v>
      </c>
      <c r="AS37" s="82">
        <v>0</v>
      </c>
      <c r="AT37" s="82">
        <v>0</v>
      </c>
      <c r="AU37" s="82">
        <v>0</v>
      </c>
      <c r="AV37" s="82">
        <v>0</v>
      </c>
      <c r="AW37" s="82">
        <v>0</v>
      </c>
      <c r="AX37" s="82">
        <v>0</v>
      </c>
      <c r="AY37" s="82">
        <v>0</v>
      </c>
      <c r="AZ37" s="82">
        <v>0</v>
      </c>
      <c r="BA37" s="82">
        <v>0</v>
      </c>
      <c r="BB37" s="82">
        <v>0</v>
      </c>
      <c r="BC37" s="82">
        <v>0</v>
      </c>
      <c r="BD37" s="82">
        <v>0</v>
      </c>
      <c r="BE37" s="82">
        <v>0</v>
      </c>
      <c r="BF37" s="82">
        <v>0</v>
      </c>
      <c r="BG37" s="82">
        <v>0</v>
      </c>
      <c r="BH37" s="82">
        <v>0</v>
      </c>
      <c r="BI37" s="82">
        <v>0</v>
      </c>
      <c r="BJ37" s="82">
        <v>0</v>
      </c>
      <c r="BK37" s="82">
        <v>0</v>
      </c>
      <c r="BL37" s="82">
        <v>0</v>
      </c>
      <c r="BM37" s="82">
        <v>0</v>
      </c>
      <c r="BN37" s="82">
        <v>6</v>
      </c>
      <c r="BO37" s="82">
        <v>0</v>
      </c>
      <c r="BP37" s="82">
        <v>0</v>
      </c>
      <c r="BQ37" s="82">
        <v>159</v>
      </c>
      <c r="BR37" s="82">
        <v>0</v>
      </c>
      <c r="BS37" s="82">
        <v>0</v>
      </c>
      <c r="BT37" s="82">
        <v>0</v>
      </c>
      <c r="BU37" s="82">
        <v>0</v>
      </c>
      <c r="BV37" s="82">
        <v>203</v>
      </c>
      <c r="BW37" s="82">
        <v>0</v>
      </c>
      <c r="BX37" s="82">
        <v>0</v>
      </c>
      <c r="BY37" s="82">
        <v>0</v>
      </c>
      <c r="BZ37" s="82">
        <v>0</v>
      </c>
      <c r="CA37" s="82">
        <v>824</v>
      </c>
      <c r="CB37" s="82">
        <v>0</v>
      </c>
      <c r="CC37" s="82">
        <v>119</v>
      </c>
      <c r="CD37" s="82">
        <v>0</v>
      </c>
      <c r="CE37" s="82">
        <v>224</v>
      </c>
      <c r="CF37" s="82">
        <v>125492</v>
      </c>
      <c r="CG37" s="74">
        <v>61640</v>
      </c>
      <c r="CH37" s="74">
        <v>608</v>
      </c>
      <c r="CI37" s="74">
        <v>0</v>
      </c>
      <c r="CJ37" s="74">
        <v>0</v>
      </c>
      <c r="CK37" s="74">
        <v>0</v>
      </c>
      <c r="CL37" s="74">
        <v>17</v>
      </c>
      <c r="CM37" s="74">
        <v>0</v>
      </c>
      <c r="CN37" s="74">
        <v>0</v>
      </c>
      <c r="CO37" s="74">
        <v>0</v>
      </c>
      <c r="CP37" s="74">
        <v>0</v>
      </c>
      <c r="CQ37" s="74">
        <v>0</v>
      </c>
      <c r="CR37" s="74">
        <v>2730</v>
      </c>
      <c r="CS37" s="74">
        <v>0</v>
      </c>
      <c r="CT37" s="74">
        <v>0</v>
      </c>
      <c r="CU37" s="74">
        <v>0</v>
      </c>
      <c r="CV37" s="74">
        <v>0</v>
      </c>
      <c r="CW37" s="74">
        <v>0</v>
      </c>
      <c r="CX37" s="74">
        <v>0</v>
      </c>
      <c r="CY37" s="74">
        <v>0</v>
      </c>
      <c r="CZ37" s="74">
        <v>0</v>
      </c>
      <c r="DA37" s="74">
        <v>0</v>
      </c>
      <c r="DB37" s="74">
        <v>0</v>
      </c>
      <c r="DC37" s="74">
        <v>0</v>
      </c>
      <c r="DD37" s="74">
        <v>0</v>
      </c>
      <c r="DE37" s="74">
        <v>0</v>
      </c>
      <c r="DF37" s="74">
        <v>0</v>
      </c>
      <c r="DG37" s="74">
        <v>115</v>
      </c>
      <c r="DH37" s="74">
        <v>0</v>
      </c>
      <c r="DI37" s="74">
        <v>0</v>
      </c>
      <c r="DJ37" s="74">
        <v>2337</v>
      </c>
      <c r="DK37" s="74">
        <v>0</v>
      </c>
      <c r="DL37" s="74">
        <v>0</v>
      </c>
      <c r="DM37" s="74">
        <v>0</v>
      </c>
      <c r="DN37" s="74">
        <v>0</v>
      </c>
      <c r="DO37" s="74">
        <v>0</v>
      </c>
      <c r="DP37" s="74">
        <v>0</v>
      </c>
      <c r="DQ37" s="74">
        <v>0</v>
      </c>
      <c r="DR37" s="74">
        <v>0</v>
      </c>
      <c r="DS37" s="74">
        <v>0</v>
      </c>
      <c r="DT37" s="74">
        <v>0</v>
      </c>
      <c r="DU37" s="74">
        <v>0</v>
      </c>
      <c r="DV37" s="74">
        <v>0</v>
      </c>
      <c r="DW37" s="74">
        <v>0</v>
      </c>
      <c r="DX37" s="74">
        <v>0</v>
      </c>
      <c r="DY37" s="74">
        <v>0</v>
      </c>
      <c r="DZ37" s="74">
        <v>0</v>
      </c>
      <c r="EA37" s="74">
        <v>0</v>
      </c>
      <c r="EB37" s="74">
        <v>194474</v>
      </c>
      <c r="ED37" s="87">
        <v>0</v>
      </c>
    </row>
    <row r="38" spans="1:134">
      <c r="A38" s="3" t="s">
        <v>1448</v>
      </c>
      <c r="B38" s="62" t="s">
        <v>1515</v>
      </c>
      <c r="C38" s="88">
        <v>34</v>
      </c>
      <c r="D38" s="82">
        <v>0</v>
      </c>
      <c r="E38" s="82">
        <v>0</v>
      </c>
      <c r="F38" s="82">
        <v>0</v>
      </c>
      <c r="G38" s="82">
        <v>0</v>
      </c>
      <c r="H38" s="82">
        <v>0</v>
      </c>
      <c r="I38" s="82">
        <v>0</v>
      </c>
      <c r="J38" s="82">
        <v>0</v>
      </c>
      <c r="K38" s="82">
        <v>0</v>
      </c>
      <c r="L38" s="82">
        <v>0</v>
      </c>
      <c r="M38" s="82">
        <v>0</v>
      </c>
      <c r="N38" s="82">
        <v>0</v>
      </c>
      <c r="O38" s="82">
        <v>0</v>
      </c>
      <c r="P38" s="82">
        <v>0</v>
      </c>
      <c r="Q38" s="82">
        <v>0</v>
      </c>
      <c r="R38" s="82">
        <v>0</v>
      </c>
      <c r="S38" s="82">
        <v>0</v>
      </c>
      <c r="T38" s="82">
        <v>0</v>
      </c>
      <c r="U38" s="82">
        <v>0</v>
      </c>
      <c r="V38" s="82">
        <v>0</v>
      </c>
      <c r="W38" s="82">
        <v>0</v>
      </c>
      <c r="X38" s="82">
        <v>0</v>
      </c>
      <c r="Y38" s="82">
        <v>0</v>
      </c>
      <c r="Z38" s="82">
        <v>0</v>
      </c>
      <c r="AA38" s="82">
        <v>0</v>
      </c>
      <c r="AB38" s="82">
        <v>0</v>
      </c>
      <c r="AC38" s="82">
        <v>0</v>
      </c>
      <c r="AD38" s="82">
        <v>0</v>
      </c>
      <c r="AE38" s="82">
        <v>0</v>
      </c>
      <c r="AF38" s="82">
        <v>0</v>
      </c>
      <c r="AG38" s="82">
        <v>0</v>
      </c>
      <c r="AH38" s="82">
        <v>0</v>
      </c>
      <c r="AI38" s="82">
        <v>0</v>
      </c>
      <c r="AJ38" s="82">
        <v>0</v>
      </c>
      <c r="AK38" s="82">
        <v>0</v>
      </c>
      <c r="AL38" s="82">
        <v>0</v>
      </c>
      <c r="AM38" s="82">
        <v>0</v>
      </c>
      <c r="AN38" s="82">
        <v>0</v>
      </c>
      <c r="AO38" s="82">
        <v>10</v>
      </c>
      <c r="AP38" s="82">
        <v>135</v>
      </c>
      <c r="AQ38" s="82">
        <v>0</v>
      </c>
      <c r="AR38" s="82">
        <v>0</v>
      </c>
      <c r="AS38" s="82">
        <v>0</v>
      </c>
      <c r="AT38" s="82">
        <v>0</v>
      </c>
      <c r="AU38" s="82">
        <v>0</v>
      </c>
      <c r="AV38" s="82">
        <v>0</v>
      </c>
      <c r="AW38" s="82">
        <v>0</v>
      </c>
      <c r="AX38" s="82">
        <v>0</v>
      </c>
      <c r="AY38" s="82">
        <v>0</v>
      </c>
      <c r="AZ38" s="82">
        <v>0</v>
      </c>
      <c r="BA38" s="82">
        <v>0</v>
      </c>
      <c r="BB38" s="82">
        <v>15</v>
      </c>
      <c r="BC38" s="82">
        <v>0</v>
      </c>
      <c r="BD38" s="82">
        <v>0</v>
      </c>
      <c r="BE38" s="82">
        <v>0</v>
      </c>
      <c r="BF38" s="82">
        <v>9</v>
      </c>
      <c r="BG38" s="82">
        <v>46</v>
      </c>
      <c r="BH38" s="82">
        <v>0</v>
      </c>
      <c r="BI38" s="82">
        <v>42</v>
      </c>
      <c r="BJ38" s="82">
        <v>0</v>
      </c>
      <c r="BK38" s="82">
        <v>0</v>
      </c>
      <c r="BL38" s="82">
        <v>0</v>
      </c>
      <c r="BM38" s="82">
        <v>8</v>
      </c>
      <c r="BN38" s="82">
        <v>216</v>
      </c>
      <c r="BO38" s="82">
        <v>0</v>
      </c>
      <c r="BP38" s="82">
        <v>0</v>
      </c>
      <c r="BQ38" s="82">
        <v>94</v>
      </c>
      <c r="BR38" s="82">
        <v>82</v>
      </c>
      <c r="BS38" s="82">
        <v>302</v>
      </c>
      <c r="BT38" s="82">
        <v>32</v>
      </c>
      <c r="BU38" s="82">
        <v>16</v>
      </c>
      <c r="BV38" s="82">
        <v>790</v>
      </c>
      <c r="BW38" s="82">
        <v>8</v>
      </c>
      <c r="BX38" s="82">
        <v>0</v>
      </c>
      <c r="BY38" s="82">
        <v>61</v>
      </c>
      <c r="BZ38" s="82">
        <v>70</v>
      </c>
      <c r="CA38" s="82">
        <v>265</v>
      </c>
      <c r="CB38" s="82">
        <v>18</v>
      </c>
      <c r="CC38" s="82">
        <v>208</v>
      </c>
      <c r="CD38" s="82">
        <v>428</v>
      </c>
      <c r="CE38" s="82">
        <v>2028</v>
      </c>
      <c r="CF38" s="82">
        <v>798</v>
      </c>
      <c r="CG38" s="74">
        <v>428</v>
      </c>
      <c r="CH38" s="74">
        <v>80811</v>
      </c>
      <c r="CI38" s="74">
        <v>478</v>
      </c>
      <c r="CJ38" s="74">
        <v>42</v>
      </c>
      <c r="CK38" s="74">
        <v>11</v>
      </c>
      <c r="CL38" s="74">
        <v>0</v>
      </c>
      <c r="CM38" s="74">
        <v>0</v>
      </c>
      <c r="CN38" s="74">
        <v>0</v>
      </c>
      <c r="CO38" s="74">
        <v>0</v>
      </c>
      <c r="CP38" s="74">
        <v>0</v>
      </c>
      <c r="CQ38" s="74">
        <v>0</v>
      </c>
      <c r="CR38" s="74">
        <v>165</v>
      </c>
      <c r="CS38" s="74">
        <v>0</v>
      </c>
      <c r="CT38" s="74">
        <v>0</v>
      </c>
      <c r="CU38" s="74">
        <v>0</v>
      </c>
      <c r="CV38" s="74">
        <v>0</v>
      </c>
      <c r="CW38" s="74">
        <v>0</v>
      </c>
      <c r="CX38" s="74">
        <v>0</v>
      </c>
      <c r="CY38" s="74">
        <v>0</v>
      </c>
      <c r="CZ38" s="74">
        <v>0</v>
      </c>
      <c r="DA38" s="74">
        <v>0</v>
      </c>
      <c r="DB38" s="74">
        <v>0</v>
      </c>
      <c r="DC38" s="74">
        <v>0</v>
      </c>
      <c r="DD38" s="74">
        <v>0</v>
      </c>
      <c r="DE38" s="74">
        <v>0</v>
      </c>
      <c r="DF38" s="74">
        <v>0</v>
      </c>
      <c r="DG38" s="74">
        <v>603</v>
      </c>
      <c r="DH38" s="74">
        <v>0</v>
      </c>
      <c r="DI38" s="74">
        <v>0</v>
      </c>
      <c r="DJ38" s="74">
        <v>881</v>
      </c>
      <c r="DK38" s="74">
        <v>0</v>
      </c>
      <c r="DL38" s="74">
        <v>0</v>
      </c>
      <c r="DM38" s="74">
        <v>0</v>
      </c>
      <c r="DN38" s="74">
        <v>0</v>
      </c>
      <c r="DO38" s="74">
        <v>0</v>
      </c>
      <c r="DP38" s="74">
        <v>0</v>
      </c>
      <c r="DQ38" s="74">
        <v>0</v>
      </c>
      <c r="DR38" s="74">
        <v>0</v>
      </c>
      <c r="DS38" s="74">
        <v>0</v>
      </c>
      <c r="DT38" s="74">
        <v>0</v>
      </c>
      <c r="DU38" s="74">
        <v>0</v>
      </c>
      <c r="DV38" s="74">
        <v>0</v>
      </c>
      <c r="DW38" s="74">
        <v>0</v>
      </c>
      <c r="DX38" s="74">
        <v>0</v>
      </c>
      <c r="DY38" s="74">
        <v>0</v>
      </c>
      <c r="DZ38" s="74">
        <v>0</v>
      </c>
      <c r="EA38" s="74">
        <v>0</v>
      </c>
      <c r="EB38" s="74">
        <v>89100</v>
      </c>
      <c r="ED38" s="87">
        <v>0</v>
      </c>
    </row>
    <row r="39" spans="1:134">
      <c r="A39" s="3" t="s">
        <v>1449</v>
      </c>
      <c r="B39" s="62" t="s">
        <v>1516</v>
      </c>
      <c r="C39" s="88">
        <v>35</v>
      </c>
      <c r="D39" s="82">
        <v>0</v>
      </c>
      <c r="E39" s="82">
        <v>0</v>
      </c>
      <c r="F39" s="82">
        <v>0</v>
      </c>
      <c r="G39" s="82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82">
        <v>0</v>
      </c>
      <c r="N39" s="82">
        <v>0</v>
      </c>
      <c r="O39" s="82">
        <v>0</v>
      </c>
      <c r="P39" s="82">
        <v>0</v>
      </c>
      <c r="Q39" s="82">
        <v>0</v>
      </c>
      <c r="R39" s="82">
        <v>0</v>
      </c>
      <c r="S39" s="82">
        <v>0</v>
      </c>
      <c r="T39" s="82">
        <v>0</v>
      </c>
      <c r="U39" s="82">
        <v>0</v>
      </c>
      <c r="V39" s="82">
        <v>0</v>
      </c>
      <c r="W39" s="82">
        <v>0</v>
      </c>
      <c r="X39" s="82">
        <v>0</v>
      </c>
      <c r="Y39" s="82">
        <v>0</v>
      </c>
      <c r="Z39" s="82">
        <v>0</v>
      </c>
      <c r="AA39" s="82">
        <v>0</v>
      </c>
      <c r="AB39" s="82">
        <v>0</v>
      </c>
      <c r="AC39" s="82">
        <v>0</v>
      </c>
      <c r="AD39" s="82">
        <v>0</v>
      </c>
      <c r="AE39" s="82">
        <v>0</v>
      </c>
      <c r="AF39" s="82">
        <v>0</v>
      </c>
      <c r="AG39" s="82">
        <v>0</v>
      </c>
      <c r="AH39" s="82">
        <v>0</v>
      </c>
      <c r="AI39" s="82">
        <v>0</v>
      </c>
      <c r="AJ39" s="82">
        <v>0</v>
      </c>
      <c r="AK39" s="82">
        <v>0</v>
      </c>
      <c r="AL39" s="82">
        <v>0</v>
      </c>
      <c r="AM39" s="82">
        <v>0</v>
      </c>
      <c r="AN39" s="82">
        <v>0</v>
      </c>
      <c r="AO39" s="82">
        <v>0</v>
      </c>
      <c r="AP39" s="82">
        <v>0</v>
      </c>
      <c r="AQ39" s="82">
        <v>0</v>
      </c>
      <c r="AR39" s="82">
        <v>0</v>
      </c>
      <c r="AS39" s="82">
        <v>0</v>
      </c>
      <c r="AT39" s="82">
        <v>0</v>
      </c>
      <c r="AU39" s="82">
        <v>0</v>
      </c>
      <c r="AV39" s="82">
        <v>0</v>
      </c>
      <c r="AW39" s="82">
        <v>0</v>
      </c>
      <c r="AX39" s="82">
        <v>0</v>
      </c>
      <c r="AY39" s="82">
        <v>0</v>
      </c>
      <c r="AZ39" s="82">
        <v>0</v>
      </c>
      <c r="BA39" s="82">
        <v>0</v>
      </c>
      <c r="BB39" s="82">
        <v>0</v>
      </c>
      <c r="BC39" s="82">
        <v>0</v>
      </c>
      <c r="BD39" s="82">
        <v>0</v>
      </c>
      <c r="BE39" s="82">
        <v>0</v>
      </c>
      <c r="BF39" s="82">
        <v>0</v>
      </c>
      <c r="BG39" s="82">
        <v>0</v>
      </c>
      <c r="BH39" s="82">
        <v>0</v>
      </c>
      <c r="BI39" s="82">
        <v>0</v>
      </c>
      <c r="BJ39" s="82">
        <v>0</v>
      </c>
      <c r="BK39" s="82">
        <v>0</v>
      </c>
      <c r="BL39" s="82">
        <v>0</v>
      </c>
      <c r="BM39" s="82">
        <v>0</v>
      </c>
      <c r="BN39" s="82">
        <v>9</v>
      </c>
      <c r="BO39" s="82">
        <v>0</v>
      </c>
      <c r="BP39" s="82">
        <v>0</v>
      </c>
      <c r="BQ39" s="82">
        <v>0</v>
      </c>
      <c r="BR39" s="82">
        <v>0</v>
      </c>
      <c r="BS39" s="82">
        <v>31</v>
      </c>
      <c r="BT39" s="82">
        <v>0</v>
      </c>
      <c r="BU39" s="82">
        <v>0</v>
      </c>
      <c r="BV39" s="82">
        <v>212</v>
      </c>
      <c r="BW39" s="82">
        <v>0</v>
      </c>
      <c r="BX39" s="82">
        <v>0</v>
      </c>
      <c r="BY39" s="82">
        <v>0</v>
      </c>
      <c r="BZ39" s="82">
        <v>0</v>
      </c>
      <c r="CA39" s="82">
        <v>92</v>
      </c>
      <c r="CB39" s="82">
        <v>20</v>
      </c>
      <c r="CC39" s="82">
        <v>0</v>
      </c>
      <c r="CD39" s="82">
        <v>76</v>
      </c>
      <c r="CE39" s="82">
        <v>222</v>
      </c>
      <c r="CF39" s="82">
        <v>0</v>
      </c>
      <c r="CG39" s="74">
        <v>0</v>
      </c>
      <c r="CH39" s="74">
        <v>93</v>
      </c>
      <c r="CI39" s="74">
        <v>40898</v>
      </c>
      <c r="CJ39" s="74">
        <v>70</v>
      </c>
      <c r="CK39" s="74">
        <v>74</v>
      </c>
      <c r="CL39" s="74">
        <v>340</v>
      </c>
      <c r="CM39" s="74">
        <v>0</v>
      </c>
      <c r="CN39" s="74">
        <v>0</v>
      </c>
      <c r="CO39" s="74">
        <v>0</v>
      </c>
      <c r="CP39" s="74">
        <v>0</v>
      </c>
      <c r="CQ39" s="74">
        <v>0</v>
      </c>
      <c r="CR39" s="74">
        <v>0</v>
      </c>
      <c r="CS39" s="74">
        <v>53</v>
      </c>
      <c r="CT39" s="74">
        <v>0</v>
      </c>
      <c r="CU39" s="74">
        <v>0</v>
      </c>
      <c r="CV39" s="74">
        <v>0</v>
      </c>
      <c r="CW39" s="74">
        <v>0</v>
      </c>
      <c r="CX39" s="74">
        <v>0</v>
      </c>
      <c r="CY39" s="74">
        <v>0</v>
      </c>
      <c r="CZ39" s="74">
        <v>0</v>
      </c>
      <c r="DA39" s="74">
        <v>0</v>
      </c>
      <c r="DB39" s="74">
        <v>0</v>
      </c>
      <c r="DC39" s="74">
        <v>0</v>
      </c>
      <c r="DD39" s="74">
        <v>0</v>
      </c>
      <c r="DE39" s="74">
        <v>0</v>
      </c>
      <c r="DF39" s="74">
        <v>0</v>
      </c>
      <c r="DG39" s="74">
        <v>31</v>
      </c>
      <c r="DH39" s="74">
        <v>0</v>
      </c>
      <c r="DI39" s="74">
        <v>0</v>
      </c>
      <c r="DJ39" s="74">
        <v>558</v>
      </c>
      <c r="DK39" s="74">
        <v>0</v>
      </c>
      <c r="DL39" s="74">
        <v>0</v>
      </c>
      <c r="DM39" s="74">
        <v>0</v>
      </c>
      <c r="DN39" s="74">
        <v>0</v>
      </c>
      <c r="DO39" s="74">
        <v>0</v>
      </c>
      <c r="DP39" s="74">
        <v>0</v>
      </c>
      <c r="DQ39" s="74">
        <v>0</v>
      </c>
      <c r="DR39" s="74">
        <v>0</v>
      </c>
      <c r="DS39" s="74">
        <v>0</v>
      </c>
      <c r="DT39" s="74">
        <v>0</v>
      </c>
      <c r="DU39" s="74">
        <v>0</v>
      </c>
      <c r="DV39" s="74">
        <v>0</v>
      </c>
      <c r="DW39" s="74">
        <v>0</v>
      </c>
      <c r="DX39" s="74">
        <v>0</v>
      </c>
      <c r="DY39" s="74">
        <v>0</v>
      </c>
      <c r="DZ39" s="74">
        <v>0</v>
      </c>
      <c r="EA39" s="74">
        <v>0</v>
      </c>
      <c r="EB39" s="74">
        <v>42779</v>
      </c>
      <c r="ED39" s="87">
        <v>0</v>
      </c>
    </row>
    <row r="40" spans="1:134">
      <c r="A40" s="3" t="s">
        <v>1450</v>
      </c>
      <c r="B40" s="62" t="s">
        <v>1517</v>
      </c>
      <c r="C40" s="88">
        <v>36</v>
      </c>
      <c r="D40" s="82">
        <v>0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82">
        <v>0</v>
      </c>
      <c r="P40" s="82">
        <v>0</v>
      </c>
      <c r="Q40" s="82">
        <v>0</v>
      </c>
      <c r="R40" s="82">
        <v>0</v>
      </c>
      <c r="S40" s="82">
        <v>0</v>
      </c>
      <c r="T40" s="82">
        <v>1</v>
      </c>
      <c r="U40" s="82">
        <v>0</v>
      </c>
      <c r="V40" s="82">
        <v>0</v>
      </c>
      <c r="W40" s="82">
        <v>0</v>
      </c>
      <c r="X40" s="82">
        <v>0</v>
      </c>
      <c r="Y40" s="82">
        <v>0</v>
      </c>
      <c r="Z40" s="82">
        <v>0</v>
      </c>
      <c r="AA40" s="82">
        <v>0</v>
      </c>
      <c r="AB40" s="82">
        <v>0</v>
      </c>
      <c r="AC40" s="82">
        <v>0</v>
      </c>
      <c r="AD40" s="82">
        <v>0</v>
      </c>
      <c r="AE40" s="82">
        <v>0</v>
      </c>
      <c r="AF40" s="82">
        <v>0</v>
      </c>
      <c r="AG40" s="82">
        <v>0</v>
      </c>
      <c r="AH40" s="82">
        <v>0</v>
      </c>
      <c r="AI40" s="82">
        <v>0</v>
      </c>
      <c r="AJ40" s="82">
        <v>0</v>
      </c>
      <c r="AK40" s="82">
        <v>0</v>
      </c>
      <c r="AL40" s="82">
        <v>0</v>
      </c>
      <c r="AM40" s="82">
        <v>0</v>
      </c>
      <c r="AN40" s="82">
        <v>0</v>
      </c>
      <c r="AO40" s="82">
        <v>0</v>
      </c>
      <c r="AP40" s="82">
        <v>345</v>
      </c>
      <c r="AQ40" s="82">
        <v>153</v>
      </c>
      <c r="AR40" s="82">
        <v>102</v>
      </c>
      <c r="AS40" s="82">
        <v>179</v>
      </c>
      <c r="AT40" s="82">
        <v>0</v>
      </c>
      <c r="AU40" s="82">
        <v>28</v>
      </c>
      <c r="AV40" s="82">
        <v>0</v>
      </c>
      <c r="AW40" s="82">
        <v>0</v>
      </c>
      <c r="AX40" s="82">
        <v>0</v>
      </c>
      <c r="AY40" s="82">
        <v>0</v>
      </c>
      <c r="AZ40" s="82">
        <v>0</v>
      </c>
      <c r="BA40" s="82">
        <v>0</v>
      </c>
      <c r="BB40" s="82">
        <v>0</v>
      </c>
      <c r="BC40" s="82">
        <v>0</v>
      </c>
      <c r="BD40" s="82">
        <v>0</v>
      </c>
      <c r="BE40" s="82">
        <v>0</v>
      </c>
      <c r="BF40" s="82">
        <v>20</v>
      </c>
      <c r="BG40" s="82">
        <v>51</v>
      </c>
      <c r="BH40" s="82">
        <v>0</v>
      </c>
      <c r="BI40" s="82">
        <v>24</v>
      </c>
      <c r="BJ40" s="82">
        <v>39</v>
      </c>
      <c r="BK40" s="82">
        <v>59</v>
      </c>
      <c r="BL40" s="82">
        <v>103</v>
      </c>
      <c r="BM40" s="82">
        <v>26</v>
      </c>
      <c r="BN40" s="82">
        <v>531</v>
      </c>
      <c r="BO40" s="82">
        <v>0</v>
      </c>
      <c r="BP40" s="82">
        <v>85</v>
      </c>
      <c r="BQ40" s="82">
        <v>140</v>
      </c>
      <c r="BR40" s="82">
        <v>0</v>
      </c>
      <c r="BS40" s="82">
        <v>0</v>
      </c>
      <c r="BT40" s="82">
        <v>10</v>
      </c>
      <c r="BU40" s="82">
        <v>0</v>
      </c>
      <c r="BV40" s="82">
        <v>744</v>
      </c>
      <c r="BW40" s="82">
        <v>44</v>
      </c>
      <c r="BX40" s="82">
        <v>6</v>
      </c>
      <c r="BY40" s="82">
        <v>0</v>
      </c>
      <c r="BZ40" s="82">
        <v>667</v>
      </c>
      <c r="CA40" s="82">
        <v>41</v>
      </c>
      <c r="CB40" s="82">
        <v>34</v>
      </c>
      <c r="CC40" s="82">
        <v>34</v>
      </c>
      <c r="CD40" s="82">
        <v>0</v>
      </c>
      <c r="CE40" s="82">
        <v>367</v>
      </c>
      <c r="CF40" s="82">
        <v>0</v>
      </c>
      <c r="CG40" s="74">
        <v>0</v>
      </c>
      <c r="CH40" s="74">
        <v>31</v>
      </c>
      <c r="CI40" s="74">
        <v>89</v>
      </c>
      <c r="CJ40" s="74">
        <v>36772</v>
      </c>
      <c r="CK40" s="74">
        <v>25678</v>
      </c>
      <c r="CL40" s="74">
        <v>14</v>
      </c>
      <c r="CM40" s="74">
        <v>0</v>
      </c>
      <c r="CN40" s="74">
        <v>0</v>
      </c>
      <c r="CO40" s="74">
        <v>0</v>
      </c>
      <c r="CP40" s="74">
        <v>0</v>
      </c>
      <c r="CQ40" s="74">
        <v>0</v>
      </c>
      <c r="CR40" s="74">
        <v>0</v>
      </c>
      <c r="CS40" s="74">
        <v>347</v>
      </c>
      <c r="CT40" s="74">
        <v>0</v>
      </c>
      <c r="CU40" s="74">
        <v>0</v>
      </c>
      <c r="CV40" s="74">
        <v>0</v>
      </c>
      <c r="CW40" s="74">
        <v>0</v>
      </c>
      <c r="CX40" s="74">
        <v>0</v>
      </c>
      <c r="CY40" s="74">
        <v>0</v>
      </c>
      <c r="CZ40" s="74">
        <v>0</v>
      </c>
      <c r="DA40" s="74">
        <v>0</v>
      </c>
      <c r="DB40" s="74">
        <v>0</v>
      </c>
      <c r="DC40" s="74">
        <v>0</v>
      </c>
      <c r="DD40" s="74">
        <v>0</v>
      </c>
      <c r="DE40" s="74">
        <v>0</v>
      </c>
      <c r="DF40" s="74">
        <v>0</v>
      </c>
      <c r="DG40" s="74">
        <v>218</v>
      </c>
      <c r="DH40" s="74">
        <v>0</v>
      </c>
      <c r="DI40" s="74">
        <v>0</v>
      </c>
      <c r="DJ40" s="74">
        <v>89</v>
      </c>
      <c r="DK40" s="74">
        <v>0</v>
      </c>
      <c r="DL40" s="74">
        <v>0</v>
      </c>
      <c r="DM40" s="74">
        <v>0</v>
      </c>
      <c r="DN40" s="74">
        <v>0</v>
      </c>
      <c r="DO40" s="74">
        <v>0</v>
      </c>
      <c r="DP40" s="74">
        <v>0</v>
      </c>
      <c r="DQ40" s="74">
        <v>0</v>
      </c>
      <c r="DR40" s="74">
        <v>0</v>
      </c>
      <c r="DS40" s="74">
        <v>0</v>
      </c>
      <c r="DT40" s="74">
        <v>0</v>
      </c>
      <c r="DU40" s="74">
        <v>0</v>
      </c>
      <c r="DV40" s="74">
        <v>0</v>
      </c>
      <c r="DW40" s="74">
        <v>0</v>
      </c>
      <c r="DX40" s="74">
        <v>0</v>
      </c>
      <c r="DY40" s="74">
        <v>0</v>
      </c>
      <c r="DZ40" s="74">
        <v>0</v>
      </c>
      <c r="EA40" s="74">
        <v>0</v>
      </c>
      <c r="EB40" s="74">
        <v>67071</v>
      </c>
      <c r="ED40" s="87">
        <v>0</v>
      </c>
    </row>
    <row r="41" spans="1:134">
      <c r="A41" s="3" t="s">
        <v>1451</v>
      </c>
      <c r="B41" s="62" t="s">
        <v>1518</v>
      </c>
      <c r="C41" s="88">
        <v>37</v>
      </c>
      <c r="D41" s="82">
        <v>0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0</v>
      </c>
      <c r="Q41" s="82">
        <v>0</v>
      </c>
      <c r="R41" s="82">
        <v>0</v>
      </c>
      <c r="S41" s="82">
        <v>0</v>
      </c>
      <c r="T41" s="82">
        <v>0</v>
      </c>
      <c r="U41" s="82">
        <v>10</v>
      </c>
      <c r="V41" s="82">
        <v>0</v>
      </c>
      <c r="W41" s="82">
        <v>0</v>
      </c>
      <c r="X41" s="82">
        <v>0</v>
      </c>
      <c r="Y41" s="82">
        <v>0</v>
      </c>
      <c r="Z41" s="82">
        <v>0</v>
      </c>
      <c r="AA41" s="82">
        <v>0</v>
      </c>
      <c r="AB41" s="82">
        <v>0</v>
      </c>
      <c r="AC41" s="82">
        <v>0</v>
      </c>
      <c r="AD41" s="82">
        <v>0</v>
      </c>
      <c r="AE41" s="82">
        <v>0</v>
      </c>
      <c r="AF41" s="82">
        <v>0</v>
      </c>
      <c r="AG41" s="82">
        <v>0</v>
      </c>
      <c r="AH41" s="82">
        <v>0</v>
      </c>
      <c r="AI41" s="82">
        <v>0</v>
      </c>
      <c r="AJ41" s="82">
        <v>0</v>
      </c>
      <c r="AK41" s="82">
        <v>0</v>
      </c>
      <c r="AL41" s="82">
        <v>0</v>
      </c>
      <c r="AM41" s="82">
        <v>0</v>
      </c>
      <c r="AN41" s="82">
        <v>0</v>
      </c>
      <c r="AO41" s="82">
        <v>12</v>
      </c>
      <c r="AP41" s="82">
        <v>24</v>
      </c>
      <c r="AQ41" s="82">
        <v>0</v>
      </c>
      <c r="AR41" s="82">
        <v>0</v>
      </c>
      <c r="AS41" s="82">
        <v>0</v>
      </c>
      <c r="AT41" s="82">
        <v>0</v>
      </c>
      <c r="AU41" s="82">
        <v>0</v>
      </c>
      <c r="AV41" s="82">
        <v>0</v>
      </c>
      <c r="AW41" s="82">
        <v>0</v>
      </c>
      <c r="AX41" s="82">
        <v>0</v>
      </c>
      <c r="AY41" s="82">
        <v>0</v>
      </c>
      <c r="AZ41" s="82">
        <v>0</v>
      </c>
      <c r="BA41" s="82">
        <v>0</v>
      </c>
      <c r="BB41" s="82">
        <v>0</v>
      </c>
      <c r="BC41" s="82">
        <v>0</v>
      </c>
      <c r="BD41" s="82">
        <v>0</v>
      </c>
      <c r="BE41" s="82">
        <v>0</v>
      </c>
      <c r="BF41" s="82">
        <v>0</v>
      </c>
      <c r="BG41" s="82">
        <v>0</v>
      </c>
      <c r="BH41" s="82">
        <v>0</v>
      </c>
      <c r="BI41" s="82">
        <v>10</v>
      </c>
      <c r="BJ41" s="82">
        <v>0</v>
      </c>
      <c r="BK41" s="82">
        <v>0</v>
      </c>
      <c r="BL41" s="82">
        <v>0</v>
      </c>
      <c r="BM41" s="82">
        <v>29</v>
      </c>
      <c r="BN41" s="82">
        <v>46</v>
      </c>
      <c r="BO41" s="82">
        <v>0</v>
      </c>
      <c r="BP41" s="82">
        <v>10</v>
      </c>
      <c r="BQ41" s="82">
        <v>0</v>
      </c>
      <c r="BR41" s="82">
        <v>0</v>
      </c>
      <c r="BS41" s="82">
        <v>28</v>
      </c>
      <c r="BT41" s="82">
        <v>0</v>
      </c>
      <c r="BU41" s="82">
        <v>0</v>
      </c>
      <c r="BV41" s="82">
        <v>270</v>
      </c>
      <c r="BW41" s="82">
        <v>0</v>
      </c>
      <c r="BX41" s="82">
        <v>22</v>
      </c>
      <c r="BY41" s="82">
        <v>7</v>
      </c>
      <c r="BZ41" s="82">
        <v>103</v>
      </c>
      <c r="CA41" s="82">
        <v>230</v>
      </c>
      <c r="CB41" s="82">
        <v>0</v>
      </c>
      <c r="CC41" s="82">
        <v>18</v>
      </c>
      <c r="CD41" s="82">
        <v>15</v>
      </c>
      <c r="CE41" s="82">
        <v>457</v>
      </c>
      <c r="CF41" s="82">
        <v>0</v>
      </c>
      <c r="CG41" s="74">
        <v>12</v>
      </c>
      <c r="CH41" s="74">
        <v>33</v>
      </c>
      <c r="CI41" s="74">
        <v>192</v>
      </c>
      <c r="CJ41" s="74">
        <v>22</v>
      </c>
      <c r="CK41" s="74">
        <v>30</v>
      </c>
      <c r="CL41" s="74">
        <v>52930</v>
      </c>
      <c r="CM41" s="74">
        <v>0</v>
      </c>
      <c r="CN41" s="74">
        <v>0</v>
      </c>
      <c r="CO41" s="74">
        <v>0</v>
      </c>
      <c r="CP41" s="74">
        <v>0</v>
      </c>
      <c r="CQ41" s="74">
        <v>0</v>
      </c>
      <c r="CR41" s="74">
        <v>0</v>
      </c>
      <c r="CS41" s="74">
        <v>370</v>
      </c>
      <c r="CT41" s="74">
        <v>0</v>
      </c>
      <c r="CU41" s="74">
        <v>0</v>
      </c>
      <c r="CV41" s="74">
        <v>0</v>
      </c>
      <c r="CW41" s="74">
        <v>0</v>
      </c>
      <c r="CX41" s="74">
        <v>0</v>
      </c>
      <c r="CY41" s="74">
        <v>0</v>
      </c>
      <c r="CZ41" s="74">
        <v>0</v>
      </c>
      <c r="DA41" s="74">
        <v>0</v>
      </c>
      <c r="DB41" s="74">
        <v>0</v>
      </c>
      <c r="DC41" s="74">
        <v>0</v>
      </c>
      <c r="DD41" s="74">
        <v>0</v>
      </c>
      <c r="DE41" s="74">
        <v>0</v>
      </c>
      <c r="DF41" s="74">
        <v>0</v>
      </c>
      <c r="DG41" s="74">
        <v>125</v>
      </c>
      <c r="DH41" s="74">
        <v>0</v>
      </c>
      <c r="DI41" s="74">
        <v>0</v>
      </c>
      <c r="DJ41" s="74">
        <v>11</v>
      </c>
      <c r="DK41" s="74">
        <v>0</v>
      </c>
      <c r="DL41" s="74">
        <v>0</v>
      </c>
      <c r="DM41" s="74">
        <v>0</v>
      </c>
      <c r="DN41" s="74">
        <v>0</v>
      </c>
      <c r="DO41" s="74">
        <v>0</v>
      </c>
      <c r="DP41" s="74">
        <v>0</v>
      </c>
      <c r="DQ41" s="74">
        <v>0</v>
      </c>
      <c r="DR41" s="74">
        <v>0</v>
      </c>
      <c r="DS41" s="74">
        <v>0</v>
      </c>
      <c r="DT41" s="74">
        <v>0</v>
      </c>
      <c r="DU41" s="74">
        <v>0</v>
      </c>
      <c r="DV41" s="74">
        <v>0</v>
      </c>
      <c r="DW41" s="74">
        <v>0</v>
      </c>
      <c r="DX41" s="74">
        <v>0</v>
      </c>
      <c r="DY41" s="74">
        <v>0</v>
      </c>
      <c r="DZ41" s="74">
        <v>0</v>
      </c>
      <c r="EA41" s="74">
        <v>0</v>
      </c>
      <c r="EB41" s="74">
        <v>55016</v>
      </c>
      <c r="ED41" s="87">
        <v>0</v>
      </c>
    </row>
    <row r="42" spans="1:134">
      <c r="A42" s="3" t="s">
        <v>1452</v>
      </c>
      <c r="B42" s="62" t="s">
        <v>1519</v>
      </c>
      <c r="C42" s="88">
        <v>38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  <c r="AB42" s="82">
        <v>0</v>
      </c>
      <c r="AC42" s="82">
        <v>0</v>
      </c>
      <c r="AD42" s="82">
        <v>0</v>
      </c>
      <c r="AE42" s="82">
        <v>0</v>
      </c>
      <c r="AF42" s="82">
        <v>0</v>
      </c>
      <c r="AG42" s="82">
        <v>0</v>
      </c>
      <c r="AH42" s="82">
        <v>0</v>
      </c>
      <c r="AI42" s="82">
        <v>0</v>
      </c>
      <c r="AJ42" s="82">
        <v>0</v>
      </c>
      <c r="AK42" s="82">
        <v>0</v>
      </c>
      <c r="AL42" s="82">
        <v>0</v>
      </c>
      <c r="AM42" s="82">
        <v>0</v>
      </c>
      <c r="AN42" s="82">
        <v>0</v>
      </c>
      <c r="AO42" s="82">
        <v>0</v>
      </c>
      <c r="AP42" s="82">
        <v>0</v>
      </c>
      <c r="AQ42" s="82">
        <v>0</v>
      </c>
      <c r="AR42" s="82">
        <v>0</v>
      </c>
      <c r="AS42" s="82">
        <v>0</v>
      </c>
      <c r="AT42" s="82">
        <v>0</v>
      </c>
      <c r="AU42" s="82">
        <v>0</v>
      </c>
      <c r="AV42" s="82">
        <v>0</v>
      </c>
      <c r="AW42" s="82">
        <v>0</v>
      </c>
      <c r="AX42" s="82">
        <v>0</v>
      </c>
      <c r="AY42" s="82">
        <v>0</v>
      </c>
      <c r="AZ42" s="82">
        <v>0</v>
      </c>
      <c r="BA42" s="82">
        <v>0</v>
      </c>
      <c r="BB42" s="82">
        <v>0</v>
      </c>
      <c r="BC42" s="82">
        <v>0</v>
      </c>
      <c r="BD42" s="82">
        <v>0</v>
      </c>
      <c r="BE42" s="82">
        <v>0</v>
      </c>
      <c r="BF42" s="82">
        <v>0</v>
      </c>
      <c r="BG42" s="82">
        <v>0</v>
      </c>
      <c r="BH42" s="82">
        <v>0</v>
      </c>
      <c r="BI42" s="82">
        <v>0</v>
      </c>
      <c r="BJ42" s="82">
        <v>0</v>
      </c>
      <c r="BK42" s="82">
        <v>0</v>
      </c>
      <c r="BL42" s="82">
        <v>0</v>
      </c>
      <c r="BM42" s="82">
        <v>0</v>
      </c>
      <c r="BN42" s="82">
        <v>0</v>
      </c>
      <c r="BO42" s="82">
        <v>0</v>
      </c>
      <c r="BP42" s="82">
        <v>0</v>
      </c>
      <c r="BQ42" s="82">
        <v>0</v>
      </c>
      <c r="BR42" s="82">
        <v>0</v>
      </c>
      <c r="BS42" s="82">
        <v>0</v>
      </c>
      <c r="BT42" s="82">
        <v>0</v>
      </c>
      <c r="BU42" s="82">
        <v>0</v>
      </c>
      <c r="BV42" s="82">
        <v>0</v>
      </c>
      <c r="BW42" s="82">
        <v>0</v>
      </c>
      <c r="BX42" s="82">
        <v>0</v>
      </c>
      <c r="BY42" s="82">
        <v>0</v>
      </c>
      <c r="BZ42" s="82">
        <v>0</v>
      </c>
      <c r="CA42" s="82">
        <v>0</v>
      </c>
      <c r="CB42" s="82">
        <v>0</v>
      </c>
      <c r="CC42" s="82">
        <v>0</v>
      </c>
      <c r="CD42" s="82">
        <v>0</v>
      </c>
      <c r="CE42" s="82">
        <v>0</v>
      </c>
      <c r="CF42" s="82">
        <v>0</v>
      </c>
      <c r="CG42" s="74">
        <v>0</v>
      </c>
      <c r="CH42" s="74">
        <v>0</v>
      </c>
      <c r="CI42" s="74">
        <v>0</v>
      </c>
      <c r="CJ42" s="74">
        <v>0</v>
      </c>
      <c r="CK42" s="74">
        <v>0</v>
      </c>
      <c r="CL42" s="74">
        <v>0</v>
      </c>
      <c r="CM42" s="74">
        <v>177495</v>
      </c>
      <c r="CN42" s="74">
        <v>0</v>
      </c>
      <c r="CO42" s="74">
        <v>0</v>
      </c>
      <c r="CP42" s="74">
        <v>0</v>
      </c>
      <c r="CQ42" s="74">
        <v>0</v>
      </c>
      <c r="CR42" s="74">
        <v>0</v>
      </c>
      <c r="CS42" s="74">
        <v>0</v>
      </c>
      <c r="CT42" s="74">
        <v>0</v>
      </c>
      <c r="CU42" s="74">
        <v>0</v>
      </c>
      <c r="CV42" s="74">
        <v>0</v>
      </c>
      <c r="CW42" s="74">
        <v>0</v>
      </c>
      <c r="CX42" s="74">
        <v>0</v>
      </c>
      <c r="CY42" s="74">
        <v>0</v>
      </c>
      <c r="CZ42" s="74">
        <v>0</v>
      </c>
      <c r="DA42" s="74">
        <v>0</v>
      </c>
      <c r="DB42" s="74">
        <v>0</v>
      </c>
      <c r="DC42" s="74">
        <v>0</v>
      </c>
      <c r="DD42" s="74">
        <v>0</v>
      </c>
      <c r="DE42" s="74">
        <v>0</v>
      </c>
      <c r="DF42" s="74">
        <v>0</v>
      </c>
      <c r="DG42" s="74">
        <v>3025</v>
      </c>
      <c r="DH42" s="74">
        <v>0</v>
      </c>
      <c r="DI42" s="74">
        <v>0</v>
      </c>
      <c r="DJ42" s="74">
        <v>366</v>
      </c>
      <c r="DK42" s="74">
        <v>0</v>
      </c>
      <c r="DL42" s="74">
        <v>0</v>
      </c>
      <c r="DM42" s="74">
        <v>0</v>
      </c>
      <c r="DN42" s="74">
        <v>0</v>
      </c>
      <c r="DO42" s="74">
        <v>0</v>
      </c>
      <c r="DP42" s="74">
        <v>0</v>
      </c>
      <c r="DQ42" s="74">
        <v>0</v>
      </c>
      <c r="DR42" s="74">
        <v>0</v>
      </c>
      <c r="DS42" s="74">
        <v>0</v>
      </c>
      <c r="DT42" s="74">
        <v>0</v>
      </c>
      <c r="DU42" s="74">
        <v>0</v>
      </c>
      <c r="DV42" s="74">
        <v>0</v>
      </c>
      <c r="DW42" s="74">
        <v>0</v>
      </c>
      <c r="DX42" s="74">
        <v>0</v>
      </c>
      <c r="DY42" s="74">
        <v>0</v>
      </c>
      <c r="DZ42" s="74">
        <v>0</v>
      </c>
      <c r="EA42" s="74">
        <v>0</v>
      </c>
      <c r="EB42" s="74">
        <v>180886</v>
      </c>
      <c r="ED42" s="87">
        <v>0</v>
      </c>
    </row>
    <row r="43" spans="1:134">
      <c r="A43" s="3" t="s">
        <v>1453</v>
      </c>
      <c r="B43" s="62" t="s">
        <v>1520</v>
      </c>
      <c r="C43" s="88">
        <v>39</v>
      </c>
      <c r="D43" s="82">
        <v>0</v>
      </c>
      <c r="E43" s="82">
        <v>0</v>
      </c>
      <c r="F43" s="82">
        <v>0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0</v>
      </c>
      <c r="Q43" s="82">
        <v>0</v>
      </c>
      <c r="R43" s="82">
        <v>0</v>
      </c>
      <c r="S43" s="82">
        <v>0</v>
      </c>
      <c r="T43" s="82">
        <v>0</v>
      </c>
      <c r="U43" s="82">
        <v>0</v>
      </c>
      <c r="V43" s="82">
        <v>0</v>
      </c>
      <c r="W43" s="82">
        <v>0</v>
      </c>
      <c r="X43" s="82">
        <v>0</v>
      </c>
      <c r="Y43" s="82">
        <v>0</v>
      </c>
      <c r="Z43" s="82">
        <v>0</v>
      </c>
      <c r="AA43" s="82">
        <v>0</v>
      </c>
      <c r="AB43" s="82">
        <v>0</v>
      </c>
      <c r="AC43" s="82">
        <v>0</v>
      </c>
      <c r="AD43" s="82">
        <v>0</v>
      </c>
      <c r="AE43" s="82">
        <v>0</v>
      </c>
      <c r="AF43" s="82">
        <v>0</v>
      </c>
      <c r="AG43" s="82">
        <v>0</v>
      </c>
      <c r="AH43" s="82">
        <v>0</v>
      </c>
      <c r="AI43" s="82">
        <v>0</v>
      </c>
      <c r="AJ43" s="82">
        <v>0</v>
      </c>
      <c r="AK43" s="82">
        <v>0</v>
      </c>
      <c r="AL43" s="82">
        <v>0</v>
      </c>
      <c r="AM43" s="82">
        <v>0</v>
      </c>
      <c r="AN43" s="82">
        <v>0</v>
      </c>
      <c r="AO43" s="82">
        <v>0</v>
      </c>
      <c r="AP43" s="82">
        <v>0</v>
      </c>
      <c r="AQ43" s="82">
        <v>0</v>
      </c>
      <c r="AR43" s="82">
        <v>0</v>
      </c>
      <c r="AS43" s="82">
        <v>0</v>
      </c>
      <c r="AT43" s="82">
        <v>0</v>
      </c>
      <c r="AU43" s="82">
        <v>0</v>
      </c>
      <c r="AV43" s="82">
        <v>0</v>
      </c>
      <c r="AW43" s="82">
        <v>0</v>
      </c>
      <c r="AX43" s="82">
        <v>0</v>
      </c>
      <c r="AY43" s="82">
        <v>0</v>
      </c>
      <c r="AZ43" s="82">
        <v>0</v>
      </c>
      <c r="BA43" s="82">
        <v>0</v>
      </c>
      <c r="BB43" s="82">
        <v>0</v>
      </c>
      <c r="BC43" s="82">
        <v>0</v>
      </c>
      <c r="BD43" s="82">
        <v>0</v>
      </c>
      <c r="BE43" s="82">
        <v>0</v>
      </c>
      <c r="BF43" s="82">
        <v>0</v>
      </c>
      <c r="BG43" s="82">
        <v>0</v>
      </c>
      <c r="BH43" s="82">
        <v>0</v>
      </c>
      <c r="BI43" s="82">
        <v>0</v>
      </c>
      <c r="BJ43" s="82">
        <v>0</v>
      </c>
      <c r="BK43" s="82">
        <v>0</v>
      </c>
      <c r="BL43" s="82">
        <v>0</v>
      </c>
      <c r="BM43" s="82">
        <v>0</v>
      </c>
      <c r="BN43" s="82">
        <v>0</v>
      </c>
      <c r="BO43" s="82">
        <v>0</v>
      </c>
      <c r="BP43" s="82">
        <v>0</v>
      </c>
      <c r="BQ43" s="82">
        <v>0</v>
      </c>
      <c r="BR43" s="82">
        <v>0</v>
      </c>
      <c r="BS43" s="82">
        <v>0</v>
      </c>
      <c r="BT43" s="82">
        <v>0</v>
      </c>
      <c r="BU43" s="82">
        <v>0</v>
      </c>
      <c r="BV43" s="82">
        <v>0</v>
      </c>
      <c r="BW43" s="82">
        <v>0</v>
      </c>
      <c r="BX43" s="82">
        <v>0</v>
      </c>
      <c r="BY43" s="82">
        <v>0</v>
      </c>
      <c r="BZ43" s="82">
        <v>0</v>
      </c>
      <c r="CA43" s="82">
        <v>0</v>
      </c>
      <c r="CB43" s="82">
        <v>0</v>
      </c>
      <c r="CC43" s="82">
        <v>0</v>
      </c>
      <c r="CD43" s="82">
        <v>0</v>
      </c>
      <c r="CE43" s="82">
        <v>0</v>
      </c>
      <c r="CF43" s="82">
        <v>0</v>
      </c>
      <c r="CG43" s="74">
        <v>0</v>
      </c>
      <c r="CH43" s="74">
        <v>0</v>
      </c>
      <c r="CI43" s="74">
        <v>0</v>
      </c>
      <c r="CJ43" s="74">
        <v>0</v>
      </c>
      <c r="CK43" s="74">
        <v>0</v>
      </c>
      <c r="CL43" s="74">
        <v>0</v>
      </c>
      <c r="CM43" s="74">
        <v>0</v>
      </c>
      <c r="CN43" s="74">
        <v>56122</v>
      </c>
      <c r="CO43" s="74">
        <v>0</v>
      </c>
      <c r="CP43" s="74">
        <v>0</v>
      </c>
      <c r="CQ43" s="74">
        <v>0</v>
      </c>
      <c r="CR43" s="74">
        <v>0</v>
      </c>
      <c r="CS43" s="74">
        <v>0</v>
      </c>
      <c r="CT43" s="74">
        <v>147</v>
      </c>
      <c r="CU43" s="74">
        <v>0</v>
      </c>
      <c r="CV43" s="74">
        <v>0</v>
      </c>
      <c r="CW43" s="74">
        <v>0</v>
      </c>
      <c r="CX43" s="74">
        <v>0</v>
      </c>
      <c r="CY43" s="74">
        <v>0</v>
      </c>
      <c r="CZ43" s="74">
        <v>0</v>
      </c>
      <c r="DA43" s="74">
        <v>0</v>
      </c>
      <c r="DB43" s="74">
        <v>0</v>
      </c>
      <c r="DC43" s="74">
        <v>0</v>
      </c>
      <c r="DD43" s="74">
        <v>0</v>
      </c>
      <c r="DE43" s="74">
        <v>0</v>
      </c>
      <c r="DF43" s="74">
        <v>0</v>
      </c>
      <c r="DG43" s="74">
        <v>457</v>
      </c>
      <c r="DH43" s="74">
        <v>0</v>
      </c>
      <c r="DI43" s="74">
        <v>0</v>
      </c>
      <c r="DJ43" s="74">
        <v>11</v>
      </c>
      <c r="DK43" s="74">
        <v>0</v>
      </c>
      <c r="DL43" s="74">
        <v>0</v>
      </c>
      <c r="DM43" s="74">
        <v>0</v>
      </c>
      <c r="DN43" s="74">
        <v>0</v>
      </c>
      <c r="DO43" s="74">
        <v>0</v>
      </c>
      <c r="DP43" s="74">
        <v>0</v>
      </c>
      <c r="DQ43" s="74">
        <v>0</v>
      </c>
      <c r="DR43" s="74">
        <v>0</v>
      </c>
      <c r="DS43" s="74">
        <v>0</v>
      </c>
      <c r="DT43" s="74">
        <v>0</v>
      </c>
      <c r="DU43" s="74">
        <v>0</v>
      </c>
      <c r="DV43" s="74">
        <v>0</v>
      </c>
      <c r="DW43" s="74">
        <v>0</v>
      </c>
      <c r="DX43" s="74">
        <v>0</v>
      </c>
      <c r="DY43" s="74">
        <v>0</v>
      </c>
      <c r="DZ43" s="74">
        <v>0</v>
      </c>
      <c r="EA43" s="74">
        <v>0</v>
      </c>
      <c r="EB43" s="74">
        <v>56737</v>
      </c>
      <c r="ED43" s="87">
        <v>0</v>
      </c>
    </row>
    <row r="44" spans="1:134">
      <c r="A44" s="3" t="s">
        <v>1454</v>
      </c>
      <c r="B44" s="62" t="s">
        <v>1521</v>
      </c>
      <c r="C44" s="88">
        <v>40</v>
      </c>
      <c r="D44" s="82">
        <v>0</v>
      </c>
      <c r="E44" s="82">
        <v>0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82">
        <v>0</v>
      </c>
      <c r="R44" s="82">
        <v>0</v>
      </c>
      <c r="S44" s="82">
        <v>0</v>
      </c>
      <c r="T44" s="82">
        <v>0</v>
      </c>
      <c r="U44" s="82">
        <v>0</v>
      </c>
      <c r="V44" s="82">
        <v>0</v>
      </c>
      <c r="W44" s="82">
        <v>0</v>
      </c>
      <c r="X44" s="82">
        <v>0</v>
      </c>
      <c r="Y44" s="82">
        <v>0</v>
      </c>
      <c r="Z44" s="82">
        <v>0</v>
      </c>
      <c r="AA44" s="82">
        <v>0</v>
      </c>
      <c r="AB44" s="82">
        <v>0</v>
      </c>
      <c r="AC44" s="82">
        <v>0</v>
      </c>
      <c r="AD44" s="82">
        <v>0</v>
      </c>
      <c r="AE44" s="82">
        <v>0</v>
      </c>
      <c r="AF44" s="82">
        <v>0</v>
      </c>
      <c r="AG44" s="82">
        <v>0</v>
      </c>
      <c r="AH44" s="82">
        <v>0</v>
      </c>
      <c r="AI44" s="82">
        <v>0</v>
      </c>
      <c r="AJ44" s="82">
        <v>0</v>
      </c>
      <c r="AK44" s="82">
        <v>0</v>
      </c>
      <c r="AL44" s="82">
        <v>0</v>
      </c>
      <c r="AM44" s="82">
        <v>0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2">
        <v>0</v>
      </c>
      <c r="AT44" s="82">
        <v>0</v>
      </c>
      <c r="AU44" s="82">
        <v>0</v>
      </c>
      <c r="AV44" s="82">
        <v>0</v>
      </c>
      <c r="AW44" s="82">
        <v>0</v>
      </c>
      <c r="AX44" s="82">
        <v>0</v>
      </c>
      <c r="AY44" s="82">
        <v>0</v>
      </c>
      <c r="AZ44" s="82">
        <v>0</v>
      </c>
      <c r="BA44" s="82">
        <v>0</v>
      </c>
      <c r="BB44" s="82">
        <v>0</v>
      </c>
      <c r="BC44" s="82">
        <v>0</v>
      </c>
      <c r="BD44" s="82">
        <v>0</v>
      </c>
      <c r="BE44" s="82">
        <v>0</v>
      </c>
      <c r="BF44" s="82">
        <v>0</v>
      </c>
      <c r="BG44" s="82">
        <v>0</v>
      </c>
      <c r="BH44" s="82">
        <v>0</v>
      </c>
      <c r="BI44" s="82">
        <v>0</v>
      </c>
      <c r="BJ44" s="82">
        <v>0</v>
      </c>
      <c r="BK44" s="82">
        <v>0</v>
      </c>
      <c r="BL44" s="82">
        <v>0</v>
      </c>
      <c r="BM44" s="82">
        <v>0</v>
      </c>
      <c r="BN44" s="82">
        <v>0</v>
      </c>
      <c r="BO44" s="82">
        <v>0</v>
      </c>
      <c r="BP44" s="82">
        <v>0</v>
      </c>
      <c r="BQ44" s="82">
        <v>0</v>
      </c>
      <c r="BR44" s="82">
        <v>0</v>
      </c>
      <c r="BS44" s="82">
        <v>0</v>
      </c>
      <c r="BT44" s="82">
        <v>0</v>
      </c>
      <c r="BU44" s="82">
        <v>0</v>
      </c>
      <c r="BV44" s="82">
        <v>0</v>
      </c>
      <c r="BW44" s="82">
        <v>0</v>
      </c>
      <c r="BX44" s="82">
        <v>0</v>
      </c>
      <c r="BY44" s="82">
        <v>0</v>
      </c>
      <c r="BZ44" s="82">
        <v>0</v>
      </c>
      <c r="CA44" s="82">
        <v>0</v>
      </c>
      <c r="CB44" s="82">
        <v>0</v>
      </c>
      <c r="CC44" s="82">
        <v>0</v>
      </c>
      <c r="CD44" s="82">
        <v>82</v>
      </c>
      <c r="CE44" s="82">
        <v>0</v>
      </c>
      <c r="CF44" s="82">
        <v>0</v>
      </c>
      <c r="CG44" s="74">
        <v>0</v>
      </c>
      <c r="CH44" s="74">
        <v>0</v>
      </c>
      <c r="CI44" s="74">
        <v>0</v>
      </c>
      <c r="CJ44" s="74">
        <v>0</v>
      </c>
      <c r="CK44" s="74">
        <v>0</v>
      </c>
      <c r="CL44" s="74">
        <v>0</v>
      </c>
      <c r="CM44" s="74">
        <v>0</v>
      </c>
      <c r="CN44" s="74">
        <v>0</v>
      </c>
      <c r="CO44" s="74">
        <v>344446</v>
      </c>
      <c r="CP44" s="74">
        <v>149903</v>
      </c>
      <c r="CQ44" s="74">
        <v>132096</v>
      </c>
      <c r="CR44" s="74">
        <v>0</v>
      </c>
      <c r="CS44" s="74">
        <v>0</v>
      </c>
      <c r="CT44" s="74">
        <v>0</v>
      </c>
      <c r="CU44" s="74">
        <v>0</v>
      </c>
      <c r="CV44" s="74">
        <v>0</v>
      </c>
      <c r="CW44" s="74">
        <v>0</v>
      </c>
      <c r="CX44" s="74">
        <v>0</v>
      </c>
      <c r="CY44" s="74">
        <v>0</v>
      </c>
      <c r="CZ44" s="74">
        <v>0</v>
      </c>
      <c r="DA44" s="74">
        <v>0</v>
      </c>
      <c r="DB44" s="74">
        <v>0</v>
      </c>
      <c r="DC44" s="74">
        <v>0</v>
      </c>
      <c r="DD44" s="74">
        <v>0</v>
      </c>
      <c r="DE44" s="74">
        <v>0</v>
      </c>
      <c r="DF44" s="74">
        <v>0</v>
      </c>
      <c r="DG44" s="74">
        <v>1018</v>
      </c>
      <c r="DH44" s="74">
        <v>0</v>
      </c>
      <c r="DI44" s="74">
        <v>0</v>
      </c>
      <c r="DJ44" s="74">
        <v>75</v>
      </c>
      <c r="DK44" s="74">
        <v>0</v>
      </c>
      <c r="DL44" s="74">
        <v>0</v>
      </c>
      <c r="DM44" s="74">
        <v>366</v>
      </c>
      <c r="DN44" s="74">
        <v>0</v>
      </c>
      <c r="DO44" s="74">
        <v>0</v>
      </c>
      <c r="DP44" s="74">
        <v>0</v>
      </c>
      <c r="DQ44" s="74">
        <v>0</v>
      </c>
      <c r="DR44" s="74">
        <v>0</v>
      </c>
      <c r="DS44" s="74">
        <v>0</v>
      </c>
      <c r="DT44" s="74">
        <v>0</v>
      </c>
      <c r="DU44" s="74">
        <v>0</v>
      </c>
      <c r="DV44" s="74">
        <v>0</v>
      </c>
      <c r="DW44" s="74">
        <v>0</v>
      </c>
      <c r="DX44" s="74">
        <v>0</v>
      </c>
      <c r="DY44" s="74">
        <v>0</v>
      </c>
      <c r="DZ44" s="74">
        <v>0</v>
      </c>
      <c r="EA44" s="74">
        <v>0</v>
      </c>
      <c r="EB44" s="74">
        <v>627986</v>
      </c>
      <c r="ED44" s="87">
        <v>0</v>
      </c>
    </row>
    <row r="45" spans="1:134">
      <c r="A45" s="3" t="s">
        <v>1455</v>
      </c>
      <c r="B45" s="62" t="s">
        <v>1522</v>
      </c>
      <c r="C45" s="88">
        <v>41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</v>
      </c>
      <c r="N45" s="82">
        <v>0</v>
      </c>
      <c r="O45" s="82">
        <v>0</v>
      </c>
      <c r="P45" s="82">
        <v>0</v>
      </c>
      <c r="Q45" s="82">
        <v>0</v>
      </c>
      <c r="R45" s="82">
        <v>0</v>
      </c>
      <c r="S45" s="82">
        <v>0</v>
      </c>
      <c r="T45" s="82">
        <v>0</v>
      </c>
      <c r="U45" s="82">
        <v>0</v>
      </c>
      <c r="V45" s="82">
        <v>0</v>
      </c>
      <c r="W45" s="82">
        <v>0</v>
      </c>
      <c r="X45" s="82">
        <v>0</v>
      </c>
      <c r="Y45" s="82">
        <v>0</v>
      </c>
      <c r="Z45" s="82">
        <v>0</v>
      </c>
      <c r="AA45" s="82">
        <v>0</v>
      </c>
      <c r="AB45" s="82">
        <v>0</v>
      </c>
      <c r="AC45" s="82">
        <v>0</v>
      </c>
      <c r="AD45" s="82">
        <v>0</v>
      </c>
      <c r="AE45" s="82">
        <v>0</v>
      </c>
      <c r="AF45" s="82">
        <v>0</v>
      </c>
      <c r="AG45" s="82">
        <v>0</v>
      </c>
      <c r="AH45" s="82">
        <v>0</v>
      </c>
      <c r="AI45" s="82">
        <v>0</v>
      </c>
      <c r="AJ45" s="82">
        <v>0</v>
      </c>
      <c r="AK45" s="82">
        <v>0</v>
      </c>
      <c r="AL45" s="82">
        <v>0</v>
      </c>
      <c r="AM45" s="82">
        <v>0</v>
      </c>
      <c r="AN45" s="82">
        <v>0</v>
      </c>
      <c r="AO45" s="82">
        <v>0</v>
      </c>
      <c r="AP45" s="82">
        <v>0</v>
      </c>
      <c r="AQ45" s="82">
        <v>0</v>
      </c>
      <c r="AR45" s="82">
        <v>0</v>
      </c>
      <c r="AS45" s="82">
        <v>0</v>
      </c>
      <c r="AT45" s="82">
        <v>0</v>
      </c>
      <c r="AU45" s="82">
        <v>0</v>
      </c>
      <c r="AV45" s="82">
        <v>0</v>
      </c>
      <c r="AW45" s="82">
        <v>0</v>
      </c>
      <c r="AX45" s="82">
        <v>0</v>
      </c>
      <c r="AY45" s="82">
        <v>0</v>
      </c>
      <c r="AZ45" s="82">
        <v>0</v>
      </c>
      <c r="BA45" s="82">
        <v>0</v>
      </c>
      <c r="BB45" s="82">
        <v>0</v>
      </c>
      <c r="BC45" s="82">
        <v>0</v>
      </c>
      <c r="BD45" s="82">
        <v>0</v>
      </c>
      <c r="BE45" s="82">
        <v>0</v>
      </c>
      <c r="BF45" s="82">
        <v>0</v>
      </c>
      <c r="BG45" s="82">
        <v>0</v>
      </c>
      <c r="BH45" s="82">
        <v>0</v>
      </c>
      <c r="BI45" s="82">
        <v>0</v>
      </c>
      <c r="BJ45" s="82">
        <v>0</v>
      </c>
      <c r="BK45" s="82">
        <v>0</v>
      </c>
      <c r="BL45" s="82">
        <v>0</v>
      </c>
      <c r="BM45" s="82">
        <v>0</v>
      </c>
      <c r="BN45" s="82">
        <v>0</v>
      </c>
      <c r="BO45" s="82">
        <v>0</v>
      </c>
      <c r="BP45" s="82">
        <v>0</v>
      </c>
      <c r="BQ45" s="82">
        <v>0</v>
      </c>
      <c r="BR45" s="82">
        <v>0</v>
      </c>
      <c r="BS45" s="82">
        <v>0</v>
      </c>
      <c r="BT45" s="82">
        <v>0</v>
      </c>
      <c r="BU45" s="82">
        <v>0</v>
      </c>
      <c r="BV45" s="82">
        <v>0</v>
      </c>
      <c r="BW45" s="82">
        <v>0</v>
      </c>
      <c r="BX45" s="82">
        <v>0</v>
      </c>
      <c r="BY45" s="82">
        <v>0</v>
      </c>
      <c r="BZ45" s="82">
        <v>0</v>
      </c>
      <c r="CA45" s="82">
        <v>0</v>
      </c>
      <c r="CB45" s="82">
        <v>0</v>
      </c>
      <c r="CC45" s="82">
        <v>0</v>
      </c>
      <c r="CD45" s="82">
        <v>0</v>
      </c>
      <c r="CE45" s="82">
        <v>0</v>
      </c>
      <c r="CF45" s="82">
        <v>0</v>
      </c>
      <c r="CG45" s="74">
        <v>0</v>
      </c>
      <c r="CH45" s="74">
        <v>894</v>
      </c>
      <c r="CI45" s="74">
        <v>0</v>
      </c>
      <c r="CJ45" s="74">
        <v>0</v>
      </c>
      <c r="CK45" s="74">
        <v>22</v>
      </c>
      <c r="CL45" s="74">
        <v>0</v>
      </c>
      <c r="CM45" s="74">
        <v>0</v>
      </c>
      <c r="CN45" s="74">
        <v>0</v>
      </c>
      <c r="CO45" s="74">
        <v>0</v>
      </c>
      <c r="CP45" s="74">
        <v>0</v>
      </c>
      <c r="CQ45" s="74">
        <v>0</v>
      </c>
      <c r="CR45" s="74">
        <v>137579</v>
      </c>
      <c r="CS45" s="74">
        <v>82</v>
      </c>
      <c r="CT45" s="74">
        <v>0</v>
      </c>
      <c r="CU45" s="74">
        <v>0</v>
      </c>
      <c r="CV45" s="74">
        <v>0</v>
      </c>
      <c r="CW45" s="74">
        <v>0</v>
      </c>
      <c r="CX45" s="74">
        <v>365</v>
      </c>
      <c r="CY45" s="74">
        <v>0</v>
      </c>
      <c r="CZ45" s="74">
        <v>0</v>
      </c>
      <c r="DA45" s="74">
        <v>0</v>
      </c>
      <c r="DB45" s="74">
        <v>0</v>
      </c>
      <c r="DC45" s="74">
        <v>0</v>
      </c>
      <c r="DD45" s="74">
        <v>0</v>
      </c>
      <c r="DE45" s="74">
        <v>0</v>
      </c>
      <c r="DF45" s="74">
        <v>0</v>
      </c>
      <c r="DG45" s="74">
        <v>10</v>
      </c>
      <c r="DH45" s="74">
        <v>0</v>
      </c>
      <c r="DI45" s="74">
        <v>0</v>
      </c>
      <c r="DJ45" s="74">
        <v>0</v>
      </c>
      <c r="DK45" s="74">
        <v>0</v>
      </c>
      <c r="DL45" s="74">
        <v>0</v>
      </c>
      <c r="DM45" s="74">
        <v>787</v>
      </c>
      <c r="DN45" s="74">
        <v>0</v>
      </c>
      <c r="DO45" s="74">
        <v>0</v>
      </c>
      <c r="DP45" s="74">
        <v>0</v>
      </c>
      <c r="DQ45" s="74">
        <v>0</v>
      </c>
      <c r="DR45" s="74">
        <v>0</v>
      </c>
      <c r="DS45" s="74">
        <v>0</v>
      </c>
      <c r="DT45" s="74">
        <v>0</v>
      </c>
      <c r="DU45" s="74">
        <v>0</v>
      </c>
      <c r="DV45" s="74">
        <v>0</v>
      </c>
      <c r="DW45" s="74">
        <v>0</v>
      </c>
      <c r="DX45" s="74">
        <v>0</v>
      </c>
      <c r="DY45" s="74">
        <v>0</v>
      </c>
      <c r="DZ45" s="74">
        <v>0</v>
      </c>
      <c r="EA45" s="74">
        <v>0</v>
      </c>
      <c r="EB45" s="74">
        <v>139739</v>
      </c>
      <c r="ED45" s="87">
        <v>0</v>
      </c>
    </row>
    <row r="46" spans="1:134">
      <c r="A46" s="3" t="s">
        <v>1456</v>
      </c>
      <c r="B46" s="62" t="s">
        <v>1523</v>
      </c>
      <c r="C46" s="88">
        <v>42</v>
      </c>
      <c r="D46" s="82">
        <v>0</v>
      </c>
      <c r="E46" s="82">
        <v>0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>
        <v>0</v>
      </c>
      <c r="L46" s="82">
        <v>96</v>
      </c>
      <c r="M46" s="82">
        <v>0</v>
      </c>
      <c r="N46" s="82">
        <v>0</v>
      </c>
      <c r="O46" s="82">
        <v>0</v>
      </c>
      <c r="P46" s="82">
        <v>0</v>
      </c>
      <c r="Q46" s="82">
        <v>0</v>
      </c>
      <c r="R46" s="82">
        <v>0</v>
      </c>
      <c r="S46" s="82">
        <v>0</v>
      </c>
      <c r="T46" s="82">
        <v>121</v>
      </c>
      <c r="U46" s="82">
        <v>357</v>
      </c>
      <c r="V46" s="82">
        <v>0</v>
      </c>
      <c r="W46" s="82">
        <v>0</v>
      </c>
      <c r="X46" s="82">
        <v>1059</v>
      </c>
      <c r="Y46" s="82">
        <v>0</v>
      </c>
      <c r="Z46" s="82">
        <v>2476</v>
      </c>
      <c r="AA46" s="82">
        <v>0</v>
      </c>
      <c r="AB46" s="82">
        <v>2379</v>
      </c>
      <c r="AC46" s="82">
        <v>0</v>
      </c>
      <c r="AD46" s="82">
        <v>0</v>
      </c>
      <c r="AE46" s="82">
        <v>187</v>
      </c>
      <c r="AF46" s="82">
        <v>4084</v>
      </c>
      <c r="AG46" s="82">
        <v>121</v>
      </c>
      <c r="AH46" s="82">
        <v>629</v>
      </c>
      <c r="AI46" s="82">
        <v>1047</v>
      </c>
      <c r="AJ46" s="82">
        <v>193</v>
      </c>
      <c r="AK46" s="82">
        <v>17082</v>
      </c>
      <c r="AL46" s="82">
        <v>882</v>
      </c>
      <c r="AM46" s="82">
        <v>0</v>
      </c>
      <c r="AN46" s="82">
        <v>0</v>
      </c>
      <c r="AO46" s="82">
        <v>0</v>
      </c>
      <c r="AP46" s="82">
        <v>51</v>
      </c>
      <c r="AQ46" s="82">
        <v>714</v>
      </c>
      <c r="AR46" s="82">
        <v>109</v>
      </c>
      <c r="AS46" s="82">
        <v>71</v>
      </c>
      <c r="AT46" s="82">
        <v>0</v>
      </c>
      <c r="AU46" s="82">
        <v>320</v>
      </c>
      <c r="AV46" s="82">
        <v>118</v>
      </c>
      <c r="AW46" s="82">
        <v>0</v>
      </c>
      <c r="AX46" s="82">
        <v>0</v>
      </c>
      <c r="AY46" s="82">
        <v>0</v>
      </c>
      <c r="AZ46" s="82">
        <v>0</v>
      </c>
      <c r="BA46" s="82">
        <v>0</v>
      </c>
      <c r="BB46" s="82">
        <v>2840</v>
      </c>
      <c r="BC46" s="82">
        <v>422</v>
      </c>
      <c r="BD46" s="82">
        <v>0</v>
      </c>
      <c r="BE46" s="82">
        <v>227</v>
      </c>
      <c r="BF46" s="82">
        <v>0</v>
      </c>
      <c r="BG46" s="82">
        <v>0</v>
      </c>
      <c r="BH46" s="82">
        <v>0</v>
      </c>
      <c r="BI46" s="82">
        <v>0</v>
      </c>
      <c r="BJ46" s="82">
        <v>16</v>
      </c>
      <c r="BK46" s="82">
        <v>857</v>
      </c>
      <c r="BL46" s="82">
        <v>4780</v>
      </c>
      <c r="BM46" s="82">
        <v>52</v>
      </c>
      <c r="BN46" s="82">
        <v>176</v>
      </c>
      <c r="BO46" s="82">
        <v>0</v>
      </c>
      <c r="BP46" s="82">
        <v>252</v>
      </c>
      <c r="BQ46" s="82">
        <v>0</v>
      </c>
      <c r="BR46" s="82">
        <v>0</v>
      </c>
      <c r="BS46" s="82">
        <v>0</v>
      </c>
      <c r="BT46" s="82">
        <v>68</v>
      </c>
      <c r="BU46" s="82">
        <v>0</v>
      </c>
      <c r="BV46" s="82">
        <v>690</v>
      </c>
      <c r="BW46" s="82">
        <v>0</v>
      </c>
      <c r="BX46" s="82">
        <v>1071</v>
      </c>
      <c r="BY46" s="82">
        <v>95</v>
      </c>
      <c r="BZ46" s="82">
        <v>244</v>
      </c>
      <c r="CA46" s="82">
        <v>1</v>
      </c>
      <c r="CB46" s="82">
        <v>480</v>
      </c>
      <c r="CC46" s="82">
        <v>22</v>
      </c>
      <c r="CD46" s="82">
        <v>9</v>
      </c>
      <c r="CE46" s="82">
        <v>577</v>
      </c>
      <c r="CF46" s="82">
        <v>0</v>
      </c>
      <c r="CG46" s="74">
        <v>0</v>
      </c>
      <c r="CH46" s="74">
        <v>0</v>
      </c>
      <c r="CI46" s="74">
        <v>0</v>
      </c>
      <c r="CJ46" s="74">
        <v>1425</v>
      </c>
      <c r="CK46" s="74">
        <v>257</v>
      </c>
      <c r="CL46" s="74">
        <v>6137</v>
      </c>
      <c r="CM46" s="74">
        <v>0</v>
      </c>
      <c r="CN46" s="74">
        <v>0</v>
      </c>
      <c r="CO46" s="74">
        <v>0</v>
      </c>
      <c r="CP46" s="74">
        <v>0</v>
      </c>
      <c r="CQ46" s="74">
        <v>0</v>
      </c>
      <c r="CR46" s="74">
        <v>41</v>
      </c>
      <c r="CS46" s="74">
        <v>750238</v>
      </c>
      <c r="CT46" s="74">
        <v>807</v>
      </c>
      <c r="CU46" s="74">
        <v>0</v>
      </c>
      <c r="CV46" s="74">
        <v>0</v>
      </c>
      <c r="CW46" s="74">
        <v>0</v>
      </c>
      <c r="CX46" s="74">
        <v>1152</v>
      </c>
      <c r="CY46" s="74">
        <v>0</v>
      </c>
      <c r="CZ46" s="74">
        <v>0</v>
      </c>
      <c r="DA46" s="74">
        <v>3204</v>
      </c>
      <c r="DB46" s="74">
        <v>0</v>
      </c>
      <c r="DC46" s="74">
        <v>0</v>
      </c>
      <c r="DD46" s="74">
        <v>0</v>
      </c>
      <c r="DE46" s="74">
        <v>500</v>
      </c>
      <c r="DF46" s="74">
        <v>0</v>
      </c>
      <c r="DG46" s="74">
        <v>2038</v>
      </c>
      <c r="DH46" s="74">
        <v>0</v>
      </c>
      <c r="DI46" s="74">
        <v>983</v>
      </c>
      <c r="DJ46" s="74">
        <v>500</v>
      </c>
      <c r="DK46" s="74">
        <v>0</v>
      </c>
      <c r="DL46" s="74">
        <v>72</v>
      </c>
      <c r="DM46" s="74">
        <v>2216</v>
      </c>
      <c r="DN46" s="74">
        <v>0</v>
      </c>
      <c r="DO46" s="74">
        <v>306</v>
      </c>
      <c r="DP46" s="74">
        <v>0</v>
      </c>
      <c r="DQ46" s="74">
        <v>0</v>
      </c>
      <c r="DR46" s="74">
        <v>0</v>
      </c>
      <c r="DS46" s="74">
        <v>0</v>
      </c>
      <c r="DT46" s="74">
        <v>0</v>
      </c>
      <c r="DU46" s="74">
        <v>0</v>
      </c>
      <c r="DV46" s="74">
        <v>0</v>
      </c>
      <c r="DW46" s="74">
        <v>0</v>
      </c>
      <c r="DX46" s="74">
        <v>0</v>
      </c>
      <c r="DY46" s="74">
        <v>7262</v>
      </c>
      <c r="DZ46" s="74">
        <v>235</v>
      </c>
      <c r="EA46" s="74">
        <v>0</v>
      </c>
      <c r="EB46" s="74">
        <v>822348</v>
      </c>
      <c r="ED46" s="87">
        <v>0</v>
      </c>
    </row>
    <row r="47" spans="1:134">
      <c r="A47" s="3" t="s">
        <v>1457</v>
      </c>
      <c r="B47" s="62" t="s">
        <v>1524</v>
      </c>
      <c r="C47" s="88">
        <v>43</v>
      </c>
      <c r="D47" s="82">
        <v>0</v>
      </c>
      <c r="E47" s="82">
        <v>0</v>
      </c>
      <c r="F47" s="82">
        <v>0</v>
      </c>
      <c r="G47" s="82">
        <v>0</v>
      </c>
      <c r="H47" s="82">
        <v>0</v>
      </c>
      <c r="I47" s="82">
        <v>0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2">
        <v>0</v>
      </c>
      <c r="P47" s="82">
        <v>0</v>
      </c>
      <c r="Q47" s="82">
        <v>82</v>
      </c>
      <c r="R47" s="82">
        <v>0</v>
      </c>
      <c r="S47" s="82">
        <v>0</v>
      </c>
      <c r="T47" s="82">
        <v>0</v>
      </c>
      <c r="U47" s="82">
        <v>0</v>
      </c>
      <c r="V47" s="82">
        <v>0</v>
      </c>
      <c r="W47" s="82">
        <v>0</v>
      </c>
      <c r="X47" s="82">
        <v>0</v>
      </c>
      <c r="Y47" s="82">
        <v>0</v>
      </c>
      <c r="Z47" s="82">
        <v>0</v>
      </c>
      <c r="AA47" s="82">
        <v>0</v>
      </c>
      <c r="AB47" s="82">
        <v>0</v>
      </c>
      <c r="AC47" s="82">
        <v>0</v>
      </c>
      <c r="AD47" s="82">
        <v>0</v>
      </c>
      <c r="AE47" s="82">
        <v>0</v>
      </c>
      <c r="AF47" s="82">
        <v>0</v>
      </c>
      <c r="AG47" s="82">
        <v>0</v>
      </c>
      <c r="AH47" s="82">
        <v>0</v>
      </c>
      <c r="AI47" s="82">
        <v>0</v>
      </c>
      <c r="AJ47" s="82">
        <v>14</v>
      </c>
      <c r="AK47" s="82">
        <v>0</v>
      </c>
      <c r="AL47" s="82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0</v>
      </c>
      <c r="AS47" s="82">
        <v>0</v>
      </c>
      <c r="AT47" s="82">
        <v>0</v>
      </c>
      <c r="AU47" s="82">
        <v>0</v>
      </c>
      <c r="AV47" s="82">
        <v>0</v>
      </c>
      <c r="AW47" s="82">
        <v>0</v>
      </c>
      <c r="AX47" s="82">
        <v>0</v>
      </c>
      <c r="AY47" s="82">
        <v>0</v>
      </c>
      <c r="AZ47" s="82">
        <v>0</v>
      </c>
      <c r="BA47" s="82">
        <v>0</v>
      </c>
      <c r="BB47" s="82">
        <v>0</v>
      </c>
      <c r="BC47" s="82">
        <v>66</v>
      </c>
      <c r="BD47" s="82">
        <v>0</v>
      </c>
      <c r="BE47" s="82">
        <v>0</v>
      </c>
      <c r="BF47" s="82">
        <v>0</v>
      </c>
      <c r="BG47" s="82">
        <v>0</v>
      </c>
      <c r="BH47" s="82">
        <v>0</v>
      </c>
      <c r="BI47" s="82">
        <v>0</v>
      </c>
      <c r="BJ47" s="82">
        <v>0</v>
      </c>
      <c r="BK47" s="82">
        <v>0</v>
      </c>
      <c r="BL47" s="82">
        <v>0</v>
      </c>
      <c r="BM47" s="82">
        <v>0</v>
      </c>
      <c r="BN47" s="82">
        <v>16</v>
      </c>
      <c r="BO47" s="82">
        <v>0</v>
      </c>
      <c r="BP47" s="82">
        <v>0</v>
      </c>
      <c r="BQ47" s="82">
        <v>0</v>
      </c>
      <c r="BR47" s="82">
        <v>0</v>
      </c>
      <c r="BS47" s="82">
        <v>18</v>
      </c>
      <c r="BT47" s="82">
        <v>0</v>
      </c>
      <c r="BU47" s="82">
        <v>0</v>
      </c>
      <c r="BV47" s="82">
        <v>0</v>
      </c>
      <c r="BW47" s="82">
        <v>0</v>
      </c>
      <c r="BX47" s="82">
        <v>0</v>
      </c>
      <c r="BY47" s="82">
        <v>0</v>
      </c>
      <c r="BZ47" s="82">
        <v>0</v>
      </c>
      <c r="CA47" s="82">
        <v>0</v>
      </c>
      <c r="CB47" s="82">
        <v>0</v>
      </c>
      <c r="CC47" s="82">
        <v>0</v>
      </c>
      <c r="CD47" s="82">
        <v>0</v>
      </c>
      <c r="CE47" s="82">
        <v>0</v>
      </c>
      <c r="CF47" s="82">
        <v>0</v>
      </c>
      <c r="CG47" s="74">
        <v>0</v>
      </c>
      <c r="CH47" s="74">
        <v>0</v>
      </c>
      <c r="CI47" s="74">
        <v>0</v>
      </c>
      <c r="CJ47" s="74">
        <v>0</v>
      </c>
      <c r="CK47" s="74">
        <v>0</v>
      </c>
      <c r="CL47" s="74">
        <v>0</v>
      </c>
      <c r="CM47" s="74">
        <v>0</v>
      </c>
      <c r="CN47" s="74">
        <v>0</v>
      </c>
      <c r="CO47" s="74">
        <v>0</v>
      </c>
      <c r="CP47" s="74">
        <v>0</v>
      </c>
      <c r="CQ47" s="74">
        <v>0</v>
      </c>
      <c r="CR47" s="74">
        <v>0</v>
      </c>
      <c r="CS47" s="74">
        <v>270</v>
      </c>
      <c r="CT47" s="74">
        <v>194565</v>
      </c>
      <c r="CU47" s="74">
        <v>80600</v>
      </c>
      <c r="CV47" s="74">
        <v>1229</v>
      </c>
      <c r="CW47" s="74">
        <v>0</v>
      </c>
      <c r="CX47" s="74">
        <v>1551</v>
      </c>
      <c r="CY47" s="74">
        <v>0</v>
      </c>
      <c r="CZ47" s="74">
        <v>0</v>
      </c>
      <c r="DA47" s="74">
        <v>0</v>
      </c>
      <c r="DB47" s="74">
        <v>0</v>
      </c>
      <c r="DC47" s="74">
        <v>0</v>
      </c>
      <c r="DD47" s="74">
        <v>0</v>
      </c>
      <c r="DE47" s="74">
        <v>0</v>
      </c>
      <c r="DF47" s="74">
        <v>0</v>
      </c>
      <c r="DG47" s="74">
        <v>1307</v>
      </c>
      <c r="DH47" s="74">
        <v>0</v>
      </c>
      <c r="DI47" s="74">
        <v>0</v>
      </c>
      <c r="DJ47" s="74">
        <v>0</v>
      </c>
      <c r="DK47" s="74">
        <v>0</v>
      </c>
      <c r="DL47" s="74">
        <v>10333</v>
      </c>
      <c r="DM47" s="74">
        <v>0</v>
      </c>
      <c r="DN47" s="74">
        <v>0</v>
      </c>
      <c r="DO47" s="74">
        <v>27</v>
      </c>
      <c r="DP47" s="74">
        <v>0</v>
      </c>
      <c r="DQ47" s="74">
        <v>0</v>
      </c>
      <c r="DR47" s="74">
        <v>0</v>
      </c>
      <c r="DS47" s="74">
        <v>0</v>
      </c>
      <c r="DT47" s="74">
        <v>0</v>
      </c>
      <c r="DU47" s="74">
        <v>0</v>
      </c>
      <c r="DV47" s="74">
        <v>0</v>
      </c>
      <c r="DW47" s="74">
        <v>0</v>
      </c>
      <c r="DX47" s="74">
        <v>0</v>
      </c>
      <c r="DY47" s="74">
        <v>0</v>
      </c>
      <c r="DZ47" s="74">
        <v>0</v>
      </c>
      <c r="EA47" s="74">
        <v>0</v>
      </c>
      <c r="EB47" s="74">
        <v>290078</v>
      </c>
      <c r="ED47" s="87">
        <v>0</v>
      </c>
    </row>
    <row r="48" spans="1:134">
      <c r="A48" s="3" t="s">
        <v>1458</v>
      </c>
      <c r="B48" s="62" t="s">
        <v>1525</v>
      </c>
      <c r="C48" s="88">
        <v>44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4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4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4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7</v>
      </c>
      <c r="CT48" s="74">
        <v>0</v>
      </c>
      <c r="CU48" s="74">
        <v>0</v>
      </c>
      <c r="CV48" s="74">
        <v>15683</v>
      </c>
      <c r="CW48" s="74">
        <v>0</v>
      </c>
      <c r="CX48" s="74">
        <v>0</v>
      </c>
      <c r="CY48" s="74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326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4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16016</v>
      </c>
      <c r="ED48" s="87">
        <v>0</v>
      </c>
    </row>
    <row r="49" spans="1:134">
      <c r="A49" s="3" t="s">
        <v>1459</v>
      </c>
      <c r="B49" s="62" t="s">
        <v>1526</v>
      </c>
      <c r="C49" s="88">
        <v>45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4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0</v>
      </c>
      <c r="BB49" s="74">
        <v>0</v>
      </c>
      <c r="BC49" s="74">
        <v>0</v>
      </c>
      <c r="BD49" s="74">
        <v>0</v>
      </c>
      <c r="BE49" s="74">
        <v>0</v>
      </c>
      <c r="BF49" s="74">
        <v>0</v>
      </c>
      <c r="BG49" s="74">
        <v>0</v>
      </c>
      <c r="BH49" s="74">
        <v>0</v>
      </c>
      <c r="BI49" s="74">
        <v>0</v>
      </c>
      <c r="BJ49" s="74">
        <v>0</v>
      </c>
      <c r="BK49" s="74">
        <v>0</v>
      </c>
      <c r="BL49" s="74">
        <v>0</v>
      </c>
      <c r="BM49" s="74">
        <v>0</v>
      </c>
      <c r="BN49" s="74">
        <v>0</v>
      </c>
      <c r="BO49" s="74">
        <v>0</v>
      </c>
      <c r="BP49" s="74">
        <v>0</v>
      </c>
      <c r="BQ49" s="74">
        <v>0</v>
      </c>
      <c r="BR49" s="74">
        <v>0</v>
      </c>
      <c r="BS49" s="74">
        <v>0</v>
      </c>
      <c r="BT49" s="74">
        <v>0</v>
      </c>
      <c r="BU49" s="74">
        <v>0</v>
      </c>
      <c r="BV49" s="74">
        <v>0</v>
      </c>
      <c r="BW49" s="74">
        <v>0</v>
      </c>
      <c r="BX49" s="74">
        <v>0</v>
      </c>
      <c r="BY49" s="74">
        <v>0</v>
      </c>
      <c r="BZ49" s="74">
        <v>0</v>
      </c>
      <c r="CA49" s="74">
        <v>0</v>
      </c>
      <c r="CB49" s="74">
        <v>0</v>
      </c>
      <c r="CC49" s="74">
        <v>0</v>
      </c>
      <c r="CD49" s="74">
        <v>0</v>
      </c>
      <c r="CE49" s="74">
        <v>0</v>
      </c>
      <c r="CF49" s="74">
        <v>0</v>
      </c>
      <c r="CG49" s="74">
        <v>0</v>
      </c>
      <c r="CH49" s="74">
        <v>0</v>
      </c>
      <c r="CI49" s="74">
        <v>0</v>
      </c>
      <c r="CJ49" s="74">
        <v>0</v>
      </c>
      <c r="CK49" s="74">
        <v>0</v>
      </c>
      <c r="CL49" s="74">
        <v>0</v>
      </c>
      <c r="CM49" s="74">
        <v>0</v>
      </c>
      <c r="CN49" s="74">
        <v>0</v>
      </c>
      <c r="CO49" s="74">
        <v>0</v>
      </c>
      <c r="CP49" s="74">
        <v>0</v>
      </c>
      <c r="CQ49" s="74">
        <v>0</v>
      </c>
      <c r="CR49" s="74">
        <v>0</v>
      </c>
      <c r="CS49" s="74">
        <v>17</v>
      </c>
      <c r="CT49" s="74">
        <v>0</v>
      </c>
      <c r="CU49" s="74">
        <v>0</v>
      </c>
      <c r="CV49" s="74">
        <v>0</v>
      </c>
      <c r="CW49" s="74">
        <v>35007</v>
      </c>
      <c r="CX49" s="74">
        <v>0</v>
      </c>
      <c r="CY49" s="74">
        <v>0</v>
      </c>
      <c r="CZ49" s="74">
        <v>0</v>
      </c>
      <c r="DA49" s="74">
        <v>0</v>
      </c>
      <c r="DB49" s="74">
        <v>0</v>
      </c>
      <c r="DC49" s="74">
        <v>0</v>
      </c>
      <c r="DD49" s="74">
        <v>0</v>
      </c>
      <c r="DE49" s="74">
        <v>0</v>
      </c>
      <c r="DF49" s="74">
        <v>0</v>
      </c>
      <c r="DG49" s="74">
        <v>406</v>
      </c>
      <c r="DH49" s="74">
        <v>0</v>
      </c>
      <c r="DI49" s="74">
        <v>0</v>
      </c>
      <c r="DJ49" s="74">
        <v>0</v>
      </c>
      <c r="DK49" s="74">
        <v>0</v>
      </c>
      <c r="DL49" s="74">
        <v>0</v>
      </c>
      <c r="DM49" s="74">
        <v>0</v>
      </c>
      <c r="DN49" s="74">
        <v>0</v>
      </c>
      <c r="DO49" s="74">
        <v>0</v>
      </c>
      <c r="DP49" s="74">
        <v>0</v>
      </c>
      <c r="DQ49" s="74">
        <v>0</v>
      </c>
      <c r="DR49" s="74">
        <v>0</v>
      </c>
      <c r="DS49" s="74">
        <v>0</v>
      </c>
      <c r="DT49" s="74">
        <v>0</v>
      </c>
      <c r="DU49" s="74">
        <v>0</v>
      </c>
      <c r="DV49" s="74">
        <v>0</v>
      </c>
      <c r="DW49" s="74">
        <v>0</v>
      </c>
      <c r="DX49" s="74">
        <v>0</v>
      </c>
      <c r="DY49" s="74">
        <v>0</v>
      </c>
      <c r="DZ49" s="74">
        <v>0</v>
      </c>
      <c r="EA49" s="74">
        <v>0</v>
      </c>
      <c r="EB49" s="74">
        <v>35430</v>
      </c>
      <c r="ED49" s="87">
        <v>0</v>
      </c>
    </row>
    <row r="50" spans="1:134">
      <c r="A50" s="3" t="s">
        <v>1460</v>
      </c>
      <c r="B50" s="62" t="s">
        <v>1527</v>
      </c>
      <c r="C50" s="88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0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0</v>
      </c>
      <c r="BU50" s="74">
        <v>0</v>
      </c>
      <c r="BV50" s="74">
        <v>0</v>
      </c>
      <c r="BW50" s="74">
        <v>0</v>
      </c>
      <c r="BX50" s="74">
        <v>0</v>
      </c>
      <c r="BY50" s="74">
        <v>0</v>
      </c>
      <c r="BZ50" s="74">
        <v>0</v>
      </c>
      <c r="CA50" s="74">
        <v>0</v>
      </c>
      <c r="CB50" s="74">
        <v>0</v>
      </c>
      <c r="CC50" s="74">
        <v>0</v>
      </c>
      <c r="CD50" s="74">
        <v>0</v>
      </c>
      <c r="CE50" s="74">
        <v>0</v>
      </c>
      <c r="CF50" s="74">
        <v>0</v>
      </c>
      <c r="CG50" s="74">
        <v>0</v>
      </c>
      <c r="CH50" s="74">
        <v>0</v>
      </c>
      <c r="CI50" s="74">
        <v>0</v>
      </c>
      <c r="CJ50" s="74">
        <v>0</v>
      </c>
      <c r="CK50" s="74">
        <v>0</v>
      </c>
      <c r="CL50" s="74">
        <v>0</v>
      </c>
      <c r="CM50" s="74">
        <v>0</v>
      </c>
      <c r="CN50" s="74">
        <v>0</v>
      </c>
      <c r="CO50" s="74">
        <v>0</v>
      </c>
      <c r="CP50" s="74">
        <v>0</v>
      </c>
      <c r="CQ50" s="74">
        <v>0</v>
      </c>
      <c r="CR50" s="74">
        <v>-10</v>
      </c>
      <c r="CS50" s="74">
        <v>0</v>
      </c>
      <c r="CT50" s="74">
        <v>0</v>
      </c>
      <c r="CU50" s="74">
        <v>0</v>
      </c>
      <c r="CV50" s="74">
        <v>5505</v>
      </c>
      <c r="CW50" s="74">
        <v>0</v>
      </c>
      <c r="CX50" s="74">
        <v>74671</v>
      </c>
      <c r="CY50" s="74">
        <v>19460</v>
      </c>
      <c r="CZ50" s="74">
        <v>0</v>
      </c>
      <c r="DA50" s="74">
        <v>0</v>
      </c>
      <c r="DB50" s="74">
        <v>0</v>
      </c>
      <c r="DC50" s="74">
        <v>0</v>
      </c>
      <c r="DD50" s="74">
        <v>61</v>
      </c>
      <c r="DE50" s="74">
        <v>0</v>
      </c>
      <c r="DF50" s="74">
        <v>0</v>
      </c>
      <c r="DG50" s="74">
        <v>653</v>
      </c>
      <c r="DH50" s="74">
        <v>0</v>
      </c>
      <c r="DI50" s="74">
        <v>0</v>
      </c>
      <c r="DJ50" s="74">
        <v>0</v>
      </c>
      <c r="DK50" s="74">
        <v>0</v>
      </c>
      <c r="DL50" s="74">
        <v>61</v>
      </c>
      <c r="DM50" s="74">
        <v>0</v>
      </c>
      <c r="DN50" s="74">
        <v>0</v>
      </c>
      <c r="DO50" s="74">
        <v>0</v>
      </c>
      <c r="DP50" s="74">
        <v>0</v>
      </c>
      <c r="DQ50" s="74">
        <v>0</v>
      </c>
      <c r="DR50" s="74">
        <v>0</v>
      </c>
      <c r="DS50" s="74">
        <v>0</v>
      </c>
      <c r="DT50" s="74">
        <v>0</v>
      </c>
      <c r="DU50" s="74">
        <v>0</v>
      </c>
      <c r="DV50" s="74">
        <v>0</v>
      </c>
      <c r="DW50" s="74">
        <v>0</v>
      </c>
      <c r="DX50" s="74">
        <v>0</v>
      </c>
      <c r="DY50" s="74">
        <v>0</v>
      </c>
      <c r="DZ50" s="74">
        <v>0</v>
      </c>
      <c r="EA50" s="74">
        <v>0</v>
      </c>
      <c r="EB50" s="74">
        <v>100401</v>
      </c>
      <c r="ED50" s="87">
        <v>0</v>
      </c>
    </row>
    <row r="51" spans="1:134">
      <c r="A51" s="3" t="s">
        <v>1461</v>
      </c>
      <c r="B51" s="62" t="s">
        <v>1528</v>
      </c>
      <c r="C51" s="88">
        <v>47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4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0</v>
      </c>
      <c r="BB51" s="74">
        <v>0</v>
      </c>
      <c r="BC51" s="74">
        <v>0</v>
      </c>
      <c r="BD51" s="74">
        <v>0</v>
      </c>
      <c r="BE51" s="74">
        <v>0</v>
      </c>
      <c r="BF51" s="74">
        <v>0</v>
      </c>
      <c r="BG51" s="74">
        <v>0</v>
      </c>
      <c r="BH51" s="74">
        <v>0</v>
      </c>
      <c r="BI51" s="74">
        <v>0</v>
      </c>
      <c r="BJ51" s="74">
        <v>0</v>
      </c>
      <c r="BK51" s="74">
        <v>0</v>
      </c>
      <c r="BL51" s="74">
        <v>0</v>
      </c>
      <c r="BM51" s="74">
        <v>0</v>
      </c>
      <c r="BN51" s="74">
        <v>0</v>
      </c>
      <c r="BO51" s="74">
        <v>0</v>
      </c>
      <c r="BP51" s="74">
        <v>0</v>
      </c>
      <c r="BQ51" s="74">
        <v>0</v>
      </c>
      <c r="BR51" s="74">
        <v>0</v>
      </c>
      <c r="BS51" s="74">
        <v>0</v>
      </c>
      <c r="BT51" s="74">
        <v>0</v>
      </c>
      <c r="BU51" s="74">
        <v>0</v>
      </c>
      <c r="BV51" s="74">
        <v>0</v>
      </c>
      <c r="BW51" s="74">
        <v>0</v>
      </c>
      <c r="BX51" s="74">
        <v>0</v>
      </c>
      <c r="BY51" s="74">
        <v>0</v>
      </c>
      <c r="BZ51" s="74">
        <v>0</v>
      </c>
      <c r="CA51" s="74">
        <v>0</v>
      </c>
      <c r="CB51" s="74">
        <v>0</v>
      </c>
      <c r="CC51" s="74">
        <v>0</v>
      </c>
      <c r="CD51" s="74">
        <v>0</v>
      </c>
      <c r="CE51" s="74">
        <v>0</v>
      </c>
      <c r="CF51" s="74">
        <v>0</v>
      </c>
      <c r="CG51" s="74">
        <v>0</v>
      </c>
      <c r="CH51" s="74">
        <v>0</v>
      </c>
      <c r="CI51" s="74">
        <v>0</v>
      </c>
      <c r="CJ51" s="74">
        <v>0</v>
      </c>
      <c r="CK51" s="74">
        <v>0</v>
      </c>
      <c r="CL51" s="74">
        <v>0</v>
      </c>
      <c r="CM51" s="74">
        <v>0</v>
      </c>
      <c r="CN51" s="74">
        <v>0</v>
      </c>
      <c r="CO51" s="74">
        <v>0</v>
      </c>
      <c r="CP51" s="74">
        <v>0</v>
      </c>
      <c r="CQ51" s="74">
        <v>0</v>
      </c>
      <c r="CR51" s="74">
        <v>0</v>
      </c>
      <c r="CS51" s="74">
        <v>250</v>
      </c>
      <c r="CT51" s="74">
        <v>0</v>
      </c>
      <c r="CU51" s="74">
        <v>0</v>
      </c>
      <c r="CV51" s="74">
        <v>0</v>
      </c>
      <c r="CW51" s="74">
        <v>0</v>
      </c>
      <c r="CX51" s="74">
        <v>0</v>
      </c>
      <c r="CY51" s="74">
        <v>0</v>
      </c>
      <c r="CZ51" s="74">
        <v>20874</v>
      </c>
      <c r="DA51" s="74">
        <v>0</v>
      </c>
      <c r="DB51" s="74">
        <v>0</v>
      </c>
      <c r="DC51" s="74">
        <v>0</v>
      </c>
      <c r="DD51" s="74">
        <v>0</v>
      </c>
      <c r="DE51" s="74">
        <v>0</v>
      </c>
      <c r="DF51" s="74">
        <v>0</v>
      </c>
      <c r="DG51" s="74">
        <v>188</v>
      </c>
      <c r="DH51" s="74">
        <v>0</v>
      </c>
      <c r="DI51" s="74">
        <v>0</v>
      </c>
      <c r="DJ51" s="74">
        <v>0</v>
      </c>
      <c r="DK51" s="74">
        <v>0</v>
      </c>
      <c r="DL51" s="74">
        <v>0</v>
      </c>
      <c r="DM51" s="74">
        <v>0</v>
      </c>
      <c r="DN51" s="74">
        <v>0</v>
      </c>
      <c r="DO51" s="74">
        <v>0</v>
      </c>
      <c r="DP51" s="74">
        <v>0</v>
      </c>
      <c r="DQ51" s="74">
        <v>0</v>
      </c>
      <c r="DR51" s="74">
        <v>0</v>
      </c>
      <c r="DS51" s="74">
        <v>0</v>
      </c>
      <c r="DT51" s="74">
        <v>0</v>
      </c>
      <c r="DU51" s="74">
        <v>0</v>
      </c>
      <c r="DV51" s="74">
        <v>0</v>
      </c>
      <c r="DW51" s="74">
        <v>0</v>
      </c>
      <c r="DX51" s="74">
        <v>0</v>
      </c>
      <c r="DY51" s="74">
        <v>0</v>
      </c>
      <c r="DZ51" s="74">
        <v>0</v>
      </c>
      <c r="EA51" s="74">
        <v>0</v>
      </c>
      <c r="EB51" s="74">
        <v>21312</v>
      </c>
      <c r="ED51" s="87">
        <v>0</v>
      </c>
    </row>
    <row r="52" spans="1:134">
      <c r="A52" s="3" t="s">
        <v>1462</v>
      </c>
      <c r="B52" s="62" t="s">
        <v>1529</v>
      </c>
      <c r="C52" s="88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0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0</v>
      </c>
      <c r="CC52" s="74">
        <v>0</v>
      </c>
      <c r="CD52" s="74">
        <v>0</v>
      </c>
      <c r="CE52" s="74">
        <v>0</v>
      </c>
      <c r="CF52" s="74">
        <v>0</v>
      </c>
      <c r="CG52" s="74">
        <v>0</v>
      </c>
      <c r="CH52" s="74">
        <v>0</v>
      </c>
      <c r="CI52" s="74">
        <v>0</v>
      </c>
      <c r="CJ52" s="74">
        <v>0</v>
      </c>
      <c r="CK52" s="74">
        <v>0</v>
      </c>
      <c r="CL52" s="74">
        <v>0</v>
      </c>
      <c r="CM52" s="74">
        <v>0</v>
      </c>
      <c r="CN52" s="74">
        <v>0</v>
      </c>
      <c r="CO52" s="74">
        <v>0</v>
      </c>
      <c r="CP52" s="74">
        <v>0</v>
      </c>
      <c r="CQ52" s="74">
        <v>0</v>
      </c>
      <c r="CR52" s="74">
        <v>0</v>
      </c>
      <c r="CS52" s="74">
        <v>96</v>
      </c>
      <c r="CT52" s="74">
        <v>0</v>
      </c>
      <c r="CU52" s="74">
        <v>0</v>
      </c>
      <c r="CV52" s="74">
        <v>0</v>
      </c>
      <c r="CW52" s="74">
        <v>0</v>
      </c>
      <c r="CX52" s="74">
        <v>0</v>
      </c>
      <c r="CY52" s="74">
        <v>0</v>
      </c>
      <c r="CZ52" s="74">
        <v>0</v>
      </c>
      <c r="DA52" s="74">
        <v>191025</v>
      </c>
      <c r="DB52" s="74">
        <v>0</v>
      </c>
      <c r="DC52" s="74">
        <v>0</v>
      </c>
      <c r="DD52" s="74">
        <v>0</v>
      </c>
      <c r="DE52" s="74">
        <v>0</v>
      </c>
      <c r="DF52" s="74">
        <v>0</v>
      </c>
      <c r="DG52" s="74">
        <v>674</v>
      </c>
      <c r="DH52" s="74">
        <v>0</v>
      </c>
      <c r="DI52" s="74">
        <v>0</v>
      </c>
      <c r="DJ52" s="74">
        <v>0</v>
      </c>
      <c r="DK52" s="74">
        <v>0</v>
      </c>
      <c r="DL52" s="74">
        <v>0</v>
      </c>
      <c r="DM52" s="74">
        <v>401</v>
      </c>
      <c r="DN52" s="74">
        <v>0</v>
      </c>
      <c r="DO52" s="74">
        <v>0</v>
      </c>
      <c r="DP52" s="74">
        <v>0</v>
      </c>
      <c r="DQ52" s="74">
        <v>0</v>
      </c>
      <c r="DR52" s="74">
        <v>0</v>
      </c>
      <c r="DS52" s="74">
        <v>0</v>
      </c>
      <c r="DT52" s="74">
        <v>0</v>
      </c>
      <c r="DU52" s="74">
        <v>0</v>
      </c>
      <c r="DV52" s="74">
        <v>0</v>
      </c>
      <c r="DW52" s="74">
        <v>0</v>
      </c>
      <c r="DX52" s="74">
        <v>0</v>
      </c>
      <c r="DY52" s="74">
        <v>0</v>
      </c>
      <c r="DZ52" s="74">
        <v>0</v>
      </c>
      <c r="EA52" s="74">
        <v>0</v>
      </c>
      <c r="EB52" s="74">
        <v>192196</v>
      </c>
      <c r="ED52" s="87">
        <v>0</v>
      </c>
    </row>
    <row r="53" spans="1:134">
      <c r="A53" s="3" t="s">
        <v>1463</v>
      </c>
      <c r="B53" s="62" t="s">
        <v>1530</v>
      </c>
      <c r="C53" s="88">
        <v>49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1295</v>
      </c>
      <c r="AW53" s="74">
        <v>0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</v>
      </c>
      <c r="BH53" s="74">
        <v>0</v>
      </c>
      <c r="BI53" s="74">
        <v>0</v>
      </c>
      <c r="BJ53" s="74">
        <v>0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0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0</v>
      </c>
      <c r="CB53" s="74">
        <v>0</v>
      </c>
      <c r="CC53" s="74">
        <v>0</v>
      </c>
      <c r="CD53" s="74">
        <v>0</v>
      </c>
      <c r="CE53" s="74">
        <v>0</v>
      </c>
      <c r="CF53" s="74">
        <v>0</v>
      </c>
      <c r="CG53" s="74">
        <v>0</v>
      </c>
      <c r="CH53" s="74">
        <v>0</v>
      </c>
      <c r="CI53" s="74">
        <v>0</v>
      </c>
      <c r="CJ53" s="74">
        <v>0</v>
      </c>
      <c r="CK53" s="74">
        <v>0</v>
      </c>
      <c r="CL53" s="74">
        <v>0</v>
      </c>
      <c r="CM53" s="74">
        <v>0</v>
      </c>
      <c r="CN53" s="74">
        <v>0</v>
      </c>
      <c r="CO53" s="74">
        <v>0</v>
      </c>
      <c r="CP53" s="74">
        <v>0</v>
      </c>
      <c r="CQ53" s="74">
        <v>0</v>
      </c>
      <c r="CR53" s="74">
        <v>0</v>
      </c>
      <c r="CS53" s="74">
        <v>179</v>
      </c>
      <c r="CT53" s="74">
        <v>0</v>
      </c>
      <c r="CU53" s="74">
        <v>0</v>
      </c>
      <c r="CV53" s="74">
        <v>0</v>
      </c>
      <c r="CW53" s="74">
        <v>0</v>
      </c>
      <c r="CX53" s="74">
        <v>0</v>
      </c>
      <c r="CY53" s="74">
        <v>0</v>
      </c>
      <c r="CZ53" s="74">
        <v>0</v>
      </c>
      <c r="DA53" s="74">
        <v>0</v>
      </c>
      <c r="DB53" s="74">
        <v>19866</v>
      </c>
      <c r="DC53" s="74">
        <v>0</v>
      </c>
      <c r="DD53" s="74">
        <v>0</v>
      </c>
      <c r="DE53" s="74">
        <v>0</v>
      </c>
      <c r="DF53" s="74">
        <v>0</v>
      </c>
      <c r="DG53" s="74">
        <v>225</v>
      </c>
      <c r="DH53" s="74">
        <v>0</v>
      </c>
      <c r="DI53" s="74">
        <v>0</v>
      </c>
      <c r="DJ53" s="74">
        <v>25</v>
      </c>
      <c r="DK53" s="74">
        <v>0</v>
      </c>
      <c r="DL53" s="74">
        <v>0</v>
      </c>
      <c r="DM53" s="74">
        <v>0</v>
      </c>
      <c r="DN53" s="74">
        <v>0</v>
      </c>
      <c r="DO53" s="74">
        <v>0</v>
      </c>
      <c r="DP53" s="74">
        <v>0</v>
      </c>
      <c r="DQ53" s="74">
        <v>0</v>
      </c>
      <c r="DR53" s="74">
        <v>0</v>
      </c>
      <c r="DS53" s="74">
        <v>0</v>
      </c>
      <c r="DT53" s="74">
        <v>0</v>
      </c>
      <c r="DU53" s="74">
        <v>0</v>
      </c>
      <c r="DV53" s="74">
        <v>0</v>
      </c>
      <c r="DW53" s="74">
        <v>0</v>
      </c>
      <c r="DX53" s="74">
        <v>0</v>
      </c>
      <c r="DY53" s="74">
        <v>0</v>
      </c>
      <c r="DZ53" s="74">
        <v>0</v>
      </c>
      <c r="EA53" s="74">
        <v>0</v>
      </c>
      <c r="EB53" s="74">
        <v>21590</v>
      </c>
      <c r="ED53" s="87">
        <v>0</v>
      </c>
    </row>
    <row r="54" spans="1:134">
      <c r="A54" s="3" t="s">
        <v>1464</v>
      </c>
      <c r="B54" s="62" t="s">
        <v>1531</v>
      </c>
      <c r="C54" s="88">
        <v>50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0</v>
      </c>
      <c r="BB54" s="74">
        <v>0</v>
      </c>
      <c r="BC54" s="74">
        <v>0</v>
      </c>
      <c r="BD54" s="74">
        <v>0</v>
      </c>
      <c r="BE54" s="74">
        <v>0</v>
      </c>
      <c r="BF54" s="74">
        <v>0</v>
      </c>
      <c r="BG54" s="74">
        <v>0</v>
      </c>
      <c r="BH54" s="74">
        <v>0</v>
      </c>
      <c r="BI54" s="74">
        <v>0</v>
      </c>
      <c r="BJ54" s="74">
        <v>0</v>
      </c>
      <c r="BK54" s="74">
        <v>0</v>
      </c>
      <c r="BL54" s="74">
        <v>0</v>
      </c>
      <c r="BM54" s="74">
        <v>0</v>
      </c>
      <c r="BN54" s="74">
        <v>0</v>
      </c>
      <c r="BO54" s="74">
        <v>0</v>
      </c>
      <c r="BP54" s="74">
        <v>0</v>
      </c>
      <c r="BQ54" s="74">
        <v>0</v>
      </c>
      <c r="BR54" s="74">
        <v>0</v>
      </c>
      <c r="BS54" s="74">
        <v>0</v>
      </c>
      <c r="BT54" s="74">
        <v>0</v>
      </c>
      <c r="BU54" s="74">
        <v>0</v>
      </c>
      <c r="BV54" s="74">
        <v>0</v>
      </c>
      <c r="BW54" s="74">
        <v>0</v>
      </c>
      <c r="BX54" s="74">
        <v>0</v>
      </c>
      <c r="BY54" s="74">
        <v>0</v>
      </c>
      <c r="BZ54" s="74">
        <v>0</v>
      </c>
      <c r="CA54" s="74">
        <v>0</v>
      </c>
      <c r="CB54" s="74">
        <v>0</v>
      </c>
      <c r="CC54" s="74">
        <v>0</v>
      </c>
      <c r="CD54" s="74">
        <v>0</v>
      </c>
      <c r="CE54" s="74">
        <v>0</v>
      </c>
      <c r="CF54" s="74">
        <v>0</v>
      </c>
      <c r="CG54" s="74">
        <v>0</v>
      </c>
      <c r="CH54" s="74">
        <v>0</v>
      </c>
      <c r="CI54" s="74">
        <v>0</v>
      </c>
      <c r="CJ54" s="74">
        <v>0</v>
      </c>
      <c r="CK54" s="74">
        <v>0</v>
      </c>
      <c r="CL54" s="74">
        <v>0</v>
      </c>
      <c r="CM54" s="74">
        <v>0</v>
      </c>
      <c r="CN54" s="74">
        <v>0</v>
      </c>
      <c r="CO54" s="74">
        <v>0</v>
      </c>
      <c r="CP54" s="74">
        <v>0</v>
      </c>
      <c r="CQ54" s="74">
        <v>0</v>
      </c>
      <c r="CR54" s="74">
        <v>0</v>
      </c>
      <c r="CS54" s="74">
        <v>73</v>
      </c>
      <c r="CT54" s="74">
        <v>0</v>
      </c>
      <c r="CU54" s="74">
        <v>0</v>
      </c>
      <c r="CV54" s="74">
        <v>0</v>
      </c>
      <c r="CW54" s="74">
        <v>0</v>
      </c>
      <c r="CX54" s="74">
        <v>0</v>
      </c>
      <c r="CY54" s="74">
        <v>0</v>
      </c>
      <c r="CZ54" s="74">
        <v>0</v>
      </c>
      <c r="DA54" s="74">
        <v>0</v>
      </c>
      <c r="DB54" s="74">
        <v>0</v>
      </c>
      <c r="DC54" s="74">
        <v>38380</v>
      </c>
      <c r="DD54" s="74">
        <v>0</v>
      </c>
      <c r="DE54" s="74">
        <v>0</v>
      </c>
      <c r="DF54" s="74">
        <v>0</v>
      </c>
      <c r="DG54" s="74">
        <v>41</v>
      </c>
      <c r="DH54" s="74">
        <v>0</v>
      </c>
      <c r="DI54" s="74">
        <v>0</v>
      </c>
      <c r="DJ54" s="74">
        <v>0</v>
      </c>
      <c r="DK54" s="74">
        <v>0</v>
      </c>
      <c r="DL54" s="74">
        <v>0</v>
      </c>
      <c r="DM54" s="74">
        <v>0</v>
      </c>
      <c r="DN54" s="74">
        <v>0</v>
      </c>
      <c r="DO54" s="74">
        <v>0</v>
      </c>
      <c r="DP54" s="74">
        <v>0</v>
      </c>
      <c r="DQ54" s="74">
        <v>0</v>
      </c>
      <c r="DR54" s="74">
        <v>0</v>
      </c>
      <c r="DS54" s="74">
        <v>0</v>
      </c>
      <c r="DT54" s="74">
        <v>0</v>
      </c>
      <c r="DU54" s="74">
        <v>0</v>
      </c>
      <c r="DV54" s="74">
        <v>0</v>
      </c>
      <c r="DW54" s="74">
        <v>0</v>
      </c>
      <c r="DX54" s="74">
        <v>0</v>
      </c>
      <c r="DY54" s="74">
        <v>0</v>
      </c>
      <c r="DZ54" s="74">
        <v>0</v>
      </c>
      <c r="EA54" s="74">
        <v>0</v>
      </c>
      <c r="EB54" s="74">
        <v>38494</v>
      </c>
      <c r="ED54" s="87">
        <v>0</v>
      </c>
    </row>
    <row r="55" spans="1:134">
      <c r="A55" s="3" t="s">
        <v>1465</v>
      </c>
      <c r="B55" s="62" t="s">
        <v>1532</v>
      </c>
      <c r="C55" s="88">
        <v>51</v>
      </c>
      <c r="D55" s="74">
        <v>0</v>
      </c>
      <c r="E55" s="74">
        <v>0</v>
      </c>
      <c r="F55" s="74">
        <v>0</v>
      </c>
      <c r="G55" s="74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4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0</v>
      </c>
      <c r="BB55" s="74">
        <v>0</v>
      </c>
      <c r="BC55" s="74">
        <v>0</v>
      </c>
      <c r="BD55" s="74">
        <v>0</v>
      </c>
      <c r="BE55" s="74">
        <v>0</v>
      </c>
      <c r="BF55" s="74">
        <v>0</v>
      </c>
      <c r="BG55" s="74">
        <v>0</v>
      </c>
      <c r="BH55" s="74">
        <v>0</v>
      </c>
      <c r="BI55" s="74">
        <v>0</v>
      </c>
      <c r="BJ55" s="74">
        <v>0</v>
      </c>
      <c r="BK55" s="74">
        <v>0</v>
      </c>
      <c r="BL55" s="74">
        <v>0</v>
      </c>
      <c r="BM55" s="74">
        <v>0</v>
      </c>
      <c r="BN55" s="74">
        <v>0</v>
      </c>
      <c r="BO55" s="74">
        <v>0</v>
      </c>
      <c r="BP55" s="74">
        <v>0</v>
      </c>
      <c r="BQ55" s="74">
        <v>0</v>
      </c>
      <c r="BR55" s="74">
        <v>0</v>
      </c>
      <c r="BS55" s="74">
        <v>0</v>
      </c>
      <c r="BT55" s="74">
        <v>0</v>
      </c>
      <c r="BU55" s="74">
        <v>0</v>
      </c>
      <c r="BV55" s="74">
        <v>0</v>
      </c>
      <c r="BW55" s="74">
        <v>0</v>
      </c>
      <c r="BX55" s="74">
        <v>0</v>
      </c>
      <c r="BY55" s="74">
        <v>0</v>
      </c>
      <c r="BZ55" s="74">
        <v>0</v>
      </c>
      <c r="CA55" s="74">
        <v>0</v>
      </c>
      <c r="CB55" s="74">
        <v>0</v>
      </c>
      <c r="CC55" s="74">
        <v>0</v>
      </c>
      <c r="CD55" s="74">
        <v>0</v>
      </c>
      <c r="CE55" s="74">
        <v>0</v>
      </c>
      <c r="CF55" s="74">
        <v>0</v>
      </c>
      <c r="CG55" s="74">
        <v>0</v>
      </c>
      <c r="CH55" s="74">
        <v>0</v>
      </c>
      <c r="CI55" s="74">
        <v>0</v>
      </c>
      <c r="CJ55" s="74">
        <v>0</v>
      </c>
      <c r="CK55" s="74">
        <v>0</v>
      </c>
      <c r="CL55" s="74">
        <v>0</v>
      </c>
      <c r="CM55" s="74">
        <v>0</v>
      </c>
      <c r="CN55" s="74">
        <v>0</v>
      </c>
      <c r="CO55" s="74">
        <v>0</v>
      </c>
      <c r="CP55" s="74">
        <v>0</v>
      </c>
      <c r="CQ55" s="74">
        <v>0</v>
      </c>
      <c r="CR55" s="74">
        <v>0</v>
      </c>
      <c r="CS55" s="74">
        <v>-880</v>
      </c>
      <c r="CT55" s="74">
        <v>0</v>
      </c>
      <c r="CU55" s="74">
        <v>0</v>
      </c>
      <c r="CV55" s="74">
        <v>0</v>
      </c>
      <c r="CW55" s="74">
        <v>0</v>
      </c>
      <c r="CX55" s="74">
        <v>0</v>
      </c>
      <c r="CY55" s="74">
        <v>0</v>
      </c>
      <c r="CZ55" s="74">
        <v>0</v>
      </c>
      <c r="DA55" s="74">
        <v>0</v>
      </c>
      <c r="DB55" s="74">
        <v>0</v>
      </c>
      <c r="DC55" s="74">
        <v>0</v>
      </c>
      <c r="DD55" s="74">
        <v>160126</v>
      </c>
      <c r="DE55" s="74">
        <v>0</v>
      </c>
      <c r="DF55" s="74">
        <v>0</v>
      </c>
      <c r="DG55" s="74">
        <v>563</v>
      </c>
      <c r="DH55" s="74">
        <v>0</v>
      </c>
      <c r="DI55" s="74">
        <v>0</v>
      </c>
      <c r="DJ55" s="74">
        <v>573</v>
      </c>
      <c r="DK55" s="74">
        <v>0</v>
      </c>
      <c r="DL55" s="74">
        <v>0</v>
      </c>
      <c r="DM55" s="74">
        <v>0</v>
      </c>
      <c r="DN55" s="74">
        <v>0</v>
      </c>
      <c r="DO55" s="74">
        <v>0</v>
      </c>
      <c r="DP55" s="74">
        <v>0</v>
      </c>
      <c r="DQ55" s="74">
        <v>0</v>
      </c>
      <c r="DR55" s="74">
        <v>0</v>
      </c>
      <c r="DS55" s="74">
        <v>0</v>
      </c>
      <c r="DT55" s="74">
        <v>0</v>
      </c>
      <c r="DU55" s="74">
        <v>0</v>
      </c>
      <c r="DV55" s="74">
        <v>0</v>
      </c>
      <c r="DW55" s="74">
        <v>0</v>
      </c>
      <c r="DX55" s="74">
        <v>0</v>
      </c>
      <c r="DY55" s="74">
        <v>0</v>
      </c>
      <c r="DZ55" s="74">
        <v>0</v>
      </c>
      <c r="EA55" s="74">
        <v>0</v>
      </c>
      <c r="EB55" s="74">
        <v>160382</v>
      </c>
      <c r="ED55" s="87">
        <v>0</v>
      </c>
    </row>
    <row r="56" spans="1:134">
      <c r="A56" s="3" t="s">
        <v>1466</v>
      </c>
      <c r="B56" s="62" t="s">
        <v>1533</v>
      </c>
      <c r="C56" s="88">
        <v>52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0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0</v>
      </c>
      <c r="BH56" s="74">
        <v>0</v>
      </c>
      <c r="BI56" s="74">
        <v>0</v>
      </c>
      <c r="BJ56" s="74">
        <v>0</v>
      </c>
      <c r="BK56" s="74">
        <v>0</v>
      </c>
      <c r="BL56" s="74">
        <v>0</v>
      </c>
      <c r="BM56" s="74">
        <v>0</v>
      </c>
      <c r="BN56" s="74">
        <v>0</v>
      </c>
      <c r="BO56" s="74">
        <v>0</v>
      </c>
      <c r="BP56" s="74">
        <v>0</v>
      </c>
      <c r="BQ56" s="74">
        <v>0</v>
      </c>
      <c r="BR56" s="74">
        <v>0</v>
      </c>
      <c r="BS56" s="74">
        <v>0</v>
      </c>
      <c r="BT56" s="74">
        <v>0</v>
      </c>
      <c r="BU56" s="74">
        <v>0</v>
      </c>
      <c r="BV56" s="74">
        <v>0</v>
      </c>
      <c r="BW56" s="74">
        <v>8</v>
      </c>
      <c r="BX56" s="74">
        <v>8</v>
      </c>
      <c r="BY56" s="74">
        <v>0</v>
      </c>
      <c r="BZ56" s="74">
        <v>0</v>
      </c>
      <c r="CA56" s="74">
        <v>0</v>
      </c>
      <c r="CB56" s="74">
        <v>0</v>
      </c>
      <c r="CC56" s="74">
        <v>0</v>
      </c>
      <c r="CD56" s="74">
        <v>0</v>
      </c>
      <c r="CE56" s="74">
        <v>44</v>
      </c>
      <c r="CF56" s="74">
        <v>0</v>
      </c>
      <c r="CG56" s="74">
        <v>0</v>
      </c>
      <c r="CH56" s="74">
        <v>0</v>
      </c>
      <c r="CI56" s="74">
        <v>0</v>
      </c>
      <c r="CJ56" s="74">
        <v>0</v>
      </c>
      <c r="CK56" s="74">
        <v>0</v>
      </c>
      <c r="CL56" s="74">
        <v>0</v>
      </c>
      <c r="CM56" s="74">
        <v>0</v>
      </c>
      <c r="CN56" s="74">
        <v>0</v>
      </c>
      <c r="CO56" s="74">
        <v>0</v>
      </c>
      <c r="CP56" s="74">
        <v>0</v>
      </c>
      <c r="CQ56" s="74">
        <v>0</v>
      </c>
      <c r="CR56" s="74">
        <v>0</v>
      </c>
      <c r="CS56" s="74">
        <v>-134</v>
      </c>
      <c r="CT56" s="74">
        <v>0</v>
      </c>
      <c r="CU56" s="74">
        <v>0</v>
      </c>
      <c r="CV56" s="74">
        <v>0</v>
      </c>
      <c r="CW56" s="74">
        <v>0</v>
      </c>
      <c r="CX56" s="74">
        <v>0</v>
      </c>
      <c r="CY56" s="74">
        <v>0</v>
      </c>
      <c r="CZ56" s="74">
        <v>0</v>
      </c>
      <c r="DA56" s="74">
        <v>0</v>
      </c>
      <c r="DB56" s="74">
        <v>0</v>
      </c>
      <c r="DC56" s="74">
        <v>0</v>
      </c>
      <c r="DD56" s="74">
        <v>0</v>
      </c>
      <c r="DE56" s="74">
        <v>100732</v>
      </c>
      <c r="DF56" s="74">
        <v>0</v>
      </c>
      <c r="DG56" s="74">
        <v>99</v>
      </c>
      <c r="DH56" s="74">
        <v>0</v>
      </c>
      <c r="DI56" s="74">
        <v>0</v>
      </c>
      <c r="DJ56" s="74">
        <v>950</v>
      </c>
      <c r="DK56" s="74">
        <v>0</v>
      </c>
      <c r="DL56" s="74">
        <v>0</v>
      </c>
      <c r="DM56" s="74">
        <v>0</v>
      </c>
      <c r="DN56" s="74">
        <v>0</v>
      </c>
      <c r="DO56" s="74">
        <v>0</v>
      </c>
      <c r="DP56" s="74">
        <v>0</v>
      </c>
      <c r="DQ56" s="74">
        <v>0</v>
      </c>
      <c r="DR56" s="74">
        <v>0</v>
      </c>
      <c r="DS56" s="74">
        <v>0</v>
      </c>
      <c r="DT56" s="74">
        <v>0</v>
      </c>
      <c r="DU56" s="74">
        <v>0</v>
      </c>
      <c r="DV56" s="74">
        <v>0</v>
      </c>
      <c r="DW56" s="74">
        <v>0</v>
      </c>
      <c r="DX56" s="74">
        <v>0</v>
      </c>
      <c r="DY56" s="74">
        <v>0</v>
      </c>
      <c r="DZ56" s="74">
        <v>0</v>
      </c>
      <c r="EA56" s="74">
        <v>0</v>
      </c>
      <c r="EB56" s="74">
        <v>101707</v>
      </c>
      <c r="ED56" s="87">
        <v>0</v>
      </c>
    </row>
    <row r="57" spans="1:134">
      <c r="A57" s="3" t="s">
        <v>1467</v>
      </c>
      <c r="B57" s="62" t="s">
        <v>1534</v>
      </c>
      <c r="C57" s="88">
        <v>53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4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0</v>
      </c>
      <c r="BH57" s="74">
        <v>0</v>
      </c>
      <c r="BI57" s="74">
        <v>0</v>
      </c>
      <c r="BJ57" s="74">
        <v>0</v>
      </c>
      <c r="BK57" s="74">
        <v>0</v>
      </c>
      <c r="BL57" s="74">
        <v>0</v>
      </c>
      <c r="BM57" s="74">
        <v>0</v>
      </c>
      <c r="BN57" s="74">
        <v>0</v>
      </c>
      <c r="BO57" s="74">
        <v>0</v>
      </c>
      <c r="BP57" s="74">
        <v>0</v>
      </c>
      <c r="BQ57" s="74">
        <v>0</v>
      </c>
      <c r="BR57" s="74">
        <v>0</v>
      </c>
      <c r="BS57" s="74">
        <v>0</v>
      </c>
      <c r="BT57" s="74">
        <v>0</v>
      </c>
      <c r="BU57" s="74">
        <v>0</v>
      </c>
      <c r="BV57" s="74">
        <v>0</v>
      </c>
      <c r="BW57" s="74">
        <v>0</v>
      </c>
      <c r="BX57" s="74">
        <v>0</v>
      </c>
      <c r="BY57" s="74">
        <v>0</v>
      </c>
      <c r="BZ57" s="74">
        <v>0</v>
      </c>
      <c r="CA57" s="74">
        <v>0</v>
      </c>
      <c r="CB57" s="74">
        <v>0</v>
      </c>
      <c r="CC57" s="74">
        <v>0</v>
      </c>
      <c r="CD57" s="74">
        <v>0</v>
      </c>
      <c r="CE57" s="74">
        <v>0</v>
      </c>
      <c r="CF57" s="74">
        <v>0</v>
      </c>
      <c r="CG57" s="74">
        <v>0</v>
      </c>
      <c r="CH57" s="74">
        <v>0</v>
      </c>
      <c r="CI57" s="74">
        <v>0</v>
      </c>
      <c r="CJ57" s="74">
        <v>0</v>
      </c>
      <c r="CK57" s="74">
        <v>0</v>
      </c>
      <c r="CL57" s="74">
        <v>0</v>
      </c>
      <c r="CM57" s="74">
        <v>0</v>
      </c>
      <c r="CN57" s="74">
        <v>0</v>
      </c>
      <c r="CO57" s="74">
        <v>0</v>
      </c>
      <c r="CP57" s="74">
        <v>0</v>
      </c>
      <c r="CQ57" s="74">
        <v>0</v>
      </c>
      <c r="CR57" s="74">
        <v>0</v>
      </c>
      <c r="CS57" s="74">
        <v>0</v>
      </c>
      <c r="CT57" s="74">
        <v>0</v>
      </c>
      <c r="CU57" s="74">
        <v>0</v>
      </c>
      <c r="CV57" s="74">
        <v>0</v>
      </c>
      <c r="CW57" s="74">
        <v>0</v>
      </c>
      <c r="CX57" s="74">
        <v>0</v>
      </c>
      <c r="CY57" s="74">
        <v>0</v>
      </c>
      <c r="CZ57" s="74">
        <v>0</v>
      </c>
      <c r="DA57" s="74">
        <v>0</v>
      </c>
      <c r="DB57" s="74">
        <v>0</v>
      </c>
      <c r="DC57" s="74">
        <v>0</v>
      </c>
      <c r="DD57" s="74">
        <v>0</v>
      </c>
      <c r="DE57" s="74">
        <v>0</v>
      </c>
      <c r="DF57" s="74">
        <v>434052</v>
      </c>
      <c r="DG57" s="74">
        <v>9147</v>
      </c>
      <c r="DH57" s="74">
        <v>0</v>
      </c>
      <c r="DI57" s="74">
        <v>0</v>
      </c>
      <c r="DJ57" s="74">
        <v>60</v>
      </c>
      <c r="DK57" s="74">
        <v>0</v>
      </c>
      <c r="DL57" s="74">
        <v>0</v>
      </c>
      <c r="DM57" s="74">
        <v>388</v>
      </c>
      <c r="DN57" s="74">
        <v>0</v>
      </c>
      <c r="DO57" s="74">
        <v>0</v>
      </c>
      <c r="DP57" s="74">
        <v>0</v>
      </c>
      <c r="DQ57" s="74">
        <v>0</v>
      </c>
      <c r="DR57" s="74">
        <v>0</v>
      </c>
      <c r="DS57" s="74">
        <v>0</v>
      </c>
      <c r="DT57" s="74">
        <v>0</v>
      </c>
      <c r="DU57" s="74">
        <v>0</v>
      </c>
      <c r="DV57" s="74">
        <v>0</v>
      </c>
      <c r="DW57" s="74">
        <v>1119</v>
      </c>
      <c r="DX57" s="74">
        <v>0</v>
      </c>
      <c r="DY57" s="74">
        <v>0</v>
      </c>
      <c r="DZ57" s="74">
        <v>0</v>
      </c>
      <c r="EA57" s="74">
        <v>0</v>
      </c>
      <c r="EB57" s="74">
        <v>444766</v>
      </c>
      <c r="ED57" s="87">
        <v>0</v>
      </c>
    </row>
    <row r="58" spans="1:134">
      <c r="A58" s="3" t="s">
        <v>1468</v>
      </c>
      <c r="B58" s="62" t="s">
        <v>1535</v>
      </c>
      <c r="C58" s="88">
        <v>54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0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0</v>
      </c>
      <c r="BU58" s="74">
        <v>0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0</v>
      </c>
      <c r="CB58" s="74">
        <v>0</v>
      </c>
      <c r="CC58" s="74">
        <v>0</v>
      </c>
      <c r="CD58" s="74">
        <v>0</v>
      </c>
      <c r="CE58" s="74">
        <v>0</v>
      </c>
      <c r="CF58" s="74">
        <v>0</v>
      </c>
      <c r="CG58" s="74">
        <v>0</v>
      </c>
      <c r="CH58" s="74">
        <v>0</v>
      </c>
      <c r="CI58" s="74">
        <v>0</v>
      </c>
      <c r="CJ58" s="74">
        <v>0</v>
      </c>
      <c r="CK58" s="74">
        <v>0</v>
      </c>
      <c r="CL58" s="74">
        <v>0</v>
      </c>
      <c r="CM58" s="74">
        <v>0</v>
      </c>
      <c r="CN58" s="74">
        <v>0</v>
      </c>
      <c r="CO58" s="74">
        <v>0</v>
      </c>
      <c r="CP58" s="74">
        <v>0</v>
      </c>
      <c r="CQ58" s="74">
        <v>0</v>
      </c>
      <c r="CR58" s="74">
        <v>0</v>
      </c>
      <c r="CS58" s="74">
        <v>0</v>
      </c>
      <c r="CT58" s="74">
        <v>0</v>
      </c>
      <c r="CU58" s="74">
        <v>0</v>
      </c>
      <c r="CV58" s="74">
        <v>0</v>
      </c>
      <c r="CW58" s="74">
        <v>0</v>
      </c>
      <c r="CX58" s="74">
        <v>0</v>
      </c>
      <c r="CY58" s="74">
        <v>0</v>
      </c>
      <c r="CZ58" s="74">
        <v>0</v>
      </c>
      <c r="DA58" s="74">
        <v>0</v>
      </c>
      <c r="DB58" s="74">
        <v>0</v>
      </c>
      <c r="DC58" s="74">
        <v>0</v>
      </c>
      <c r="DD58" s="74">
        <v>0</v>
      </c>
      <c r="DE58" s="74">
        <v>0</v>
      </c>
      <c r="DF58" s="74">
        <v>0</v>
      </c>
      <c r="DG58" s="74">
        <v>121774</v>
      </c>
      <c r="DH58" s="74">
        <v>335975</v>
      </c>
      <c r="DI58" s="74">
        <v>0</v>
      </c>
      <c r="DJ58" s="74">
        <v>0</v>
      </c>
      <c r="DK58" s="74">
        <v>0</v>
      </c>
      <c r="DL58" s="74">
        <v>0</v>
      </c>
      <c r="DM58" s="74">
        <v>0</v>
      </c>
      <c r="DN58" s="74">
        <v>0</v>
      </c>
      <c r="DO58" s="74">
        <v>0</v>
      </c>
      <c r="DP58" s="74">
        <v>0</v>
      </c>
      <c r="DQ58" s="74">
        <v>0</v>
      </c>
      <c r="DR58" s="74">
        <v>0</v>
      </c>
      <c r="DS58" s="74">
        <v>0</v>
      </c>
      <c r="DT58" s="74">
        <v>0</v>
      </c>
      <c r="DU58" s="74">
        <v>0</v>
      </c>
      <c r="DV58" s="74">
        <v>0</v>
      </c>
      <c r="DW58" s="74">
        <v>0</v>
      </c>
      <c r="DX58" s="74">
        <v>0</v>
      </c>
      <c r="DY58" s="74">
        <v>0</v>
      </c>
      <c r="DZ58" s="74">
        <v>0</v>
      </c>
      <c r="EA58" s="74">
        <v>0</v>
      </c>
      <c r="EB58" s="74">
        <v>457749</v>
      </c>
      <c r="ED58" s="87">
        <v>0</v>
      </c>
    </row>
    <row r="59" spans="1:134">
      <c r="A59" s="3" t="s">
        <v>1469</v>
      </c>
      <c r="B59" s="62" t="s">
        <v>1536</v>
      </c>
      <c r="C59" s="88">
        <v>55</v>
      </c>
      <c r="D59" s="74">
        <v>0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0</v>
      </c>
      <c r="BH59" s="74">
        <v>0</v>
      </c>
      <c r="BI59" s="74">
        <v>0</v>
      </c>
      <c r="BJ59" s="74">
        <v>0</v>
      </c>
      <c r="BK59" s="74">
        <v>0</v>
      </c>
      <c r="BL59" s="74">
        <v>0</v>
      </c>
      <c r="BM59" s="74">
        <v>0</v>
      </c>
      <c r="BN59" s="74">
        <v>0</v>
      </c>
      <c r="BO59" s="74">
        <v>0</v>
      </c>
      <c r="BP59" s="74">
        <v>0</v>
      </c>
      <c r="BQ59" s="74">
        <v>0</v>
      </c>
      <c r="BR59" s="74">
        <v>0</v>
      </c>
      <c r="BS59" s="74">
        <v>0</v>
      </c>
      <c r="BT59" s="74">
        <v>0</v>
      </c>
      <c r="BU59" s="74">
        <v>0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0</v>
      </c>
      <c r="CB59" s="74">
        <v>0</v>
      </c>
      <c r="CC59" s="74">
        <v>0</v>
      </c>
      <c r="CD59" s="74">
        <v>0</v>
      </c>
      <c r="CE59" s="74">
        <v>0</v>
      </c>
      <c r="CF59" s="74">
        <v>0</v>
      </c>
      <c r="CG59" s="74">
        <v>0</v>
      </c>
      <c r="CH59" s="74">
        <v>0</v>
      </c>
      <c r="CI59" s="74">
        <v>0</v>
      </c>
      <c r="CJ59" s="74">
        <v>0</v>
      </c>
      <c r="CK59" s="74">
        <v>0</v>
      </c>
      <c r="CL59" s="74">
        <v>0</v>
      </c>
      <c r="CM59" s="74">
        <v>0</v>
      </c>
      <c r="CN59" s="74">
        <v>0</v>
      </c>
      <c r="CO59" s="74">
        <v>0</v>
      </c>
      <c r="CP59" s="74">
        <v>0</v>
      </c>
      <c r="CQ59" s="74">
        <v>0</v>
      </c>
      <c r="CR59" s="74">
        <v>0</v>
      </c>
      <c r="CS59" s="74">
        <v>-3</v>
      </c>
      <c r="CT59" s="74">
        <v>0</v>
      </c>
      <c r="CU59" s="74">
        <v>0</v>
      </c>
      <c r="CV59" s="74">
        <v>0</v>
      </c>
      <c r="CW59" s="74">
        <v>0</v>
      </c>
      <c r="CX59" s="74">
        <v>0</v>
      </c>
      <c r="CY59" s="74">
        <v>0</v>
      </c>
      <c r="CZ59" s="74">
        <v>0</v>
      </c>
      <c r="DA59" s="74">
        <v>0</v>
      </c>
      <c r="DB59" s="74">
        <v>0</v>
      </c>
      <c r="DC59" s="74">
        <v>0</v>
      </c>
      <c r="DD59" s="74">
        <v>0</v>
      </c>
      <c r="DE59" s="74">
        <v>0</v>
      </c>
      <c r="DF59" s="74">
        <v>0</v>
      </c>
      <c r="DG59" s="74">
        <v>106</v>
      </c>
      <c r="DH59" s="74">
        <v>0</v>
      </c>
      <c r="DI59" s="74">
        <v>160303</v>
      </c>
      <c r="DJ59" s="74">
        <v>0</v>
      </c>
      <c r="DK59" s="74">
        <v>0</v>
      </c>
      <c r="DL59" s="74">
        <v>0</v>
      </c>
      <c r="DM59" s="74">
        <v>0</v>
      </c>
      <c r="DN59" s="74">
        <v>0</v>
      </c>
      <c r="DO59" s="74">
        <v>0</v>
      </c>
      <c r="DP59" s="74">
        <v>0</v>
      </c>
      <c r="DQ59" s="74">
        <v>0</v>
      </c>
      <c r="DR59" s="74">
        <v>0</v>
      </c>
      <c r="DS59" s="74">
        <v>0</v>
      </c>
      <c r="DT59" s="74">
        <v>0</v>
      </c>
      <c r="DU59" s="74">
        <v>0</v>
      </c>
      <c r="DV59" s="74">
        <v>0</v>
      </c>
      <c r="DW59" s="74">
        <v>0</v>
      </c>
      <c r="DX59" s="74">
        <v>0</v>
      </c>
      <c r="DY59" s="74">
        <v>0</v>
      </c>
      <c r="DZ59" s="74">
        <v>0</v>
      </c>
      <c r="EA59" s="74">
        <v>0</v>
      </c>
      <c r="EB59" s="74">
        <v>160406</v>
      </c>
      <c r="ED59" s="87">
        <v>0</v>
      </c>
    </row>
    <row r="60" spans="1:134">
      <c r="A60" s="3" t="s">
        <v>1470</v>
      </c>
      <c r="B60" s="62" t="s">
        <v>1537</v>
      </c>
      <c r="C60" s="88">
        <v>56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10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0</v>
      </c>
      <c r="BU60" s="74">
        <v>0</v>
      </c>
      <c r="BV60" s="74">
        <v>38</v>
      </c>
      <c r="BW60" s="74">
        <v>0</v>
      </c>
      <c r="BX60" s="74">
        <v>0</v>
      </c>
      <c r="BY60" s="74">
        <v>0</v>
      </c>
      <c r="BZ60" s="74">
        <v>0</v>
      </c>
      <c r="CA60" s="74">
        <v>0</v>
      </c>
      <c r="CB60" s="74">
        <v>0</v>
      </c>
      <c r="CC60" s="74">
        <v>0</v>
      </c>
      <c r="CD60" s="74">
        <v>0</v>
      </c>
      <c r="CE60" s="74">
        <v>30</v>
      </c>
      <c r="CF60" s="74">
        <v>0</v>
      </c>
      <c r="CG60" s="74">
        <v>0</v>
      </c>
      <c r="CH60" s="74">
        <v>0</v>
      </c>
      <c r="CI60" s="74">
        <v>0</v>
      </c>
      <c r="CJ60" s="74">
        <v>0</v>
      </c>
      <c r="CK60" s="74">
        <v>0</v>
      </c>
      <c r="CL60" s="74">
        <v>0</v>
      </c>
      <c r="CM60" s="74">
        <v>0</v>
      </c>
      <c r="CN60" s="74">
        <v>0</v>
      </c>
      <c r="CO60" s="74">
        <v>0</v>
      </c>
      <c r="CP60" s="74">
        <v>0</v>
      </c>
      <c r="CQ60" s="74">
        <v>0</v>
      </c>
      <c r="CR60" s="74">
        <v>0</v>
      </c>
      <c r="CS60" s="74">
        <v>12</v>
      </c>
      <c r="CT60" s="74">
        <v>0</v>
      </c>
      <c r="CU60" s="74">
        <v>0</v>
      </c>
      <c r="CV60" s="74">
        <v>0</v>
      </c>
      <c r="CW60" s="74">
        <v>0</v>
      </c>
      <c r="CX60" s="74">
        <v>0</v>
      </c>
      <c r="CY60" s="74">
        <v>0</v>
      </c>
      <c r="CZ60" s="74">
        <v>0</v>
      </c>
      <c r="DA60" s="74">
        <v>0</v>
      </c>
      <c r="DB60" s="74">
        <v>0</v>
      </c>
      <c r="DC60" s="74">
        <v>0</v>
      </c>
      <c r="DD60" s="74">
        <v>0</v>
      </c>
      <c r="DE60" s="74">
        <v>0</v>
      </c>
      <c r="DF60" s="74">
        <v>0</v>
      </c>
      <c r="DG60" s="74">
        <v>886</v>
      </c>
      <c r="DH60" s="74">
        <v>0</v>
      </c>
      <c r="DI60" s="74">
        <v>0</v>
      </c>
      <c r="DJ60" s="74">
        <v>5612</v>
      </c>
      <c r="DK60" s="74">
        <v>62731</v>
      </c>
      <c r="DL60" s="74">
        <v>0</v>
      </c>
      <c r="DM60" s="74">
        <v>0</v>
      </c>
      <c r="DN60" s="74">
        <v>0</v>
      </c>
      <c r="DO60" s="74">
        <v>0</v>
      </c>
      <c r="DP60" s="74">
        <v>0</v>
      </c>
      <c r="DQ60" s="74">
        <v>0</v>
      </c>
      <c r="DR60" s="74">
        <v>0</v>
      </c>
      <c r="DS60" s="74">
        <v>0</v>
      </c>
      <c r="DT60" s="74">
        <v>0</v>
      </c>
      <c r="DU60" s="74">
        <v>0</v>
      </c>
      <c r="DV60" s="74">
        <v>0</v>
      </c>
      <c r="DW60" s="74">
        <v>0</v>
      </c>
      <c r="DX60" s="74">
        <v>0</v>
      </c>
      <c r="DY60" s="74">
        <v>0</v>
      </c>
      <c r="DZ60" s="74">
        <v>0</v>
      </c>
      <c r="EA60" s="74">
        <v>0</v>
      </c>
      <c r="EB60" s="74">
        <v>69319</v>
      </c>
      <c r="ED60" s="87">
        <v>0</v>
      </c>
    </row>
    <row r="61" spans="1:134">
      <c r="A61" s="3" t="s">
        <v>1471</v>
      </c>
      <c r="B61" s="62" t="s">
        <v>1538</v>
      </c>
      <c r="C61" s="88">
        <v>57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</v>
      </c>
      <c r="BH61" s="74">
        <v>0</v>
      </c>
      <c r="BI61" s="74">
        <v>0</v>
      </c>
      <c r="BJ61" s="74">
        <v>0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</v>
      </c>
      <c r="BR61" s="74">
        <v>0</v>
      </c>
      <c r="BS61" s="74">
        <v>0</v>
      </c>
      <c r="BT61" s="74">
        <v>0</v>
      </c>
      <c r="BU61" s="74">
        <v>0</v>
      </c>
      <c r="BV61" s="74">
        <v>0</v>
      </c>
      <c r="BW61" s="74">
        <v>0</v>
      </c>
      <c r="BX61" s="74">
        <v>0</v>
      </c>
      <c r="BY61" s="74">
        <v>0</v>
      </c>
      <c r="BZ61" s="74">
        <v>0</v>
      </c>
      <c r="CA61" s="74">
        <v>0</v>
      </c>
      <c r="CB61" s="74">
        <v>0</v>
      </c>
      <c r="CC61" s="74">
        <v>0</v>
      </c>
      <c r="CD61" s="74">
        <v>0</v>
      </c>
      <c r="CE61" s="74">
        <v>0</v>
      </c>
      <c r="CF61" s="74">
        <v>0</v>
      </c>
      <c r="CG61" s="74">
        <v>0</v>
      </c>
      <c r="CH61" s="74">
        <v>0</v>
      </c>
      <c r="CI61" s="74">
        <v>0</v>
      </c>
      <c r="CJ61" s="74">
        <v>0</v>
      </c>
      <c r="CK61" s="74">
        <v>0</v>
      </c>
      <c r="CL61" s="74">
        <v>0</v>
      </c>
      <c r="CM61" s="74">
        <v>0</v>
      </c>
      <c r="CN61" s="74">
        <v>0</v>
      </c>
      <c r="CO61" s="74">
        <v>0</v>
      </c>
      <c r="CP61" s="74">
        <v>0</v>
      </c>
      <c r="CQ61" s="74">
        <v>0</v>
      </c>
      <c r="CR61" s="74">
        <v>0</v>
      </c>
      <c r="CS61" s="74">
        <v>21</v>
      </c>
      <c r="CT61" s="74">
        <v>0</v>
      </c>
      <c r="CU61" s="74">
        <v>0</v>
      </c>
      <c r="CV61" s="74">
        <v>0</v>
      </c>
      <c r="CW61" s="74">
        <v>0</v>
      </c>
      <c r="CX61" s="74">
        <v>0</v>
      </c>
      <c r="CY61" s="74">
        <v>0</v>
      </c>
      <c r="CZ61" s="74">
        <v>0</v>
      </c>
      <c r="DA61" s="74">
        <v>0</v>
      </c>
      <c r="DB61" s="74">
        <v>0</v>
      </c>
      <c r="DC61" s="74">
        <v>0</v>
      </c>
      <c r="DD61" s="74">
        <v>0</v>
      </c>
      <c r="DE61" s="74">
        <v>0</v>
      </c>
      <c r="DF61" s="74">
        <v>0</v>
      </c>
      <c r="DG61" s="74">
        <v>28</v>
      </c>
      <c r="DH61" s="74">
        <v>0</v>
      </c>
      <c r="DI61" s="74">
        <v>0</v>
      </c>
      <c r="DJ61" s="74">
        <v>0</v>
      </c>
      <c r="DK61" s="74">
        <v>0</v>
      </c>
      <c r="DL61" s="74">
        <v>80355</v>
      </c>
      <c r="DM61" s="74">
        <v>0</v>
      </c>
      <c r="DN61" s="74">
        <v>0</v>
      </c>
      <c r="DO61" s="74">
        <v>0</v>
      </c>
      <c r="DP61" s="74">
        <v>0</v>
      </c>
      <c r="DQ61" s="74">
        <v>0</v>
      </c>
      <c r="DR61" s="74">
        <v>0</v>
      </c>
      <c r="DS61" s="74">
        <v>0</v>
      </c>
      <c r="DT61" s="74">
        <v>0</v>
      </c>
      <c r="DU61" s="74">
        <v>0</v>
      </c>
      <c r="DV61" s="74">
        <v>0</v>
      </c>
      <c r="DW61" s="74">
        <v>0</v>
      </c>
      <c r="DX61" s="74">
        <v>0</v>
      </c>
      <c r="DY61" s="74">
        <v>0</v>
      </c>
      <c r="DZ61" s="74">
        <v>0</v>
      </c>
      <c r="EA61" s="74">
        <v>0</v>
      </c>
      <c r="EB61" s="74">
        <v>80404</v>
      </c>
      <c r="ED61" s="87">
        <v>0</v>
      </c>
    </row>
    <row r="62" spans="1:134">
      <c r="A62" s="3" t="s">
        <v>1472</v>
      </c>
      <c r="B62" s="62" t="s">
        <v>1539</v>
      </c>
      <c r="C62" s="88">
        <v>58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33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4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4</v>
      </c>
      <c r="BW62" s="74">
        <v>0</v>
      </c>
      <c r="BX62" s="74">
        <v>0</v>
      </c>
      <c r="BY62" s="74">
        <v>0</v>
      </c>
      <c r="BZ62" s="74">
        <v>0</v>
      </c>
      <c r="CA62" s="74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57</v>
      </c>
      <c r="CH62" s="74">
        <v>0</v>
      </c>
      <c r="CI62" s="74">
        <v>0</v>
      </c>
      <c r="CJ62" s="74">
        <v>0</v>
      </c>
      <c r="CK62" s="74">
        <v>0</v>
      </c>
      <c r="CL62" s="74">
        <v>3125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102</v>
      </c>
      <c r="CS62" s="74">
        <v>112</v>
      </c>
      <c r="CT62" s="74">
        <v>7</v>
      </c>
      <c r="CU62" s="74">
        <v>0</v>
      </c>
      <c r="CV62" s="74">
        <v>0</v>
      </c>
      <c r="CW62" s="74">
        <v>0</v>
      </c>
      <c r="CX62" s="74">
        <v>0</v>
      </c>
      <c r="CY62" s="74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1197</v>
      </c>
      <c r="DH62" s="74">
        <v>0</v>
      </c>
      <c r="DI62" s="74">
        <v>0</v>
      </c>
      <c r="DJ62" s="74">
        <v>66</v>
      </c>
      <c r="DK62" s="74">
        <v>0</v>
      </c>
      <c r="DL62" s="74">
        <v>0</v>
      </c>
      <c r="DM62" s="74">
        <v>40507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4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45210</v>
      </c>
      <c r="ED62" s="87">
        <v>0</v>
      </c>
    </row>
    <row r="63" spans="1:134">
      <c r="A63" s="3" t="s">
        <v>1473</v>
      </c>
      <c r="B63" s="62" t="s">
        <v>1540</v>
      </c>
      <c r="C63" s="88">
        <v>59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6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4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0</v>
      </c>
      <c r="BB63" s="74">
        <v>0</v>
      </c>
      <c r="BC63" s="74">
        <v>0</v>
      </c>
      <c r="BD63" s="74">
        <v>0</v>
      </c>
      <c r="BE63" s="74">
        <v>0</v>
      </c>
      <c r="BF63" s="74">
        <v>0</v>
      </c>
      <c r="BG63" s="74">
        <v>0</v>
      </c>
      <c r="BH63" s="74">
        <v>0</v>
      </c>
      <c r="BI63" s="74">
        <v>0</v>
      </c>
      <c r="BJ63" s="74">
        <v>0</v>
      </c>
      <c r="BK63" s="74">
        <v>0</v>
      </c>
      <c r="BL63" s="74">
        <v>0</v>
      </c>
      <c r="BM63" s="74">
        <v>0</v>
      </c>
      <c r="BN63" s="74">
        <v>0</v>
      </c>
      <c r="BO63" s="74">
        <v>0</v>
      </c>
      <c r="BP63" s="74">
        <v>0</v>
      </c>
      <c r="BQ63" s="74">
        <v>0</v>
      </c>
      <c r="BR63" s="74">
        <v>0</v>
      </c>
      <c r="BS63" s="74">
        <v>0</v>
      </c>
      <c r="BT63" s="74">
        <v>0</v>
      </c>
      <c r="BU63" s="74">
        <v>0</v>
      </c>
      <c r="BV63" s="74">
        <v>0</v>
      </c>
      <c r="BW63" s="74">
        <v>0</v>
      </c>
      <c r="BX63" s="74">
        <v>0</v>
      </c>
      <c r="BY63" s="74">
        <v>0</v>
      </c>
      <c r="BZ63" s="74">
        <v>0</v>
      </c>
      <c r="CA63" s="74">
        <v>0</v>
      </c>
      <c r="CB63" s="74">
        <v>0</v>
      </c>
      <c r="CC63" s="74">
        <v>0</v>
      </c>
      <c r="CD63" s="74">
        <v>0</v>
      </c>
      <c r="CE63" s="74">
        <v>0</v>
      </c>
      <c r="CF63" s="74">
        <v>0</v>
      </c>
      <c r="CG63" s="74">
        <v>0</v>
      </c>
      <c r="CH63" s="74">
        <v>0</v>
      </c>
      <c r="CI63" s="74">
        <v>0</v>
      </c>
      <c r="CJ63" s="74">
        <v>0</v>
      </c>
      <c r="CK63" s="74">
        <v>0</v>
      </c>
      <c r="CL63" s="74">
        <v>0</v>
      </c>
      <c r="CM63" s="74">
        <v>0</v>
      </c>
      <c r="CN63" s="74">
        <v>0</v>
      </c>
      <c r="CO63" s="74">
        <v>0</v>
      </c>
      <c r="CP63" s="74">
        <v>0</v>
      </c>
      <c r="CQ63" s="74">
        <v>0</v>
      </c>
      <c r="CR63" s="74">
        <v>0</v>
      </c>
      <c r="CS63" s="74">
        <v>71</v>
      </c>
      <c r="CT63" s="74">
        <v>0</v>
      </c>
      <c r="CU63" s="74">
        <v>0</v>
      </c>
      <c r="CV63" s="74">
        <v>0</v>
      </c>
      <c r="CW63" s="74">
        <v>0</v>
      </c>
      <c r="CX63" s="74">
        <v>0</v>
      </c>
      <c r="CY63" s="74">
        <v>0</v>
      </c>
      <c r="CZ63" s="74">
        <v>0</v>
      </c>
      <c r="DA63" s="74">
        <v>0</v>
      </c>
      <c r="DB63" s="74">
        <v>0</v>
      </c>
      <c r="DC63" s="74">
        <v>0</v>
      </c>
      <c r="DD63" s="74">
        <v>0</v>
      </c>
      <c r="DE63" s="74">
        <v>0</v>
      </c>
      <c r="DF63" s="74">
        <v>0</v>
      </c>
      <c r="DG63" s="74">
        <v>475</v>
      </c>
      <c r="DH63" s="74">
        <v>0</v>
      </c>
      <c r="DI63" s="74">
        <v>0</v>
      </c>
      <c r="DJ63" s="74">
        <v>52</v>
      </c>
      <c r="DK63" s="74">
        <v>0</v>
      </c>
      <c r="DL63" s="74">
        <v>0</v>
      </c>
      <c r="DM63" s="74">
        <v>0</v>
      </c>
      <c r="DN63" s="74">
        <v>75029</v>
      </c>
      <c r="DO63" s="74">
        <v>106599</v>
      </c>
      <c r="DP63" s="74">
        <v>0</v>
      </c>
      <c r="DQ63" s="74">
        <v>0</v>
      </c>
      <c r="DR63" s="74">
        <v>0</v>
      </c>
      <c r="DS63" s="74">
        <v>0</v>
      </c>
      <c r="DT63" s="74">
        <v>0</v>
      </c>
      <c r="DU63" s="74">
        <v>0</v>
      </c>
      <c r="DV63" s="74">
        <v>0</v>
      </c>
      <c r="DW63" s="74">
        <v>0</v>
      </c>
      <c r="DX63" s="74">
        <v>0</v>
      </c>
      <c r="DY63" s="74">
        <v>0</v>
      </c>
      <c r="DZ63" s="74">
        <v>0</v>
      </c>
      <c r="EA63" s="74">
        <v>0</v>
      </c>
      <c r="EB63" s="74">
        <v>182232</v>
      </c>
      <c r="ED63" s="87">
        <v>0</v>
      </c>
    </row>
    <row r="64" spans="1:134">
      <c r="A64" s="3" t="s">
        <v>1474</v>
      </c>
      <c r="B64" s="62" t="s">
        <v>1541</v>
      </c>
      <c r="C64" s="88">
        <v>60</v>
      </c>
      <c r="D64" s="74">
        <v>0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4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0</v>
      </c>
      <c r="BB64" s="74">
        <v>0</v>
      </c>
      <c r="BC64" s="74">
        <v>0</v>
      </c>
      <c r="BD64" s="74">
        <v>0</v>
      </c>
      <c r="BE64" s="74">
        <v>0</v>
      </c>
      <c r="BF64" s="74">
        <v>0</v>
      </c>
      <c r="BG64" s="74">
        <v>0</v>
      </c>
      <c r="BH64" s="74">
        <v>0</v>
      </c>
      <c r="BI64" s="74">
        <v>0</v>
      </c>
      <c r="BJ64" s="74">
        <v>0</v>
      </c>
      <c r="BK64" s="74">
        <v>0</v>
      </c>
      <c r="BL64" s="74">
        <v>0</v>
      </c>
      <c r="BM64" s="74">
        <v>0</v>
      </c>
      <c r="BN64" s="74">
        <v>0</v>
      </c>
      <c r="BO64" s="74">
        <v>0</v>
      </c>
      <c r="BP64" s="74">
        <v>0</v>
      </c>
      <c r="BQ64" s="74">
        <v>0</v>
      </c>
      <c r="BR64" s="74">
        <v>0</v>
      </c>
      <c r="BS64" s="74">
        <v>0</v>
      </c>
      <c r="BT64" s="74">
        <v>0</v>
      </c>
      <c r="BU64" s="74">
        <v>0</v>
      </c>
      <c r="BV64" s="74">
        <v>0</v>
      </c>
      <c r="BW64" s="74">
        <v>0</v>
      </c>
      <c r="BX64" s="74">
        <v>0</v>
      </c>
      <c r="BY64" s="74">
        <v>0</v>
      </c>
      <c r="BZ64" s="74">
        <v>0</v>
      </c>
      <c r="CA64" s="74">
        <v>0</v>
      </c>
      <c r="CB64" s="74">
        <v>0</v>
      </c>
      <c r="CC64" s="74">
        <v>0</v>
      </c>
      <c r="CD64" s="74">
        <v>0</v>
      </c>
      <c r="CE64" s="74">
        <v>0</v>
      </c>
      <c r="CF64" s="74">
        <v>0</v>
      </c>
      <c r="CG64" s="74">
        <v>0</v>
      </c>
      <c r="CH64" s="74">
        <v>0</v>
      </c>
      <c r="CI64" s="74">
        <v>0</v>
      </c>
      <c r="CJ64" s="74">
        <v>0</v>
      </c>
      <c r="CK64" s="74">
        <v>0</v>
      </c>
      <c r="CL64" s="74">
        <v>0</v>
      </c>
      <c r="CM64" s="74">
        <v>0</v>
      </c>
      <c r="CN64" s="74">
        <v>0</v>
      </c>
      <c r="CO64" s="74">
        <v>0</v>
      </c>
      <c r="CP64" s="74">
        <v>0</v>
      </c>
      <c r="CQ64" s="74">
        <v>0</v>
      </c>
      <c r="CR64" s="74">
        <v>0</v>
      </c>
      <c r="CS64" s="74">
        <v>108</v>
      </c>
      <c r="CT64" s="74">
        <v>0</v>
      </c>
      <c r="CU64" s="74">
        <v>0</v>
      </c>
      <c r="CV64" s="74">
        <v>0</v>
      </c>
      <c r="CW64" s="74">
        <v>0</v>
      </c>
      <c r="CX64" s="74">
        <v>0</v>
      </c>
      <c r="CY64" s="74">
        <v>0</v>
      </c>
      <c r="CZ64" s="74">
        <v>0</v>
      </c>
      <c r="DA64" s="74">
        <v>0</v>
      </c>
      <c r="DB64" s="74">
        <v>0</v>
      </c>
      <c r="DC64" s="74">
        <v>0</v>
      </c>
      <c r="DD64" s="74">
        <v>0</v>
      </c>
      <c r="DE64" s="74">
        <v>0</v>
      </c>
      <c r="DF64" s="74">
        <v>0</v>
      </c>
      <c r="DG64" s="74">
        <v>73</v>
      </c>
      <c r="DH64" s="74">
        <v>0</v>
      </c>
      <c r="DI64" s="74">
        <v>0</v>
      </c>
      <c r="DJ64" s="74">
        <v>0</v>
      </c>
      <c r="DK64" s="74">
        <v>0</v>
      </c>
      <c r="DL64" s="74">
        <v>0</v>
      </c>
      <c r="DM64" s="74">
        <v>0</v>
      </c>
      <c r="DN64" s="74">
        <v>0</v>
      </c>
      <c r="DO64" s="74">
        <v>0</v>
      </c>
      <c r="DP64" s="74">
        <v>32924</v>
      </c>
      <c r="DQ64" s="74">
        <v>0</v>
      </c>
      <c r="DR64" s="74">
        <v>0</v>
      </c>
      <c r="DS64" s="74">
        <v>0</v>
      </c>
      <c r="DT64" s="74">
        <v>0</v>
      </c>
      <c r="DU64" s="74">
        <v>0</v>
      </c>
      <c r="DV64" s="74">
        <v>0</v>
      </c>
      <c r="DW64" s="74">
        <v>0</v>
      </c>
      <c r="DX64" s="74">
        <v>0</v>
      </c>
      <c r="DY64" s="74">
        <v>0</v>
      </c>
      <c r="DZ64" s="74">
        <v>0</v>
      </c>
      <c r="EA64" s="74">
        <v>0</v>
      </c>
      <c r="EB64" s="74">
        <v>33105</v>
      </c>
      <c r="ED64" s="87">
        <v>0</v>
      </c>
    </row>
    <row r="65" spans="1:134">
      <c r="A65" s="3" t="s">
        <v>1475</v>
      </c>
      <c r="B65" s="62" t="s">
        <v>1542</v>
      </c>
      <c r="C65" s="88">
        <v>61</v>
      </c>
      <c r="D65" s="74">
        <v>489</v>
      </c>
      <c r="E65" s="74">
        <v>344</v>
      </c>
      <c r="F65" s="74">
        <v>1</v>
      </c>
      <c r="G65" s="74">
        <v>0</v>
      </c>
      <c r="H65" s="74">
        <v>0</v>
      </c>
      <c r="I65" s="74">
        <v>295</v>
      </c>
      <c r="J65" s="74">
        <v>0</v>
      </c>
      <c r="K65" s="74">
        <v>444</v>
      </c>
      <c r="L65" s="74">
        <v>24</v>
      </c>
      <c r="M65" s="74">
        <v>10</v>
      </c>
      <c r="N65" s="74">
        <v>2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3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1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687</v>
      </c>
      <c r="BE65" s="74">
        <v>0</v>
      </c>
      <c r="BF65" s="74">
        <v>0</v>
      </c>
      <c r="BG65" s="74">
        <v>0</v>
      </c>
      <c r="BH65" s="74">
        <v>0</v>
      </c>
      <c r="BI65" s="74">
        <v>23</v>
      </c>
      <c r="BJ65" s="74">
        <v>0</v>
      </c>
      <c r="BK65" s="74">
        <v>0</v>
      </c>
      <c r="BL65" s="74">
        <v>215</v>
      </c>
      <c r="BM65" s="74">
        <v>0</v>
      </c>
      <c r="BN65" s="74">
        <v>0</v>
      </c>
      <c r="BO65" s="74">
        <v>0</v>
      </c>
      <c r="BP65" s="74">
        <v>0</v>
      </c>
      <c r="BQ65" s="74">
        <v>0</v>
      </c>
      <c r="BR65" s="74">
        <v>0</v>
      </c>
      <c r="BS65" s="74">
        <v>0</v>
      </c>
      <c r="BT65" s="74">
        <v>0</v>
      </c>
      <c r="BU65" s="74">
        <v>0</v>
      </c>
      <c r="BV65" s="74">
        <v>131</v>
      </c>
      <c r="BW65" s="74">
        <v>0</v>
      </c>
      <c r="BX65" s="74">
        <v>0</v>
      </c>
      <c r="BY65" s="74">
        <v>0</v>
      </c>
      <c r="BZ65" s="74">
        <v>0</v>
      </c>
      <c r="CA65" s="74">
        <v>0</v>
      </c>
      <c r="CB65" s="74">
        <v>0</v>
      </c>
      <c r="CC65" s="74">
        <v>0</v>
      </c>
      <c r="CD65" s="74">
        <v>0</v>
      </c>
      <c r="CE65" s="74">
        <v>170</v>
      </c>
      <c r="CF65" s="74">
        <v>0</v>
      </c>
      <c r="CG65" s="74">
        <v>0</v>
      </c>
      <c r="CH65" s="74">
        <v>0</v>
      </c>
      <c r="CI65" s="74">
        <v>0</v>
      </c>
      <c r="CJ65" s="74">
        <v>0</v>
      </c>
      <c r="CK65" s="74">
        <v>0</v>
      </c>
      <c r="CL65" s="74">
        <v>8</v>
      </c>
      <c r="CM65" s="74">
        <v>416</v>
      </c>
      <c r="CN65" s="74">
        <v>2150</v>
      </c>
      <c r="CO65" s="74">
        <v>0</v>
      </c>
      <c r="CP65" s="74">
        <v>0</v>
      </c>
      <c r="CQ65" s="74">
        <v>0</v>
      </c>
      <c r="CR65" s="74">
        <v>0</v>
      </c>
      <c r="CS65" s="74">
        <v>212</v>
      </c>
      <c r="CT65" s="74">
        <v>0</v>
      </c>
      <c r="CU65" s="74">
        <v>2366</v>
      </c>
      <c r="CV65" s="74">
        <v>37</v>
      </c>
      <c r="CW65" s="74">
        <v>3</v>
      </c>
      <c r="CX65" s="74">
        <v>3309</v>
      </c>
      <c r="CY65" s="74">
        <v>0</v>
      </c>
      <c r="CZ65" s="74">
        <v>445</v>
      </c>
      <c r="DA65" s="74">
        <v>329</v>
      </c>
      <c r="DB65" s="74">
        <v>243</v>
      </c>
      <c r="DC65" s="74">
        <v>46</v>
      </c>
      <c r="DD65" s="74">
        <v>2</v>
      </c>
      <c r="DE65" s="74">
        <v>897</v>
      </c>
      <c r="DF65" s="74">
        <v>488</v>
      </c>
      <c r="DG65" s="74">
        <v>1448</v>
      </c>
      <c r="DH65" s="74">
        <v>0</v>
      </c>
      <c r="DI65" s="74">
        <v>5240</v>
      </c>
      <c r="DJ65" s="74">
        <v>9331</v>
      </c>
      <c r="DK65" s="74">
        <v>1341</v>
      </c>
      <c r="DL65" s="74">
        <v>6498</v>
      </c>
      <c r="DM65" s="74">
        <v>0</v>
      </c>
      <c r="DN65" s="74">
        <v>0</v>
      </c>
      <c r="DO65" s="74">
        <v>414</v>
      </c>
      <c r="DP65" s="74">
        <v>0</v>
      </c>
      <c r="DQ65" s="74">
        <v>574249</v>
      </c>
      <c r="DR65" s="74">
        <v>12176</v>
      </c>
      <c r="DS65" s="74">
        <v>0</v>
      </c>
      <c r="DT65" s="74">
        <v>2504</v>
      </c>
      <c r="DU65" s="74">
        <v>0</v>
      </c>
      <c r="DV65" s="74">
        <v>502</v>
      </c>
      <c r="DW65" s="74">
        <v>701</v>
      </c>
      <c r="DX65" s="74">
        <v>0</v>
      </c>
      <c r="DY65" s="74">
        <v>0</v>
      </c>
      <c r="DZ65" s="74">
        <v>0</v>
      </c>
      <c r="EA65" s="74">
        <v>0</v>
      </c>
      <c r="EB65" s="74">
        <v>628194</v>
      </c>
      <c r="ED65" s="87">
        <v>0</v>
      </c>
    </row>
    <row r="66" spans="1:134">
      <c r="A66" s="3" t="s">
        <v>1476</v>
      </c>
      <c r="B66" s="62" t="s">
        <v>1543</v>
      </c>
      <c r="C66" s="88">
        <v>62</v>
      </c>
      <c r="D66" s="74">
        <v>0</v>
      </c>
      <c r="E66" s="74">
        <v>0</v>
      </c>
      <c r="F66" s="74">
        <v>0</v>
      </c>
      <c r="G66" s="74">
        <v>0</v>
      </c>
      <c r="H66" s="74">
        <v>0</v>
      </c>
      <c r="I66" s="74">
        <v>1</v>
      </c>
      <c r="J66" s="74">
        <v>0</v>
      </c>
      <c r="K66" s="74">
        <v>0</v>
      </c>
      <c r="L66" s="74">
        <v>0</v>
      </c>
      <c r="M66" s="74">
        <v>7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4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4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1</v>
      </c>
      <c r="CO66" s="74">
        <v>0</v>
      </c>
      <c r="CP66" s="74">
        <v>0</v>
      </c>
      <c r="CQ66" s="74">
        <v>0</v>
      </c>
      <c r="CR66" s="74">
        <v>0</v>
      </c>
      <c r="CS66" s="74">
        <v>9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4">
        <v>0</v>
      </c>
      <c r="CZ66" s="74">
        <v>32</v>
      </c>
      <c r="DA66" s="74">
        <v>0</v>
      </c>
      <c r="DB66" s="74">
        <v>2</v>
      </c>
      <c r="DC66" s="74">
        <v>0</v>
      </c>
      <c r="DD66" s="74">
        <v>0</v>
      </c>
      <c r="DE66" s="74">
        <v>0</v>
      </c>
      <c r="DF66" s="74">
        <v>0</v>
      </c>
      <c r="DG66" s="74">
        <v>112</v>
      </c>
      <c r="DH66" s="74">
        <v>0</v>
      </c>
      <c r="DI66" s="74">
        <v>192</v>
      </c>
      <c r="DJ66" s="74">
        <v>15364</v>
      </c>
      <c r="DK66" s="74">
        <v>130</v>
      </c>
      <c r="DL66" s="74">
        <v>27</v>
      </c>
      <c r="DM66" s="74">
        <v>0</v>
      </c>
      <c r="DN66" s="74">
        <v>0</v>
      </c>
      <c r="DO66" s="74">
        <v>299</v>
      </c>
      <c r="DP66" s="74">
        <v>0</v>
      </c>
      <c r="DQ66" s="74">
        <v>0</v>
      </c>
      <c r="DR66" s="74">
        <v>0</v>
      </c>
      <c r="DS66" s="74">
        <v>235352</v>
      </c>
      <c r="DT66" s="74">
        <v>694</v>
      </c>
      <c r="DU66" s="74">
        <v>0</v>
      </c>
      <c r="DV66" s="74">
        <v>104</v>
      </c>
      <c r="DW66" s="74">
        <v>2</v>
      </c>
      <c r="DX66" s="74">
        <v>0</v>
      </c>
      <c r="DY66" s="74">
        <v>0</v>
      </c>
      <c r="DZ66" s="74">
        <v>0</v>
      </c>
      <c r="EA66" s="74">
        <v>0</v>
      </c>
      <c r="EB66" s="74">
        <v>252328</v>
      </c>
      <c r="ED66" s="87">
        <v>0</v>
      </c>
    </row>
    <row r="67" spans="1:134">
      <c r="A67" s="3" t="s">
        <v>1477</v>
      </c>
      <c r="B67" s="62" t="s">
        <v>1544</v>
      </c>
      <c r="C67" s="88">
        <v>63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4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96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4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179</v>
      </c>
      <c r="DH67" s="74">
        <v>0</v>
      </c>
      <c r="DI67" s="74">
        <v>0</v>
      </c>
      <c r="DJ67" s="74">
        <v>998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82366</v>
      </c>
      <c r="DU67" s="74">
        <v>0</v>
      </c>
      <c r="DV67" s="74">
        <v>0</v>
      </c>
      <c r="DW67" s="74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83639</v>
      </c>
      <c r="ED67" s="87">
        <v>0</v>
      </c>
    </row>
    <row r="68" spans="1:134">
      <c r="A68" s="3" t="s">
        <v>1478</v>
      </c>
      <c r="B68" s="62" t="s">
        <v>1545</v>
      </c>
      <c r="C68" s="88">
        <v>64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1</v>
      </c>
      <c r="BE68" s="74">
        <v>0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0</v>
      </c>
      <c r="BM68" s="74">
        <v>0</v>
      </c>
      <c r="BN68" s="74">
        <v>0</v>
      </c>
      <c r="BO68" s="74">
        <v>0</v>
      </c>
      <c r="BP68" s="74">
        <v>0</v>
      </c>
      <c r="BQ68" s="74">
        <v>0</v>
      </c>
      <c r="BR68" s="74">
        <v>0</v>
      </c>
      <c r="BS68" s="74">
        <v>0</v>
      </c>
      <c r="BT68" s="74">
        <v>0</v>
      </c>
      <c r="BU68" s="74">
        <v>0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</v>
      </c>
      <c r="CB68" s="74">
        <v>0</v>
      </c>
      <c r="CC68" s="74">
        <v>0</v>
      </c>
      <c r="CD68" s="74">
        <v>0</v>
      </c>
      <c r="CE68" s="74">
        <v>0</v>
      </c>
      <c r="CF68" s="74">
        <v>0</v>
      </c>
      <c r="CG68" s="74">
        <v>0</v>
      </c>
      <c r="CH68" s="74">
        <v>0</v>
      </c>
      <c r="CI68" s="74">
        <v>0</v>
      </c>
      <c r="CJ68" s="74">
        <v>0</v>
      </c>
      <c r="CK68" s="74">
        <v>0</v>
      </c>
      <c r="CL68" s="74">
        <v>0</v>
      </c>
      <c r="CM68" s="74">
        <v>0</v>
      </c>
      <c r="CN68" s="74">
        <v>0</v>
      </c>
      <c r="CO68" s="74">
        <v>0</v>
      </c>
      <c r="CP68" s="74">
        <v>0</v>
      </c>
      <c r="CQ68" s="74">
        <v>0</v>
      </c>
      <c r="CR68" s="74">
        <v>0</v>
      </c>
      <c r="CS68" s="74">
        <v>0</v>
      </c>
      <c r="CT68" s="74">
        <v>0</v>
      </c>
      <c r="CU68" s="74">
        <v>0</v>
      </c>
      <c r="CV68" s="74">
        <v>0</v>
      </c>
      <c r="CW68" s="74">
        <v>0</v>
      </c>
      <c r="CX68" s="74">
        <v>0</v>
      </c>
      <c r="CY68" s="74">
        <v>0</v>
      </c>
      <c r="CZ68" s="74">
        <v>0</v>
      </c>
      <c r="DA68" s="74">
        <v>0</v>
      </c>
      <c r="DB68" s="74">
        <v>0</v>
      </c>
      <c r="DC68" s="74">
        <v>0</v>
      </c>
      <c r="DD68" s="74">
        <v>0</v>
      </c>
      <c r="DE68" s="74">
        <v>0</v>
      </c>
      <c r="DF68" s="74">
        <v>0</v>
      </c>
      <c r="DG68" s="74">
        <v>0</v>
      </c>
      <c r="DH68" s="74">
        <v>0</v>
      </c>
      <c r="DI68" s="74">
        <v>1</v>
      </c>
      <c r="DJ68" s="74">
        <v>1467</v>
      </c>
      <c r="DK68" s="74">
        <v>6</v>
      </c>
      <c r="DL68" s="74">
        <v>0</v>
      </c>
      <c r="DM68" s="74">
        <v>0</v>
      </c>
      <c r="DN68" s="74">
        <v>0</v>
      </c>
      <c r="DO68" s="74">
        <v>2</v>
      </c>
      <c r="DP68" s="74">
        <v>0</v>
      </c>
      <c r="DQ68" s="74">
        <v>0</v>
      </c>
      <c r="DR68" s="74">
        <v>0</v>
      </c>
      <c r="DS68" s="74">
        <v>0</v>
      </c>
      <c r="DT68" s="74">
        <v>0</v>
      </c>
      <c r="DU68" s="74">
        <v>142611</v>
      </c>
      <c r="DV68" s="74">
        <v>2137</v>
      </c>
      <c r="DW68" s="74">
        <v>0</v>
      </c>
      <c r="DX68" s="74">
        <v>0</v>
      </c>
      <c r="DY68" s="74">
        <v>0</v>
      </c>
      <c r="DZ68" s="74">
        <v>0</v>
      </c>
      <c r="EA68" s="74">
        <v>0</v>
      </c>
      <c r="EB68" s="74">
        <v>146225</v>
      </c>
      <c r="ED68" s="87">
        <v>0</v>
      </c>
    </row>
    <row r="69" spans="1:134">
      <c r="A69" s="3" t="s">
        <v>1479</v>
      </c>
      <c r="B69" s="62" t="s">
        <v>1546</v>
      </c>
      <c r="C69" s="88">
        <v>65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4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646</v>
      </c>
      <c r="DH69" s="74">
        <v>0</v>
      </c>
      <c r="DI69" s="74">
        <v>0</v>
      </c>
      <c r="DJ69" s="74">
        <v>30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155881</v>
      </c>
      <c r="DW69" s="74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156557</v>
      </c>
      <c r="ED69" s="87">
        <v>0</v>
      </c>
    </row>
    <row r="70" spans="1:134">
      <c r="A70" s="3" t="s">
        <v>1480</v>
      </c>
      <c r="B70" s="62" t="s">
        <v>1547</v>
      </c>
      <c r="C70" s="88">
        <v>66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0</v>
      </c>
      <c r="BN70" s="74">
        <v>0</v>
      </c>
      <c r="BO70" s="74">
        <v>0</v>
      </c>
      <c r="BP70" s="74">
        <v>0</v>
      </c>
      <c r="BQ70" s="74">
        <v>0</v>
      </c>
      <c r="BR70" s="74">
        <v>0</v>
      </c>
      <c r="BS70" s="74">
        <v>0</v>
      </c>
      <c r="BT70" s="74">
        <v>0</v>
      </c>
      <c r="BU70" s="74">
        <v>0</v>
      </c>
      <c r="BV70" s="74">
        <v>0</v>
      </c>
      <c r="BW70" s="74">
        <v>0</v>
      </c>
      <c r="BX70" s="74">
        <v>0</v>
      </c>
      <c r="BY70" s="74">
        <v>0</v>
      </c>
      <c r="BZ70" s="74">
        <v>0</v>
      </c>
      <c r="CA70" s="74">
        <v>0</v>
      </c>
      <c r="CB70" s="74">
        <v>0</v>
      </c>
      <c r="CC70" s="74">
        <v>0</v>
      </c>
      <c r="CD70" s="74">
        <v>0</v>
      </c>
      <c r="CE70" s="74">
        <v>0</v>
      </c>
      <c r="CF70" s="74">
        <v>0</v>
      </c>
      <c r="CG70" s="74">
        <v>0</v>
      </c>
      <c r="CH70" s="74">
        <v>0</v>
      </c>
      <c r="CI70" s="74">
        <v>0</v>
      </c>
      <c r="CJ70" s="74">
        <v>0</v>
      </c>
      <c r="CK70" s="74">
        <v>0</v>
      </c>
      <c r="CL70" s="74">
        <v>0</v>
      </c>
      <c r="CM70" s="74">
        <v>0</v>
      </c>
      <c r="CN70" s="74">
        <v>0</v>
      </c>
      <c r="CO70" s="74">
        <v>0</v>
      </c>
      <c r="CP70" s="74">
        <v>0</v>
      </c>
      <c r="CQ70" s="74">
        <v>0</v>
      </c>
      <c r="CR70" s="74">
        <v>0</v>
      </c>
      <c r="CS70" s="74">
        <v>91</v>
      </c>
      <c r="CT70" s="74">
        <v>0</v>
      </c>
      <c r="CU70" s="74">
        <v>0</v>
      </c>
      <c r="CV70" s="74">
        <v>0</v>
      </c>
      <c r="CW70" s="74">
        <v>0</v>
      </c>
      <c r="CX70" s="74">
        <v>0</v>
      </c>
      <c r="CY70" s="74">
        <v>0</v>
      </c>
      <c r="CZ70" s="74">
        <v>0</v>
      </c>
      <c r="DA70" s="74">
        <v>0</v>
      </c>
      <c r="DB70" s="74">
        <v>0</v>
      </c>
      <c r="DC70" s="74">
        <v>0</v>
      </c>
      <c r="DD70" s="74">
        <v>0</v>
      </c>
      <c r="DE70" s="74">
        <v>0</v>
      </c>
      <c r="DF70" s="74">
        <v>0</v>
      </c>
      <c r="DG70" s="74">
        <v>327</v>
      </c>
      <c r="DH70" s="74">
        <v>0</v>
      </c>
      <c r="DI70" s="74">
        <v>0</v>
      </c>
      <c r="DJ70" s="74">
        <v>0</v>
      </c>
      <c r="DK70" s="74">
        <v>0</v>
      </c>
      <c r="DL70" s="74">
        <v>2078</v>
      </c>
      <c r="DM70" s="74">
        <v>0</v>
      </c>
      <c r="DN70" s="74">
        <v>0</v>
      </c>
      <c r="DO70" s="74">
        <v>0</v>
      </c>
      <c r="DP70" s="74">
        <v>0</v>
      </c>
      <c r="DQ70" s="74">
        <v>0</v>
      </c>
      <c r="DR70" s="74">
        <v>0</v>
      </c>
      <c r="DS70" s="74">
        <v>0</v>
      </c>
      <c r="DT70" s="74">
        <v>0</v>
      </c>
      <c r="DU70" s="74">
        <v>0</v>
      </c>
      <c r="DV70" s="74">
        <v>0</v>
      </c>
      <c r="DW70" s="74">
        <v>28673</v>
      </c>
      <c r="DX70" s="74">
        <v>0</v>
      </c>
      <c r="DY70" s="74">
        <v>0</v>
      </c>
      <c r="DZ70" s="74">
        <v>0</v>
      </c>
      <c r="EA70" s="74">
        <v>0</v>
      </c>
      <c r="EB70" s="74">
        <v>31169</v>
      </c>
      <c r="ED70" s="87">
        <v>0</v>
      </c>
    </row>
    <row r="71" spans="1:134">
      <c r="A71" s="3" t="s">
        <v>1481</v>
      </c>
      <c r="B71" s="62" t="s">
        <v>1548</v>
      </c>
      <c r="C71" s="88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0</v>
      </c>
      <c r="CB71" s="74">
        <v>0</v>
      </c>
      <c r="CC71" s="74">
        <v>0</v>
      </c>
      <c r="CD71" s="74">
        <v>0</v>
      </c>
      <c r="CE71" s="74">
        <v>0</v>
      </c>
      <c r="CF71" s="74">
        <v>0</v>
      </c>
      <c r="CG71" s="74">
        <v>0</v>
      </c>
      <c r="CH71" s="74">
        <v>0</v>
      </c>
      <c r="CI71" s="74">
        <v>0</v>
      </c>
      <c r="CJ71" s="74">
        <v>0</v>
      </c>
      <c r="CK71" s="74">
        <v>0</v>
      </c>
      <c r="CL71" s="74">
        <v>0</v>
      </c>
      <c r="CM71" s="74">
        <v>0</v>
      </c>
      <c r="CN71" s="74">
        <v>0</v>
      </c>
      <c r="CO71" s="74">
        <v>0</v>
      </c>
      <c r="CP71" s="74">
        <v>0</v>
      </c>
      <c r="CQ71" s="74">
        <v>0</v>
      </c>
      <c r="CR71" s="74">
        <v>0</v>
      </c>
      <c r="CS71" s="74">
        <v>853</v>
      </c>
      <c r="CT71" s="74">
        <v>0</v>
      </c>
      <c r="CU71" s="74">
        <v>0</v>
      </c>
      <c r="CV71" s="74">
        <v>0</v>
      </c>
      <c r="CW71" s="74">
        <v>0</v>
      </c>
      <c r="CX71" s="74">
        <v>0</v>
      </c>
      <c r="CY71" s="74">
        <v>0</v>
      </c>
      <c r="CZ71" s="74">
        <v>0</v>
      </c>
      <c r="DA71" s="74">
        <v>0</v>
      </c>
      <c r="DB71" s="74">
        <v>0</v>
      </c>
      <c r="DC71" s="74">
        <v>0</v>
      </c>
      <c r="DD71" s="74">
        <v>0</v>
      </c>
      <c r="DE71" s="74">
        <v>0</v>
      </c>
      <c r="DF71" s="74">
        <v>0</v>
      </c>
      <c r="DG71" s="74">
        <v>266</v>
      </c>
      <c r="DH71" s="74">
        <v>0</v>
      </c>
      <c r="DI71" s="74">
        <v>0</v>
      </c>
      <c r="DJ71" s="74">
        <v>0</v>
      </c>
      <c r="DK71" s="74">
        <v>0</v>
      </c>
      <c r="DL71" s="74">
        <v>0</v>
      </c>
      <c r="DM71" s="74">
        <v>0</v>
      </c>
      <c r="DN71" s="74">
        <v>0</v>
      </c>
      <c r="DO71" s="74">
        <v>0</v>
      </c>
      <c r="DP71" s="74">
        <v>0</v>
      </c>
      <c r="DQ71" s="74">
        <v>0</v>
      </c>
      <c r="DR71" s="74">
        <v>0</v>
      </c>
      <c r="DS71" s="74">
        <v>0</v>
      </c>
      <c r="DT71" s="74">
        <v>0</v>
      </c>
      <c r="DU71" s="74">
        <v>0</v>
      </c>
      <c r="DV71" s="74">
        <v>0</v>
      </c>
      <c r="DW71" s="74">
        <v>0</v>
      </c>
      <c r="DX71" s="74">
        <v>79327</v>
      </c>
      <c r="DY71" s="74">
        <v>16665</v>
      </c>
      <c r="DZ71" s="74">
        <v>34068</v>
      </c>
      <c r="EA71" s="74">
        <v>0</v>
      </c>
      <c r="EB71" s="74">
        <v>131179</v>
      </c>
      <c r="ED71" s="87">
        <v>0</v>
      </c>
    </row>
    <row r="72" spans="1:134">
      <c r="A72" s="3">
        <v>9700</v>
      </c>
      <c r="B72" s="62" t="s">
        <v>1549</v>
      </c>
      <c r="C72" s="88">
        <v>68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0</v>
      </c>
      <c r="BD72" s="74">
        <v>0</v>
      </c>
      <c r="BE72" s="74">
        <v>0</v>
      </c>
      <c r="BF72" s="74">
        <v>0</v>
      </c>
      <c r="BG72" s="74">
        <v>0</v>
      </c>
      <c r="BH72" s="74">
        <v>0</v>
      </c>
      <c r="BI72" s="74">
        <v>0</v>
      </c>
      <c r="BJ72" s="74">
        <v>0</v>
      </c>
      <c r="BK72" s="74">
        <v>0</v>
      </c>
      <c r="BL72" s="74">
        <v>0</v>
      </c>
      <c r="BM72" s="74">
        <v>0</v>
      </c>
      <c r="BN72" s="74">
        <v>0</v>
      </c>
      <c r="BO72" s="74">
        <v>0</v>
      </c>
      <c r="BP72" s="74">
        <v>0</v>
      </c>
      <c r="BQ72" s="74">
        <v>0</v>
      </c>
      <c r="BR72" s="74">
        <v>0</v>
      </c>
      <c r="BS72" s="74">
        <v>0</v>
      </c>
      <c r="BT72" s="74">
        <v>0</v>
      </c>
      <c r="BU72" s="74">
        <v>0</v>
      </c>
      <c r="BV72" s="74">
        <v>0</v>
      </c>
      <c r="BW72" s="74">
        <v>0</v>
      </c>
      <c r="BX72" s="74">
        <v>0</v>
      </c>
      <c r="BY72" s="74">
        <v>0</v>
      </c>
      <c r="BZ72" s="74">
        <v>0</v>
      </c>
      <c r="CA72" s="74">
        <v>0</v>
      </c>
      <c r="CB72" s="74">
        <v>0</v>
      </c>
      <c r="CC72" s="74">
        <v>0</v>
      </c>
      <c r="CD72" s="74">
        <v>0</v>
      </c>
      <c r="CE72" s="74">
        <v>0</v>
      </c>
      <c r="CF72" s="74">
        <v>0</v>
      </c>
      <c r="CG72" s="74">
        <v>0</v>
      </c>
      <c r="CH72" s="74">
        <v>0</v>
      </c>
      <c r="CI72" s="74">
        <v>0</v>
      </c>
      <c r="CJ72" s="74">
        <v>0</v>
      </c>
      <c r="CK72" s="74">
        <v>0</v>
      </c>
      <c r="CL72" s="74">
        <v>0</v>
      </c>
      <c r="CM72" s="74">
        <v>0</v>
      </c>
      <c r="CN72" s="74">
        <v>0</v>
      </c>
      <c r="CO72" s="74">
        <v>0</v>
      </c>
      <c r="CP72" s="74">
        <v>0</v>
      </c>
      <c r="CQ72" s="74">
        <v>0</v>
      </c>
      <c r="CR72" s="74">
        <v>0</v>
      </c>
      <c r="CS72" s="74">
        <v>0</v>
      </c>
      <c r="CT72" s="74">
        <v>0</v>
      </c>
      <c r="CU72" s="74">
        <v>0</v>
      </c>
      <c r="CV72" s="74">
        <v>0</v>
      </c>
      <c r="CW72" s="74">
        <v>0</v>
      </c>
      <c r="CX72" s="74">
        <v>0</v>
      </c>
      <c r="CY72" s="74">
        <v>0</v>
      </c>
      <c r="CZ72" s="74">
        <v>0</v>
      </c>
      <c r="DA72" s="74">
        <v>0</v>
      </c>
      <c r="DB72" s="74">
        <v>0</v>
      </c>
      <c r="DC72" s="74">
        <v>0</v>
      </c>
      <c r="DD72" s="74">
        <v>0</v>
      </c>
      <c r="DE72" s="74">
        <v>0</v>
      </c>
      <c r="DF72" s="74">
        <v>0</v>
      </c>
      <c r="DG72" s="74">
        <v>0</v>
      </c>
      <c r="DH72" s="74">
        <v>0</v>
      </c>
      <c r="DI72" s="74">
        <v>0</v>
      </c>
      <c r="DJ72" s="74">
        <v>0</v>
      </c>
      <c r="DK72" s="74">
        <v>0</v>
      </c>
      <c r="DL72" s="74">
        <v>0</v>
      </c>
      <c r="DM72" s="74">
        <v>0</v>
      </c>
      <c r="DN72" s="74">
        <v>0</v>
      </c>
      <c r="DO72" s="74">
        <v>0</v>
      </c>
      <c r="DP72" s="74">
        <v>0</v>
      </c>
      <c r="DQ72" s="74">
        <v>0</v>
      </c>
      <c r="DR72" s="74">
        <v>0</v>
      </c>
      <c r="DS72" s="74">
        <v>0</v>
      </c>
      <c r="DT72" s="74">
        <v>0</v>
      </c>
      <c r="DU72" s="74">
        <v>0</v>
      </c>
      <c r="DV72" s="74">
        <v>0</v>
      </c>
      <c r="DW72" s="74">
        <v>0</v>
      </c>
      <c r="DX72" s="74">
        <v>0</v>
      </c>
      <c r="DY72" s="74">
        <v>0</v>
      </c>
      <c r="DZ72" s="74">
        <v>0</v>
      </c>
      <c r="EA72" s="74">
        <v>53656</v>
      </c>
      <c r="EB72" s="74">
        <v>53656</v>
      </c>
      <c r="ED72" s="87">
        <v>0</v>
      </c>
    </row>
    <row r="73" spans="1:134">
      <c r="B73" s="62" t="s">
        <v>1840</v>
      </c>
      <c r="C73" s="88">
        <v>69</v>
      </c>
      <c r="D73" s="74">
        <v>11500</v>
      </c>
      <c r="E73" s="74">
        <v>26861</v>
      </c>
      <c r="F73" s="74">
        <v>7875</v>
      </c>
      <c r="G73" s="74">
        <v>44863</v>
      </c>
      <c r="H73" s="74">
        <v>84057</v>
      </c>
      <c r="I73" s="74">
        <v>50156</v>
      </c>
      <c r="J73" s="74">
        <v>4827</v>
      </c>
      <c r="K73" s="74">
        <v>12805</v>
      </c>
      <c r="L73" s="74">
        <v>16648</v>
      </c>
      <c r="M73" s="74">
        <v>55411</v>
      </c>
      <c r="N73" s="74">
        <v>23993</v>
      </c>
      <c r="O73" s="74">
        <v>7316</v>
      </c>
      <c r="P73" s="74">
        <v>20477</v>
      </c>
      <c r="Q73" s="74">
        <v>20720</v>
      </c>
      <c r="R73" s="74">
        <v>9707</v>
      </c>
      <c r="S73" s="74">
        <v>1240</v>
      </c>
      <c r="T73" s="74">
        <v>17996</v>
      </c>
      <c r="U73" s="74">
        <v>179255</v>
      </c>
      <c r="V73" s="74">
        <v>77770</v>
      </c>
      <c r="W73" s="74">
        <v>11312</v>
      </c>
      <c r="X73" s="74">
        <v>97540</v>
      </c>
      <c r="Y73" s="74">
        <v>11786</v>
      </c>
      <c r="Z73" s="74">
        <v>42815</v>
      </c>
      <c r="AA73" s="74">
        <v>4103</v>
      </c>
      <c r="AB73" s="74">
        <v>18532</v>
      </c>
      <c r="AC73" s="74">
        <v>39044</v>
      </c>
      <c r="AD73" s="74">
        <v>39810</v>
      </c>
      <c r="AE73" s="74">
        <v>21305</v>
      </c>
      <c r="AF73" s="74">
        <v>52979</v>
      </c>
      <c r="AG73" s="74">
        <v>9960</v>
      </c>
      <c r="AH73" s="74">
        <v>13081</v>
      </c>
      <c r="AI73" s="74">
        <v>33874</v>
      </c>
      <c r="AJ73" s="74">
        <v>24602</v>
      </c>
      <c r="AK73" s="74">
        <v>90414</v>
      </c>
      <c r="AL73" s="74">
        <v>63917</v>
      </c>
      <c r="AM73" s="74">
        <v>15270</v>
      </c>
      <c r="AN73" s="74">
        <v>9477</v>
      </c>
      <c r="AO73" s="74">
        <v>17234</v>
      </c>
      <c r="AP73" s="74">
        <v>21521</v>
      </c>
      <c r="AQ73" s="74">
        <v>59929</v>
      </c>
      <c r="AR73" s="74">
        <v>37764</v>
      </c>
      <c r="AS73" s="74">
        <v>25234</v>
      </c>
      <c r="AT73" s="74">
        <v>13087</v>
      </c>
      <c r="AU73" s="74">
        <v>52135</v>
      </c>
      <c r="AV73" s="74">
        <v>21107</v>
      </c>
      <c r="AW73" s="74">
        <v>8889</v>
      </c>
      <c r="AX73" s="74">
        <v>67748</v>
      </c>
      <c r="AY73" s="74">
        <v>9578</v>
      </c>
      <c r="AZ73" s="74">
        <v>18463</v>
      </c>
      <c r="BA73" s="74">
        <v>96084</v>
      </c>
      <c r="BB73" s="74">
        <v>124133</v>
      </c>
      <c r="BC73" s="74">
        <v>45983</v>
      </c>
      <c r="BD73" s="74">
        <v>25105</v>
      </c>
      <c r="BE73" s="74">
        <v>29999</v>
      </c>
      <c r="BF73" s="74">
        <v>37465</v>
      </c>
      <c r="BG73" s="74">
        <v>31145</v>
      </c>
      <c r="BH73" s="74">
        <v>22647</v>
      </c>
      <c r="BI73" s="74">
        <v>20724</v>
      </c>
      <c r="BJ73" s="74">
        <v>17203</v>
      </c>
      <c r="BK73" s="74">
        <v>34086</v>
      </c>
      <c r="BL73" s="74">
        <v>52620</v>
      </c>
      <c r="BM73" s="74">
        <v>25317</v>
      </c>
      <c r="BN73" s="74">
        <v>66987</v>
      </c>
      <c r="BO73" s="74">
        <v>17298</v>
      </c>
      <c r="BP73" s="74">
        <v>25460</v>
      </c>
      <c r="BQ73" s="74">
        <v>42175</v>
      </c>
      <c r="BR73" s="74">
        <v>11673</v>
      </c>
      <c r="BS73" s="74">
        <v>88303</v>
      </c>
      <c r="BT73" s="74">
        <v>40926</v>
      </c>
      <c r="BU73" s="74">
        <v>6276</v>
      </c>
      <c r="BV73" s="74">
        <v>96449</v>
      </c>
      <c r="BW73" s="74">
        <v>3919</v>
      </c>
      <c r="BX73" s="74">
        <v>24834</v>
      </c>
      <c r="BY73" s="74">
        <v>45102</v>
      </c>
      <c r="BZ73" s="74">
        <v>10717</v>
      </c>
      <c r="CA73" s="74">
        <v>53065</v>
      </c>
      <c r="CB73" s="74">
        <v>19310</v>
      </c>
      <c r="CC73" s="74">
        <v>30313</v>
      </c>
      <c r="CD73" s="74">
        <v>20596</v>
      </c>
      <c r="CE73" s="74">
        <v>85477</v>
      </c>
      <c r="CF73" s="74">
        <v>126290</v>
      </c>
      <c r="CG73" s="74">
        <v>62986</v>
      </c>
      <c r="CH73" s="74">
        <v>85628</v>
      </c>
      <c r="CI73" s="74">
        <v>42144</v>
      </c>
      <c r="CJ73" s="74">
        <v>39213</v>
      </c>
      <c r="CK73" s="74">
        <v>29230</v>
      </c>
      <c r="CL73" s="74">
        <v>63768</v>
      </c>
      <c r="CM73" s="74">
        <v>177911</v>
      </c>
      <c r="CN73" s="74">
        <v>58273</v>
      </c>
      <c r="CO73" s="74">
        <v>345540</v>
      </c>
      <c r="CP73" s="74">
        <v>161116</v>
      </c>
      <c r="CQ73" s="74">
        <v>135812</v>
      </c>
      <c r="CR73" s="74">
        <v>140607</v>
      </c>
      <c r="CS73" s="74">
        <v>764654</v>
      </c>
      <c r="CT73" s="74">
        <v>195526</v>
      </c>
      <c r="CU73" s="74">
        <v>82966</v>
      </c>
      <c r="CV73" s="74">
        <v>22454</v>
      </c>
      <c r="CW73" s="74">
        <v>35010</v>
      </c>
      <c r="CX73" s="74">
        <v>81048</v>
      </c>
      <c r="CY73" s="74">
        <v>19460</v>
      </c>
      <c r="CZ73" s="74">
        <v>21484</v>
      </c>
      <c r="DA73" s="74">
        <v>194558</v>
      </c>
      <c r="DB73" s="74">
        <v>20111</v>
      </c>
      <c r="DC73" s="74">
        <v>38426</v>
      </c>
      <c r="DD73" s="74">
        <v>160189</v>
      </c>
      <c r="DE73" s="74">
        <v>102129</v>
      </c>
      <c r="DF73" s="74">
        <v>434540</v>
      </c>
      <c r="DG73" s="74">
        <v>165366</v>
      </c>
      <c r="DH73" s="74">
        <v>335975</v>
      </c>
      <c r="DI73" s="74">
        <v>166719</v>
      </c>
      <c r="DJ73" s="74">
        <v>48811</v>
      </c>
      <c r="DK73" s="74">
        <v>64208</v>
      </c>
      <c r="DL73" s="74">
        <v>99424</v>
      </c>
      <c r="DM73" s="74">
        <v>44665</v>
      </c>
      <c r="DN73" s="74">
        <v>75029</v>
      </c>
      <c r="DO73" s="74">
        <v>107647</v>
      </c>
      <c r="DP73" s="74">
        <v>32924</v>
      </c>
      <c r="DQ73" s="74">
        <v>574249</v>
      </c>
      <c r="DR73" s="74">
        <v>12176</v>
      </c>
      <c r="DS73" s="74">
        <v>235352</v>
      </c>
      <c r="DT73" s="74">
        <v>85564</v>
      </c>
      <c r="DU73" s="74">
        <v>142611</v>
      </c>
      <c r="DV73" s="74">
        <v>158624</v>
      </c>
      <c r="DW73" s="74">
        <v>30495</v>
      </c>
      <c r="DX73" s="74">
        <v>79327</v>
      </c>
      <c r="DY73" s="74">
        <v>24858</v>
      </c>
      <c r="DZ73" s="74">
        <v>34303</v>
      </c>
      <c r="EA73" s="74">
        <v>53656</v>
      </c>
      <c r="EB73" s="74">
        <v>9090434</v>
      </c>
      <c r="ED73" s="87">
        <v>0</v>
      </c>
    </row>
    <row r="74" spans="1:134">
      <c r="ED74" s="87"/>
    </row>
    <row r="75" spans="1:134">
      <c r="B75" s="89" t="s">
        <v>1839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0">
        <v>0</v>
      </c>
      <c r="AG75" s="90">
        <v>0</v>
      </c>
      <c r="AH75" s="90">
        <v>0</v>
      </c>
      <c r="AI75" s="90">
        <v>0</v>
      </c>
      <c r="AJ75" s="90">
        <v>0</v>
      </c>
      <c r="AK75" s="90">
        <v>0</v>
      </c>
      <c r="AL75" s="90">
        <v>0</v>
      </c>
      <c r="AM75" s="90">
        <v>0</v>
      </c>
      <c r="AN75" s="90">
        <v>0</v>
      </c>
      <c r="AO75" s="90">
        <v>0</v>
      </c>
      <c r="AP75" s="90">
        <v>0</v>
      </c>
      <c r="AQ75" s="90">
        <v>0</v>
      </c>
      <c r="AR75" s="90">
        <v>0</v>
      </c>
      <c r="AS75" s="90">
        <v>0</v>
      </c>
      <c r="AT75" s="90">
        <v>0</v>
      </c>
      <c r="AU75" s="90">
        <v>0</v>
      </c>
      <c r="AV75" s="90">
        <v>0</v>
      </c>
      <c r="AW75" s="90">
        <v>0</v>
      </c>
      <c r="AX75" s="90">
        <v>0</v>
      </c>
      <c r="AY75" s="90">
        <v>0</v>
      </c>
      <c r="AZ75" s="90">
        <v>0</v>
      </c>
      <c r="BA75" s="90">
        <v>0</v>
      </c>
      <c r="BB75" s="90">
        <v>0</v>
      </c>
      <c r="BC75" s="90">
        <v>0</v>
      </c>
      <c r="BD75" s="90">
        <v>0</v>
      </c>
      <c r="BE75" s="90">
        <v>0</v>
      </c>
      <c r="BF75" s="90">
        <v>0</v>
      </c>
      <c r="BG75" s="90">
        <v>0</v>
      </c>
      <c r="BH75" s="90">
        <v>0</v>
      </c>
      <c r="BI75" s="90">
        <v>0</v>
      </c>
      <c r="BJ75" s="90">
        <v>0</v>
      </c>
      <c r="BK75" s="90">
        <v>0</v>
      </c>
      <c r="BL75" s="90">
        <v>0</v>
      </c>
      <c r="BM75" s="90">
        <v>0</v>
      </c>
      <c r="BN75" s="90">
        <v>0</v>
      </c>
      <c r="BO75" s="90">
        <v>0</v>
      </c>
      <c r="BP75" s="90">
        <v>0</v>
      </c>
      <c r="BQ75" s="90">
        <v>0</v>
      </c>
      <c r="BR75" s="90">
        <v>0</v>
      </c>
      <c r="BS75" s="90">
        <v>0</v>
      </c>
      <c r="BT75" s="90">
        <v>0</v>
      </c>
      <c r="BU75" s="90">
        <v>0</v>
      </c>
      <c r="BV75" s="90">
        <v>0</v>
      </c>
      <c r="BW75" s="90">
        <v>0</v>
      </c>
      <c r="BX75" s="90">
        <v>0</v>
      </c>
      <c r="BY75" s="90">
        <v>0</v>
      </c>
      <c r="BZ75" s="90">
        <v>0</v>
      </c>
      <c r="CA75" s="90">
        <v>0</v>
      </c>
      <c r="CB75" s="90">
        <v>0</v>
      </c>
      <c r="CC75" s="90">
        <v>0</v>
      </c>
      <c r="CD75" s="90">
        <v>0</v>
      </c>
      <c r="CE75" s="90">
        <v>0</v>
      </c>
      <c r="CF75" s="90">
        <v>0</v>
      </c>
      <c r="CG75" s="90">
        <v>0</v>
      </c>
      <c r="CH75" s="90">
        <v>0</v>
      </c>
      <c r="CI75" s="90">
        <v>0</v>
      </c>
      <c r="CJ75" s="90">
        <v>0</v>
      </c>
      <c r="CK75" s="90">
        <v>0</v>
      </c>
      <c r="CL75" s="90">
        <v>0</v>
      </c>
      <c r="CM75" s="90">
        <v>0</v>
      </c>
      <c r="CN75" s="90">
        <v>0</v>
      </c>
      <c r="CO75" s="90">
        <v>0</v>
      </c>
      <c r="CP75" s="90">
        <v>0</v>
      </c>
      <c r="CQ75" s="90">
        <v>0</v>
      </c>
      <c r="CR75" s="90">
        <v>0</v>
      </c>
      <c r="CS75" s="90">
        <v>0</v>
      </c>
      <c r="CT75" s="90">
        <v>0</v>
      </c>
      <c r="CU75" s="90">
        <v>0</v>
      </c>
      <c r="CV75" s="90">
        <v>0</v>
      </c>
      <c r="CW75" s="90">
        <v>0</v>
      </c>
      <c r="CX75" s="90">
        <v>0</v>
      </c>
      <c r="CY75" s="90">
        <v>0</v>
      </c>
      <c r="CZ75" s="90">
        <v>0</v>
      </c>
      <c r="DA75" s="90">
        <v>0</v>
      </c>
      <c r="DB75" s="90">
        <v>0</v>
      </c>
      <c r="DC75" s="90">
        <v>0</v>
      </c>
      <c r="DD75" s="90">
        <v>0</v>
      </c>
      <c r="DE75" s="90">
        <v>0</v>
      </c>
      <c r="DF75" s="90">
        <v>0</v>
      </c>
      <c r="DG75" s="90">
        <v>0</v>
      </c>
      <c r="DH75" s="90">
        <v>0</v>
      </c>
      <c r="DI75" s="90">
        <v>0</v>
      </c>
      <c r="DJ75" s="90">
        <v>0</v>
      </c>
      <c r="DK75" s="90">
        <v>0</v>
      </c>
      <c r="DL75" s="90">
        <v>0</v>
      </c>
      <c r="DM75" s="90">
        <v>0</v>
      </c>
      <c r="DN75" s="90">
        <v>0</v>
      </c>
      <c r="DO75" s="90">
        <v>0</v>
      </c>
      <c r="DP75" s="90">
        <v>0</v>
      </c>
      <c r="DQ75" s="90">
        <v>0</v>
      </c>
      <c r="DR75" s="90">
        <v>0</v>
      </c>
      <c r="DS75" s="90">
        <v>0</v>
      </c>
      <c r="DT75" s="90">
        <v>0</v>
      </c>
      <c r="DU75" s="90">
        <v>0</v>
      </c>
      <c r="DV75" s="90">
        <v>0</v>
      </c>
      <c r="DW75" s="90">
        <v>0</v>
      </c>
      <c r="DX75" s="90">
        <v>0</v>
      </c>
      <c r="DY75" s="90">
        <v>0</v>
      </c>
      <c r="DZ75" s="90">
        <v>0</v>
      </c>
      <c r="EA75" s="90">
        <v>0</v>
      </c>
      <c r="EB75" s="90">
        <v>0</v>
      </c>
      <c r="ED75" s="8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5E1E-3CF5-3641-AF3B-FB8825CCF37E}">
  <sheetPr>
    <tabColor rgb="FFFFFF00"/>
  </sheetPr>
  <dimension ref="A1:CI133"/>
  <sheetViews>
    <sheetView topLeftCell="A19" workbookViewId="0">
      <selection activeCell="BS133" sqref="D133:BS133"/>
    </sheetView>
  </sheetViews>
  <sheetFormatPr defaultColWidth="11.44140625" defaultRowHeight="14.4"/>
  <sheetData>
    <row r="1" spans="1:87">
      <c r="A1" s="65" t="s">
        <v>1412</v>
      </c>
      <c r="B1" s="66" t="s">
        <v>1413</v>
      </c>
      <c r="C1" s="91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W1" s="91"/>
      <c r="BX1" s="67"/>
      <c r="BY1" s="67"/>
      <c r="BZ1" s="67"/>
      <c r="CA1" s="67"/>
      <c r="CB1" s="91"/>
      <c r="CC1" s="91"/>
      <c r="CD1" s="91"/>
      <c r="CE1" s="91"/>
      <c r="CF1" s="91"/>
      <c r="CG1" s="91"/>
      <c r="CH1" s="91"/>
      <c r="CI1" s="91"/>
    </row>
    <row r="2" spans="1:87">
      <c r="A2" s="65" t="s">
        <v>1414</v>
      </c>
      <c r="B2" s="66" t="s">
        <v>1414</v>
      </c>
      <c r="C2" s="91"/>
      <c r="D2" s="77">
        <v>191</v>
      </c>
      <c r="E2" s="77">
        <v>192</v>
      </c>
      <c r="F2" s="77">
        <v>280</v>
      </c>
      <c r="G2" s="77">
        <v>580</v>
      </c>
      <c r="H2" s="77">
        <v>680</v>
      </c>
      <c r="I2" s="77">
        <v>791</v>
      </c>
      <c r="J2" s="77">
        <v>792</v>
      </c>
      <c r="K2" s="77">
        <v>1091</v>
      </c>
      <c r="L2" s="77">
        <v>1092</v>
      </c>
      <c r="M2" s="77">
        <v>1093</v>
      </c>
      <c r="N2" s="77">
        <v>1100</v>
      </c>
      <c r="O2" s="77">
        <v>1200</v>
      </c>
      <c r="P2" s="77">
        <v>1300</v>
      </c>
      <c r="Q2" s="77">
        <v>1400</v>
      </c>
      <c r="R2" s="77">
        <v>1500</v>
      </c>
      <c r="S2" s="77">
        <v>1600</v>
      </c>
      <c r="T2" s="77">
        <v>1700</v>
      </c>
      <c r="U2" s="77">
        <v>1800</v>
      </c>
      <c r="V2" s="77">
        <v>1991</v>
      </c>
      <c r="W2" s="77">
        <v>1992</v>
      </c>
      <c r="X2" s="77">
        <v>2091</v>
      </c>
      <c r="Y2" s="77">
        <v>2092</v>
      </c>
      <c r="Z2" s="77">
        <v>2093</v>
      </c>
      <c r="AA2" s="77">
        <v>2100</v>
      </c>
      <c r="AB2" s="77">
        <v>2200</v>
      </c>
      <c r="AC2" s="77">
        <v>2300</v>
      </c>
      <c r="AD2" s="77">
        <v>2491</v>
      </c>
      <c r="AE2" s="77">
        <v>2492</v>
      </c>
      <c r="AF2" s="77">
        <v>2500</v>
      </c>
      <c r="AG2" s="77">
        <v>2600</v>
      </c>
      <c r="AH2" s="77">
        <v>2700</v>
      </c>
      <c r="AI2" s="77">
        <v>2800</v>
      </c>
      <c r="AJ2" s="77">
        <v>2991</v>
      </c>
      <c r="AK2" s="77">
        <v>2992</v>
      </c>
      <c r="AL2" s="77">
        <v>3000</v>
      </c>
      <c r="AM2" s="77">
        <v>3180</v>
      </c>
      <c r="AN2" s="77">
        <v>3300</v>
      </c>
      <c r="AO2" s="77">
        <v>3500</v>
      </c>
      <c r="AP2" s="77">
        <v>3680</v>
      </c>
      <c r="AQ2" s="77">
        <v>4180</v>
      </c>
      <c r="AR2" s="77">
        <v>4500</v>
      </c>
      <c r="AS2" s="77">
        <v>4680</v>
      </c>
      <c r="AT2" s="77">
        <v>4900</v>
      </c>
      <c r="AU2" s="77">
        <v>5000</v>
      </c>
      <c r="AV2" s="77">
        <v>5100</v>
      </c>
      <c r="AW2" s="77">
        <v>5280</v>
      </c>
      <c r="AX2" s="77">
        <v>5500</v>
      </c>
      <c r="AY2" s="77">
        <v>5600</v>
      </c>
      <c r="AZ2" s="77">
        <v>5800</v>
      </c>
      <c r="BA2" s="77">
        <v>5980</v>
      </c>
      <c r="BB2" s="77">
        <v>6100</v>
      </c>
      <c r="BC2" s="77">
        <v>6280</v>
      </c>
      <c r="BD2" s="77">
        <v>6480</v>
      </c>
      <c r="BE2" s="77">
        <v>6800</v>
      </c>
      <c r="BF2" s="77">
        <v>6980</v>
      </c>
      <c r="BG2" s="77">
        <v>7180</v>
      </c>
      <c r="BH2" s="77">
        <v>7380</v>
      </c>
      <c r="BI2" s="77">
        <v>7700</v>
      </c>
      <c r="BJ2" s="77">
        <v>7880</v>
      </c>
      <c r="BK2" s="77">
        <v>8000</v>
      </c>
      <c r="BL2" s="77">
        <v>8400</v>
      </c>
      <c r="BM2" s="77">
        <v>8591</v>
      </c>
      <c r="BN2" s="77">
        <v>8592</v>
      </c>
      <c r="BO2" s="77">
        <v>8691</v>
      </c>
      <c r="BP2" s="77">
        <v>8692</v>
      </c>
      <c r="BQ2" s="77">
        <v>9080</v>
      </c>
      <c r="BR2" s="77">
        <v>9480</v>
      </c>
      <c r="BS2" s="77">
        <v>9700</v>
      </c>
      <c r="BT2" s="65"/>
      <c r="BU2" s="66"/>
      <c r="BV2" s="66"/>
      <c r="BW2" s="69"/>
      <c r="BX2" s="65"/>
      <c r="BY2" s="65"/>
      <c r="BZ2" s="70"/>
      <c r="CA2" s="65"/>
      <c r="CB2" s="65"/>
      <c r="CC2" s="91"/>
      <c r="CD2" s="91"/>
      <c r="CE2" s="91"/>
      <c r="CF2" s="91"/>
      <c r="CG2" s="91"/>
      <c r="CH2" s="91"/>
      <c r="CI2" s="91"/>
    </row>
    <row r="3" spans="1:87" ht="79.8">
      <c r="A3" s="65"/>
      <c r="B3" s="66"/>
      <c r="C3" s="91"/>
      <c r="D3" s="92" t="s">
        <v>1482</v>
      </c>
      <c r="E3" s="93" t="s">
        <v>1483</v>
      </c>
      <c r="F3" s="93" t="s">
        <v>1484</v>
      </c>
      <c r="G3" s="93" t="s">
        <v>1485</v>
      </c>
      <c r="H3" s="93" t="s">
        <v>1486</v>
      </c>
      <c r="I3" s="93" t="s">
        <v>1487</v>
      </c>
      <c r="J3" s="93" t="s">
        <v>1488</v>
      </c>
      <c r="K3" s="93" t="s">
        <v>1489</v>
      </c>
      <c r="L3" s="93" t="s">
        <v>1490</v>
      </c>
      <c r="M3" s="93" t="s">
        <v>1491</v>
      </c>
      <c r="N3" s="93" t="s">
        <v>1492</v>
      </c>
      <c r="O3" s="93" t="s">
        <v>1493</v>
      </c>
      <c r="P3" s="93" t="s">
        <v>1494</v>
      </c>
      <c r="Q3" s="93" t="s">
        <v>1495</v>
      </c>
      <c r="R3" s="93" t="s">
        <v>1496</v>
      </c>
      <c r="S3" s="93" t="s">
        <v>1497</v>
      </c>
      <c r="T3" s="93" t="s">
        <v>1498</v>
      </c>
      <c r="U3" s="93" t="s">
        <v>1499</v>
      </c>
      <c r="V3" s="93" t="s">
        <v>1500</v>
      </c>
      <c r="W3" s="93" t="s">
        <v>1501</v>
      </c>
      <c r="X3" s="93" t="s">
        <v>1502</v>
      </c>
      <c r="Y3" s="93" t="s">
        <v>1503</v>
      </c>
      <c r="Z3" s="93" t="s">
        <v>1504</v>
      </c>
      <c r="AA3" s="93" t="s">
        <v>1505</v>
      </c>
      <c r="AB3" s="93" t="s">
        <v>1506</v>
      </c>
      <c r="AC3" s="93" t="s">
        <v>1507</v>
      </c>
      <c r="AD3" s="93" t="s">
        <v>1508</v>
      </c>
      <c r="AE3" s="93" t="s">
        <v>1509</v>
      </c>
      <c r="AF3" s="93" t="s">
        <v>1510</v>
      </c>
      <c r="AG3" s="93" t="s">
        <v>1511</v>
      </c>
      <c r="AH3" s="93" t="s">
        <v>1512</v>
      </c>
      <c r="AI3" s="93" t="s">
        <v>1513</v>
      </c>
      <c r="AJ3" s="93" t="s">
        <v>1514</v>
      </c>
      <c r="AK3" s="93" t="s">
        <v>1515</v>
      </c>
      <c r="AL3" s="93" t="s">
        <v>1516</v>
      </c>
      <c r="AM3" s="93" t="s">
        <v>1517</v>
      </c>
      <c r="AN3" s="93" t="s">
        <v>1518</v>
      </c>
      <c r="AO3" s="93" t="s">
        <v>1519</v>
      </c>
      <c r="AP3" s="93" t="s">
        <v>1520</v>
      </c>
      <c r="AQ3" s="93" t="s">
        <v>1521</v>
      </c>
      <c r="AR3" s="93" t="s">
        <v>1522</v>
      </c>
      <c r="AS3" s="93" t="s">
        <v>1523</v>
      </c>
      <c r="AT3" s="93" t="s">
        <v>1524</v>
      </c>
      <c r="AU3" s="93" t="s">
        <v>1525</v>
      </c>
      <c r="AV3" s="93" t="s">
        <v>1526</v>
      </c>
      <c r="AW3" s="93" t="s">
        <v>1527</v>
      </c>
      <c r="AX3" s="93" t="s">
        <v>1528</v>
      </c>
      <c r="AY3" s="93" t="s">
        <v>1529</v>
      </c>
      <c r="AZ3" s="93" t="s">
        <v>1530</v>
      </c>
      <c r="BA3" s="93" t="s">
        <v>1531</v>
      </c>
      <c r="BB3" s="93" t="s">
        <v>1532</v>
      </c>
      <c r="BC3" s="93" t="s">
        <v>1533</v>
      </c>
      <c r="BD3" s="93" t="s">
        <v>1534</v>
      </c>
      <c r="BE3" s="93" t="s">
        <v>1535</v>
      </c>
      <c r="BF3" s="93" t="s">
        <v>1536</v>
      </c>
      <c r="BG3" s="93" t="s">
        <v>1537</v>
      </c>
      <c r="BH3" s="93" t="s">
        <v>1538</v>
      </c>
      <c r="BI3" s="93" t="s">
        <v>1539</v>
      </c>
      <c r="BJ3" s="93" t="s">
        <v>1540</v>
      </c>
      <c r="BK3" s="93" t="s">
        <v>1541</v>
      </c>
      <c r="BL3" s="93" t="s">
        <v>1542</v>
      </c>
      <c r="BM3" s="93" t="s">
        <v>1543</v>
      </c>
      <c r="BN3" s="93" t="s">
        <v>1544</v>
      </c>
      <c r="BO3" s="93" t="s">
        <v>1545</v>
      </c>
      <c r="BP3" s="93" t="s">
        <v>1546</v>
      </c>
      <c r="BQ3" s="93" t="s">
        <v>1547</v>
      </c>
      <c r="BR3" s="93" t="s">
        <v>1548</v>
      </c>
      <c r="BS3" s="93" t="s">
        <v>1549</v>
      </c>
      <c r="BT3" s="93" t="s">
        <v>1550</v>
      </c>
      <c r="BU3" s="93" t="s">
        <v>1551</v>
      </c>
      <c r="BV3" s="93" t="s">
        <v>1552</v>
      </c>
      <c r="BW3" s="93" t="s">
        <v>1553</v>
      </c>
      <c r="BX3" s="93" t="s">
        <v>1554</v>
      </c>
      <c r="BY3" s="93" t="s">
        <v>1555</v>
      </c>
      <c r="BZ3" s="93" t="s">
        <v>1556</v>
      </c>
      <c r="CA3" s="93" t="s">
        <v>1557</v>
      </c>
      <c r="CB3" s="94" t="s">
        <v>1558</v>
      </c>
      <c r="CC3" s="91"/>
      <c r="CD3" s="91"/>
      <c r="CE3" s="91"/>
      <c r="CF3" s="91"/>
      <c r="CG3" s="91"/>
      <c r="CH3" s="91"/>
      <c r="CI3" s="91"/>
    </row>
    <row r="4" spans="1:87">
      <c r="A4" s="91"/>
      <c r="B4" s="91"/>
      <c r="C4" s="91">
        <v>0</v>
      </c>
      <c r="D4" s="91">
        <v>1</v>
      </c>
      <c r="E4" s="91">
        <v>2</v>
      </c>
      <c r="F4" s="91">
        <v>3</v>
      </c>
      <c r="G4" s="91">
        <v>4</v>
      </c>
      <c r="H4" s="91">
        <v>5</v>
      </c>
      <c r="I4" s="91">
        <v>6</v>
      </c>
      <c r="J4" s="91">
        <v>7</v>
      </c>
      <c r="K4" s="91">
        <v>8</v>
      </c>
      <c r="L4" s="91">
        <v>9</v>
      </c>
      <c r="M4" s="91">
        <v>10</v>
      </c>
      <c r="N4" s="91">
        <v>11</v>
      </c>
      <c r="O4" s="91">
        <v>12</v>
      </c>
      <c r="P4" s="91">
        <v>13</v>
      </c>
      <c r="Q4" s="91">
        <v>14</v>
      </c>
      <c r="R4" s="91">
        <v>15</v>
      </c>
      <c r="S4" s="91">
        <v>16</v>
      </c>
      <c r="T4" s="91">
        <v>17</v>
      </c>
      <c r="U4" s="91">
        <v>18</v>
      </c>
      <c r="V4" s="91">
        <v>19</v>
      </c>
      <c r="W4" s="91">
        <v>20</v>
      </c>
      <c r="X4" s="91">
        <v>21</v>
      </c>
      <c r="Y4" s="91">
        <v>22</v>
      </c>
      <c r="Z4" s="91">
        <v>23</v>
      </c>
      <c r="AA4" s="91">
        <v>24</v>
      </c>
      <c r="AB4" s="91">
        <v>25</v>
      </c>
      <c r="AC4" s="91">
        <v>26</v>
      </c>
      <c r="AD4" s="91">
        <v>27</v>
      </c>
      <c r="AE4" s="91">
        <v>28</v>
      </c>
      <c r="AF4" s="91">
        <v>29</v>
      </c>
      <c r="AG4" s="91">
        <v>30</v>
      </c>
      <c r="AH4" s="91">
        <v>31</v>
      </c>
      <c r="AI4" s="91">
        <v>32</v>
      </c>
      <c r="AJ4" s="91">
        <v>33</v>
      </c>
      <c r="AK4" s="91">
        <v>34</v>
      </c>
      <c r="AL4" s="91">
        <v>35</v>
      </c>
      <c r="AM4" s="91">
        <v>36</v>
      </c>
      <c r="AN4" s="91">
        <v>37</v>
      </c>
      <c r="AO4" s="91">
        <v>38</v>
      </c>
      <c r="AP4" s="91">
        <v>39</v>
      </c>
      <c r="AQ4" s="91">
        <v>40</v>
      </c>
      <c r="AR4" s="91">
        <v>41</v>
      </c>
      <c r="AS4" s="91">
        <v>42</v>
      </c>
      <c r="AT4" s="91">
        <v>43</v>
      </c>
      <c r="AU4" s="91">
        <v>44</v>
      </c>
      <c r="AV4" s="91">
        <v>45</v>
      </c>
      <c r="AW4" s="91">
        <v>46</v>
      </c>
      <c r="AX4" s="91">
        <v>47</v>
      </c>
      <c r="AY4" s="91">
        <v>48</v>
      </c>
      <c r="AZ4" s="91">
        <v>49</v>
      </c>
      <c r="BA4" s="91">
        <v>50</v>
      </c>
      <c r="BB4" s="91">
        <v>51</v>
      </c>
      <c r="BC4" s="91">
        <v>52</v>
      </c>
      <c r="BD4" s="91">
        <v>53</v>
      </c>
      <c r="BE4" s="91">
        <v>54</v>
      </c>
      <c r="BF4" s="91">
        <v>55</v>
      </c>
      <c r="BG4" s="91">
        <v>56</v>
      </c>
      <c r="BH4" s="91">
        <v>57</v>
      </c>
      <c r="BI4" s="91">
        <v>58</v>
      </c>
      <c r="BJ4" s="91">
        <v>59</v>
      </c>
      <c r="BK4" s="91">
        <v>60</v>
      </c>
      <c r="BL4" s="91">
        <v>61</v>
      </c>
      <c r="BM4" s="91">
        <v>62</v>
      </c>
      <c r="BN4" s="91">
        <v>63</v>
      </c>
      <c r="BO4" s="91">
        <v>64</v>
      </c>
      <c r="BP4" s="91">
        <v>65</v>
      </c>
      <c r="BQ4" s="91">
        <v>66</v>
      </c>
      <c r="BR4" s="91">
        <v>67</v>
      </c>
      <c r="BS4" s="91">
        <v>68</v>
      </c>
      <c r="BT4" s="91">
        <v>69</v>
      </c>
      <c r="BU4" s="91">
        <v>70</v>
      </c>
      <c r="BV4" s="91">
        <v>71</v>
      </c>
      <c r="BW4" s="91">
        <v>72</v>
      </c>
      <c r="BX4" s="91">
        <v>73</v>
      </c>
      <c r="BY4" s="91">
        <v>74</v>
      </c>
      <c r="BZ4" s="91">
        <v>75</v>
      </c>
      <c r="CA4" s="91">
        <v>76</v>
      </c>
      <c r="CB4" s="91">
        <v>77</v>
      </c>
      <c r="CC4" s="91"/>
      <c r="CD4" s="91"/>
      <c r="CE4" s="91"/>
      <c r="CF4" s="91"/>
      <c r="CG4" s="91"/>
      <c r="CH4" s="91"/>
      <c r="CI4" s="91"/>
    </row>
    <row r="5" spans="1:87">
      <c r="A5" s="73">
        <v>1911</v>
      </c>
      <c r="B5" s="73" t="s">
        <v>1560</v>
      </c>
      <c r="C5" s="91">
        <v>1</v>
      </c>
      <c r="D5" s="82">
        <v>97</v>
      </c>
      <c r="E5" s="82">
        <v>93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2">
        <v>16</v>
      </c>
      <c r="L5" s="82">
        <v>0</v>
      </c>
      <c r="M5" s="82">
        <v>5154</v>
      </c>
      <c r="N5" s="82">
        <v>138</v>
      </c>
      <c r="O5" s="82">
        <v>0</v>
      </c>
      <c r="P5" s="82">
        <v>0</v>
      </c>
      <c r="Q5" s="82">
        <v>0</v>
      </c>
      <c r="R5" s="82">
        <v>0</v>
      </c>
      <c r="S5" s="82">
        <v>0</v>
      </c>
      <c r="T5" s="82">
        <v>0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2">
        <v>0</v>
      </c>
      <c r="AA5" s="82">
        <v>0</v>
      </c>
      <c r="AB5" s="82">
        <v>0</v>
      </c>
      <c r="AC5" s="82">
        <v>0</v>
      </c>
      <c r="AD5" s="82">
        <v>0</v>
      </c>
      <c r="AE5" s="82">
        <v>0</v>
      </c>
      <c r="AF5" s="82">
        <v>0</v>
      </c>
      <c r="AG5" s="82">
        <v>0</v>
      </c>
      <c r="AH5" s="82">
        <v>0</v>
      </c>
      <c r="AI5" s="82">
        <v>0</v>
      </c>
      <c r="AJ5" s="82">
        <v>0</v>
      </c>
      <c r="AK5" s="82">
        <v>0</v>
      </c>
      <c r="AL5" s="82">
        <v>0</v>
      </c>
      <c r="AM5" s="82">
        <v>0</v>
      </c>
      <c r="AN5" s="82">
        <v>0</v>
      </c>
      <c r="AO5" s="82">
        <v>0</v>
      </c>
      <c r="AP5" s="82">
        <v>0</v>
      </c>
      <c r="AQ5" s="82">
        <v>0</v>
      </c>
      <c r="AR5" s="82">
        <v>0</v>
      </c>
      <c r="AS5" s="82">
        <v>225</v>
      </c>
      <c r="AT5" s="82">
        <v>0</v>
      </c>
      <c r="AU5" s="82">
        <v>0</v>
      </c>
      <c r="AV5" s="82">
        <v>0</v>
      </c>
      <c r="AW5" s="82">
        <v>0</v>
      </c>
      <c r="AX5" s="82">
        <v>0</v>
      </c>
      <c r="AY5" s="82">
        <v>0</v>
      </c>
      <c r="AZ5" s="82">
        <v>0</v>
      </c>
      <c r="BA5" s="82">
        <v>0</v>
      </c>
      <c r="BB5" s="82">
        <v>0</v>
      </c>
      <c r="BC5" s="82">
        <v>0</v>
      </c>
      <c r="BD5" s="82">
        <v>0</v>
      </c>
      <c r="BE5" s="82">
        <v>0</v>
      </c>
      <c r="BF5" s="82">
        <v>0</v>
      </c>
      <c r="BG5" s="82">
        <v>0</v>
      </c>
      <c r="BH5" s="82">
        <v>0</v>
      </c>
      <c r="BI5" s="82">
        <v>0</v>
      </c>
      <c r="BJ5" s="82">
        <v>0</v>
      </c>
      <c r="BK5" s="82">
        <v>0</v>
      </c>
      <c r="BL5" s="82">
        <v>123</v>
      </c>
      <c r="BM5" s="82">
        <v>0</v>
      </c>
      <c r="BN5" s="82">
        <v>0</v>
      </c>
      <c r="BO5" s="82">
        <v>0</v>
      </c>
      <c r="BP5" s="82">
        <v>0</v>
      </c>
      <c r="BQ5" s="82">
        <v>0</v>
      </c>
      <c r="BR5" s="82">
        <v>0</v>
      </c>
      <c r="BS5" s="82">
        <v>0</v>
      </c>
      <c r="BT5" s="82">
        <v>5846</v>
      </c>
      <c r="BU5" s="82">
        <v>0</v>
      </c>
      <c r="BV5" s="82">
        <v>0</v>
      </c>
      <c r="BW5" s="82">
        <v>0</v>
      </c>
      <c r="BX5" s="82">
        <v>221</v>
      </c>
      <c r="BY5" s="82">
        <v>0</v>
      </c>
      <c r="BZ5" s="82">
        <v>0</v>
      </c>
      <c r="CA5" s="82">
        <v>221</v>
      </c>
      <c r="CB5" s="82">
        <v>6067</v>
      </c>
      <c r="CC5" s="91"/>
      <c r="CD5" s="82">
        <v>0</v>
      </c>
      <c r="CE5" s="82">
        <v>0</v>
      </c>
      <c r="CF5" s="82">
        <v>0</v>
      </c>
      <c r="CG5" s="91"/>
      <c r="CH5" s="95">
        <v>6067</v>
      </c>
      <c r="CI5" s="95">
        <v>0</v>
      </c>
    </row>
    <row r="6" spans="1:87">
      <c r="A6" s="73">
        <v>1912</v>
      </c>
      <c r="B6" s="73" t="s">
        <v>1562</v>
      </c>
      <c r="C6" s="91">
        <v>2</v>
      </c>
      <c r="D6" s="82">
        <v>17</v>
      </c>
      <c r="E6" s="82">
        <v>61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12</v>
      </c>
      <c r="L6" s="82">
        <v>0</v>
      </c>
      <c r="M6" s="82">
        <v>182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2">
        <v>0</v>
      </c>
      <c r="U6" s="82">
        <v>0</v>
      </c>
      <c r="V6" s="82">
        <v>0</v>
      </c>
      <c r="W6" s="82">
        <v>0</v>
      </c>
      <c r="X6" s="82">
        <v>0</v>
      </c>
      <c r="Y6" s="82">
        <v>0</v>
      </c>
      <c r="Z6" s="82">
        <v>0</v>
      </c>
      <c r="AA6" s="82">
        <v>0</v>
      </c>
      <c r="AB6" s="82">
        <v>0</v>
      </c>
      <c r="AC6" s="82">
        <v>0</v>
      </c>
      <c r="AD6" s="82">
        <v>0</v>
      </c>
      <c r="AE6" s="82">
        <v>0</v>
      </c>
      <c r="AF6" s="82">
        <v>0</v>
      </c>
      <c r="AG6" s="82">
        <v>0</v>
      </c>
      <c r="AH6" s="82">
        <v>0</v>
      </c>
      <c r="AI6" s="82">
        <v>0</v>
      </c>
      <c r="AJ6" s="82">
        <v>0</v>
      </c>
      <c r="AK6" s="82">
        <v>0</v>
      </c>
      <c r="AL6" s="82">
        <v>0</v>
      </c>
      <c r="AM6" s="82">
        <v>0</v>
      </c>
      <c r="AN6" s="82">
        <v>0</v>
      </c>
      <c r="AO6" s="82">
        <v>0</v>
      </c>
      <c r="AP6" s="82">
        <v>0</v>
      </c>
      <c r="AQ6" s="82">
        <v>0</v>
      </c>
      <c r="AR6" s="82">
        <v>0</v>
      </c>
      <c r="AS6" s="82">
        <v>9</v>
      </c>
      <c r="AT6" s="82">
        <v>0</v>
      </c>
      <c r="AU6" s="82">
        <v>0</v>
      </c>
      <c r="AV6" s="82">
        <v>0</v>
      </c>
      <c r="AW6" s="82">
        <v>0</v>
      </c>
      <c r="AX6" s="82">
        <v>0</v>
      </c>
      <c r="AY6" s="82">
        <v>3</v>
      </c>
      <c r="AZ6" s="82">
        <v>0</v>
      </c>
      <c r="BA6" s="82">
        <v>0</v>
      </c>
      <c r="BB6" s="82">
        <v>0</v>
      </c>
      <c r="BC6" s="82">
        <v>0</v>
      </c>
      <c r="BD6" s="82">
        <v>0</v>
      </c>
      <c r="BE6" s="82">
        <v>0</v>
      </c>
      <c r="BF6" s="82">
        <v>0</v>
      </c>
      <c r="BG6" s="82">
        <v>0</v>
      </c>
      <c r="BH6" s="82">
        <v>0</v>
      </c>
      <c r="BI6" s="82">
        <v>0</v>
      </c>
      <c r="BJ6" s="82">
        <v>0</v>
      </c>
      <c r="BK6" s="82">
        <v>0</v>
      </c>
      <c r="BL6" s="82">
        <v>7</v>
      </c>
      <c r="BM6" s="82">
        <v>0</v>
      </c>
      <c r="BN6" s="82">
        <v>0</v>
      </c>
      <c r="BO6" s="82">
        <v>0</v>
      </c>
      <c r="BP6" s="82">
        <v>0</v>
      </c>
      <c r="BQ6" s="82">
        <v>0</v>
      </c>
      <c r="BR6" s="82">
        <v>0</v>
      </c>
      <c r="BS6" s="82">
        <v>0</v>
      </c>
      <c r="BT6" s="82">
        <v>291</v>
      </c>
      <c r="BU6" s="82">
        <v>0</v>
      </c>
      <c r="BV6" s="82">
        <v>0</v>
      </c>
      <c r="BW6" s="82">
        <v>0</v>
      </c>
      <c r="BX6" s="82">
        <v>84</v>
      </c>
      <c r="BY6" s="82">
        <v>0</v>
      </c>
      <c r="BZ6" s="82">
        <v>0</v>
      </c>
      <c r="CA6" s="82">
        <v>84</v>
      </c>
      <c r="CB6" s="82">
        <v>375</v>
      </c>
      <c r="CC6" s="91"/>
      <c r="CD6" s="82">
        <v>0</v>
      </c>
      <c r="CE6" s="82">
        <v>0</v>
      </c>
      <c r="CF6" s="82">
        <v>0</v>
      </c>
      <c r="CG6" s="91"/>
      <c r="CH6" s="95">
        <v>375</v>
      </c>
      <c r="CI6" s="95">
        <v>0</v>
      </c>
    </row>
    <row r="7" spans="1:87">
      <c r="A7" s="73">
        <v>1913</v>
      </c>
      <c r="B7" s="73" t="s">
        <v>1564</v>
      </c>
      <c r="C7" s="91">
        <v>3</v>
      </c>
      <c r="D7" s="82">
        <v>3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9</v>
      </c>
      <c r="N7" s="82">
        <v>0</v>
      </c>
      <c r="O7" s="82">
        <v>0</v>
      </c>
      <c r="P7" s="82">
        <v>69</v>
      </c>
      <c r="Q7" s="82">
        <v>0</v>
      </c>
      <c r="R7" s="82">
        <v>0</v>
      </c>
      <c r="S7" s="82">
        <v>0</v>
      </c>
      <c r="T7" s="82">
        <v>0</v>
      </c>
      <c r="U7" s="82">
        <v>0</v>
      </c>
      <c r="V7" s="82">
        <v>0</v>
      </c>
      <c r="W7" s="82">
        <v>1</v>
      </c>
      <c r="X7" s="82">
        <v>0</v>
      </c>
      <c r="Y7" s="82">
        <v>0</v>
      </c>
      <c r="Z7" s="82">
        <v>0</v>
      </c>
      <c r="AA7" s="82">
        <v>0</v>
      </c>
      <c r="AB7" s="82">
        <v>0</v>
      </c>
      <c r="AC7" s="82">
        <v>0</v>
      </c>
      <c r="AD7" s="82">
        <v>0</v>
      </c>
      <c r="AE7" s="82">
        <v>0</v>
      </c>
      <c r="AF7" s="82">
        <v>0</v>
      </c>
      <c r="AG7" s="82">
        <v>0</v>
      </c>
      <c r="AH7" s="82">
        <v>0</v>
      </c>
      <c r="AI7" s="82">
        <v>0</v>
      </c>
      <c r="AJ7" s="82">
        <v>0</v>
      </c>
      <c r="AK7" s="82">
        <v>0</v>
      </c>
      <c r="AL7" s="82">
        <v>0</v>
      </c>
      <c r="AM7" s="82">
        <v>0</v>
      </c>
      <c r="AN7" s="82">
        <v>0</v>
      </c>
      <c r="AO7" s="82">
        <v>0</v>
      </c>
      <c r="AP7" s="82">
        <v>0</v>
      </c>
      <c r="AQ7" s="82">
        <v>0</v>
      </c>
      <c r="AR7" s="82">
        <v>0</v>
      </c>
      <c r="AS7" s="82">
        <v>3</v>
      </c>
      <c r="AT7" s="82">
        <v>0</v>
      </c>
      <c r="AU7" s="82">
        <v>0</v>
      </c>
      <c r="AV7" s="82">
        <v>0</v>
      </c>
      <c r="AW7" s="82">
        <v>0</v>
      </c>
      <c r="AX7" s="82">
        <v>0</v>
      </c>
      <c r="AY7" s="82">
        <v>0</v>
      </c>
      <c r="AZ7" s="82">
        <v>0</v>
      </c>
      <c r="BA7" s="82">
        <v>0</v>
      </c>
      <c r="BB7" s="82">
        <v>0</v>
      </c>
      <c r="BC7" s="82">
        <v>0</v>
      </c>
      <c r="BD7" s="82">
        <v>0</v>
      </c>
      <c r="BE7" s="82">
        <v>0</v>
      </c>
      <c r="BF7" s="82">
        <v>0</v>
      </c>
      <c r="BG7" s="82">
        <v>0</v>
      </c>
      <c r="BH7" s="82">
        <v>0</v>
      </c>
      <c r="BI7" s="82">
        <v>0</v>
      </c>
      <c r="BJ7" s="82">
        <v>0</v>
      </c>
      <c r="BK7" s="82">
        <v>0</v>
      </c>
      <c r="BL7" s="82">
        <v>0</v>
      </c>
      <c r="BM7" s="82">
        <v>0</v>
      </c>
      <c r="BN7" s="82">
        <v>0</v>
      </c>
      <c r="BO7" s="82">
        <v>0</v>
      </c>
      <c r="BP7" s="82">
        <v>0</v>
      </c>
      <c r="BQ7" s="82">
        <v>0</v>
      </c>
      <c r="BR7" s="82">
        <v>0</v>
      </c>
      <c r="BS7" s="82">
        <v>0</v>
      </c>
      <c r="BT7" s="82">
        <v>85</v>
      </c>
      <c r="BU7" s="82">
        <v>0</v>
      </c>
      <c r="BV7" s="82">
        <v>0</v>
      </c>
      <c r="BW7" s="82">
        <v>0</v>
      </c>
      <c r="BX7" s="82">
        <v>0</v>
      </c>
      <c r="BY7" s="82">
        <v>0</v>
      </c>
      <c r="BZ7" s="82">
        <v>0</v>
      </c>
      <c r="CA7" s="82">
        <v>0</v>
      </c>
      <c r="CB7" s="82">
        <v>85</v>
      </c>
      <c r="CC7" s="91"/>
      <c r="CD7" s="82">
        <v>0</v>
      </c>
      <c r="CE7" s="82">
        <v>0</v>
      </c>
      <c r="CF7" s="82">
        <v>0</v>
      </c>
      <c r="CG7" s="91"/>
      <c r="CH7" s="95">
        <v>85</v>
      </c>
      <c r="CI7" s="95">
        <v>0</v>
      </c>
    </row>
    <row r="8" spans="1:87">
      <c r="A8" s="73">
        <v>1914</v>
      </c>
      <c r="B8" s="73" t="s">
        <v>1566</v>
      </c>
      <c r="C8" s="91">
        <v>4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  <c r="P8" s="82">
        <v>0</v>
      </c>
      <c r="Q8" s="82">
        <v>0</v>
      </c>
      <c r="R8" s="82">
        <v>0</v>
      </c>
      <c r="S8" s="82">
        <v>0</v>
      </c>
      <c r="T8" s="82">
        <v>0</v>
      </c>
      <c r="U8" s="82">
        <v>0</v>
      </c>
      <c r="V8" s="82">
        <v>0</v>
      </c>
      <c r="W8" s="82">
        <v>0</v>
      </c>
      <c r="X8" s="82">
        <v>0</v>
      </c>
      <c r="Y8" s="82">
        <v>0</v>
      </c>
      <c r="Z8" s="82">
        <v>0</v>
      </c>
      <c r="AA8" s="82">
        <v>0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0</v>
      </c>
      <c r="AK8" s="82">
        <v>0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0</v>
      </c>
      <c r="BC8" s="82">
        <v>0</v>
      </c>
      <c r="BD8" s="82">
        <v>0</v>
      </c>
      <c r="BE8" s="82">
        <v>0</v>
      </c>
      <c r="BF8" s="82">
        <v>0</v>
      </c>
      <c r="BG8" s="82">
        <v>0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91"/>
      <c r="CD8" s="82">
        <v>0</v>
      </c>
      <c r="CE8" s="82">
        <v>0</v>
      </c>
      <c r="CF8" s="82">
        <v>0</v>
      </c>
      <c r="CG8" s="91"/>
      <c r="CH8" s="95">
        <v>0</v>
      </c>
      <c r="CI8" s="95">
        <v>0</v>
      </c>
    </row>
    <row r="9" spans="1:87">
      <c r="A9" s="73">
        <v>1915</v>
      </c>
      <c r="B9" s="73" t="s">
        <v>1568</v>
      </c>
      <c r="C9" s="91">
        <v>5</v>
      </c>
      <c r="D9" s="82">
        <v>20</v>
      </c>
      <c r="E9" s="82">
        <v>2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5</v>
      </c>
      <c r="L9" s="82">
        <v>0</v>
      </c>
      <c r="M9" s="82">
        <v>292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0</v>
      </c>
      <c r="W9" s="82">
        <v>12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v>0</v>
      </c>
      <c r="AG9" s="82">
        <v>0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  <c r="AN9" s="82">
        <v>0</v>
      </c>
      <c r="AO9" s="82">
        <v>0</v>
      </c>
      <c r="AP9" s="82">
        <v>0</v>
      </c>
      <c r="AQ9" s="82">
        <v>0</v>
      </c>
      <c r="AR9" s="82">
        <v>0</v>
      </c>
      <c r="AS9" s="82">
        <v>102</v>
      </c>
      <c r="AT9" s="82">
        <v>0</v>
      </c>
      <c r="AU9" s="82">
        <v>0</v>
      </c>
      <c r="AV9" s="82">
        <v>0</v>
      </c>
      <c r="AW9" s="82">
        <v>0</v>
      </c>
      <c r="AX9" s="82">
        <v>0</v>
      </c>
      <c r="AY9" s="82">
        <v>0</v>
      </c>
      <c r="AZ9" s="82">
        <v>0</v>
      </c>
      <c r="BA9" s="82">
        <v>0</v>
      </c>
      <c r="BB9" s="82">
        <v>0</v>
      </c>
      <c r="BC9" s="82">
        <v>0</v>
      </c>
      <c r="BD9" s="82">
        <v>0</v>
      </c>
      <c r="BE9" s="82">
        <v>0</v>
      </c>
      <c r="BF9" s="82">
        <v>0</v>
      </c>
      <c r="BG9" s="82">
        <v>0</v>
      </c>
      <c r="BH9" s="82">
        <v>0</v>
      </c>
      <c r="BI9" s="82">
        <v>0</v>
      </c>
      <c r="BJ9" s="82">
        <v>0</v>
      </c>
      <c r="BK9" s="82">
        <v>0</v>
      </c>
      <c r="BL9" s="82">
        <v>0</v>
      </c>
      <c r="BM9" s="82">
        <v>0</v>
      </c>
      <c r="BN9" s="82">
        <v>0</v>
      </c>
      <c r="BO9" s="82">
        <v>0</v>
      </c>
      <c r="BP9" s="82">
        <v>0</v>
      </c>
      <c r="BQ9" s="82">
        <v>0</v>
      </c>
      <c r="BR9" s="82">
        <v>0</v>
      </c>
      <c r="BS9" s="82">
        <v>0</v>
      </c>
      <c r="BT9" s="82">
        <v>431</v>
      </c>
      <c r="BU9" s="82">
        <v>0</v>
      </c>
      <c r="BV9" s="82">
        <v>0</v>
      </c>
      <c r="BW9" s="82">
        <v>0</v>
      </c>
      <c r="BX9" s="82">
        <v>1</v>
      </c>
      <c r="BY9" s="82">
        <v>0</v>
      </c>
      <c r="BZ9" s="82">
        <v>0</v>
      </c>
      <c r="CA9" s="82">
        <v>1</v>
      </c>
      <c r="CB9" s="82">
        <v>432</v>
      </c>
      <c r="CC9" s="91"/>
      <c r="CD9" s="82">
        <v>0</v>
      </c>
      <c r="CE9" s="82">
        <v>0</v>
      </c>
      <c r="CF9" s="82">
        <v>0</v>
      </c>
      <c r="CG9" s="91"/>
      <c r="CH9" s="95">
        <v>432</v>
      </c>
      <c r="CI9" s="95">
        <v>0</v>
      </c>
    </row>
    <row r="10" spans="1:87">
      <c r="A10" s="73">
        <v>1916</v>
      </c>
      <c r="B10" s="73" t="s">
        <v>1570</v>
      </c>
      <c r="C10" s="91">
        <v>6</v>
      </c>
      <c r="D10" s="82">
        <v>139</v>
      </c>
      <c r="E10" s="82">
        <v>38</v>
      </c>
      <c r="F10" s="82">
        <v>3</v>
      </c>
      <c r="G10" s="82">
        <v>0</v>
      </c>
      <c r="H10" s="82">
        <v>0</v>
      </c>
      <c r="I10" s="82">
        <v>0</v>
      </c>
      <c r="J10" s="82">
        <v>0</v>
      </c>
      <c r="K10" s="82">
        <v>1</v>
      </c>
      <c r="L10" s="82">
        <v>0</v>
      </c>
      <c r="M10" s="82">
        <v>144</v>
      </c>
      <c r="N10" s="82">
        <v>0</v>
      </c>
      <c r="O10" s="82">
        <v>182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0</v>
      </c>
      <c r="V10" s="82">
        <v>0</v>
      </c>
      <c r="W10" s="82">
        <v>7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2">
        <v>0</v>
      </c>
      <c r="AF10" s="82">
        <v>0</v>
      </c>
      <c r="AG10" s="82">
        <v>0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  <c r="AN10" s="82">
        <v>0</v>
      </c>
      <c r="AO10" s="82">
        <v>0</v>
      </c>
      <c r="AP10" s="82">
        <v>1</v>
      </c>
      <c r="AQ10" s="82">
        <v>0</v>
      </c>
      <c r="AR10" s="82">
        <v>0</v>
      </c>
      <c r="AS10" s="82">
        <v>28</v>
      </c>
      <c r="AT10" s="82">
        <v>0</v>
      </c>
      <c r="AU10" s="82">
        <v>0</v>
      </c>
      <c r="AV10" s="82">
        <v>0</v>
      </c>
      <c r="AW10" s="82">
        <v>0</v>
      </c>
      <c r="AX10" s="82">
        <v>7</v>
      </c>
      <c r="AY10" s="82">
        <v>79</v>
      </c>
      <c r="AZ10" s="82">
        <v>0</v>
      </c>
      <c r="BA10" s="82">
        <v>0</v>
      </c>
      <c r="BB10" s="82">
        <v>0</v>
      </c>
      <c r="BC10" s="82">
        <v>0</v>
      </c>
      <c r="BD10" s="82">
        <v>0</v>
      </c>
      <c r="BE10" s="82">
        <v>0</v>
      </c>
      <c r="BF10" s="82">
        <v>0</v>
      </c>
      <c r="BG10" s="82">
        <v>0</v>
      </c>
      <c r="BH10" s="82">
        <v>0</v>
      </c>
      <c r="BI10" s="82">
        <v>0</v>
      </c>
      <c r="BJ10" s="82">
        <v>4</v>
      </c>
      <c r="BK10" s="82">
        <v>0</v>
      </c>
      <c r="BL10" s="82">
        <v>18</v>
      </c>
      <c r="BM10" s="82">
        <v>12</v>
      </c>
      <c r="BN10" s="82">
        <v>2</v>
      </c>
      <c r="BO10" s="82">
        <v>5</v>
      </c>
      <c r="BP10" s="82">
        <v>5</v>
      </c>
      <c r="BQ10" s="82">
        <v>0</v>
      </c>
      <c r="BR10" s="82">
        <v>8</v>
      </c>
      <c r="BS10" s="82">
        <v>0</v>
      </c>
      <c r="BT10" s="82">
        <v>683</v>
      </c>
      <c r="BU10" s="82">
        <v>0</v>
      </c>
      <c r="BV10" s="82">
        <v>0</v>
      </c>
      <c r="BW10" s="82">
        <v>0</v>
      </c>
      <c r="BX10" s="82">
        <v>1478</v>
      </c>
      <c r="BY10" s="82">
        <v>0</v>
      </c>
      <c r="BZ10" s="82">
        <v>0</v>
      </c>
      <c r="CA10" s="82">
        <v>1478</v>
      </c>
      <c r="CB10" s="82">
        <v>2161</v>
      </c>
      <c r="CC10" s="91"/>
      <c r="CD10" s="82">
        <v>0</v>
      </c>
      <c r="CE10" s="82">
        <v>0</v>
      </c>
      <c r="CF10" s="82">
        <v>0</v>
      </c>
      <c r="CG10" s="91"/>
      <c r="CH10" s="95">
        <v>2161</v>
      </c>
      <c r="CI10" s="95">
        <v>0</v>
      </c>
    </row>
    <row r="11" spans="1:87">
      <c r="A11" s="73">
        <v>1917</v>
      </c>
      <c r="B11" s="73" t="s">
        <v>1572</v>
      </c>
      <c r="C11" s="91">
        <v>7</v>
      </c>
      <c r="D11" s="82">
        <v>0</v>
      </c>
      <c r="E11" s="82">
        <v>0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20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0</v>
      </c>
      <c r="U11" s="82">
        <v>0</v>
      </c>
      <c r="V11" s="82">
        <v>0</v>
      </c>
      <c r="W11" s="82">
        <v>0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v>0</v>
      </c>
      <c r="AG11" s="82">
        <v>0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  <c r="AN11" s="82">
        <v>0</v>
      </c>
      <c r="AO11" s="82">
        <v>0</v>
      </c>
      <c r="AP11" s="82">
        <v>0</v>
      </c>
      <c r="AQ11" s="82">
        <v>0</v>
      </c>
      <c r="AR11" s="82">
        <v>0</v>
      </c>
      <c r="AS11" s="82">
        <v>0</v>
      </c>
      <c r="AT11" s="82">
        <v>0</v>
      </c>
      <c r="AU11" s="82">
        <v>0</v>
      </c>
      <c r="AV11" s="82">
        <v>0</v>
      </c>
      <c r="AW11" s="82">
        <v>0</v>
      </c>
      <c r="AX11" s="82">
        <v>0</v>
      </c>
      <c r="AY11" s="82">
        <v>1</v>
      </c>
      <c r="AZ11" s="82">
        <v>0</v>
      </c>
      <c r="BA11" s="82">
        <v>0</v>
      </c>
      <c r="BB11" s="82">
        <v>0</v>
      </c>
      <c r="BC11" s="82">
        <v>0</v>
      </c>
      <c r="BD11" s="82">
        <v>0</v>
      </c>
      <c r="BE11" s="82">
        <v>0</v>
      </c>
      <c r="BF11" s="82">
        <v>0</v>
      </c>
      <c r="BG11" s="82">
        <v>0</v>
      </c>
      <c r="BH11" s="82">
        <v>0</v>
      </c>
      <c r="BI11" s="82">
        <v>0</v>
      </c>
      <c r="BJ11" s="82">
        <v>0</v>
      </c>
      <c r="BK11" s="82">
        <v>0</v>
      </c>
      <c r="BL11" s="82">
        <v>0</v>
      </c>
      <c r="BM11" s="82">
        <v>0</v>
      </c>
      <c r="BN11" s="82">
        <v>0</v>
      </c>
      <c r="BO11" s="82">
        <v>0</v>
      </c>
      <c r="BP11" s="82">
        <v>0</v>
      </c>
      <c r="BQ11" s="82">
        <v>0</v>
      </c>
      <c r="BR11" s="82">
        <v>0</v>
      </c>
      <c r="BS11" s="82">
        <v>0</v>
      </c>
      <c r="BT11" s="82">
        <v>22</v>
      </c>
      <c r="BU11" s="82">
        <v>0</v>
      </c>
      <c r="BV11" s="82">
        <v>0</v>
      </c>
      <c r="BW11" s="82">
        <v>0</v>
      </c>
      <c r="BX11" s="82">
        <v>6</v>
      </c>
      <c r="BY11" s="82">
        <v>1</v>
      </c>
      <c r="BZ11" s="82">
        <v>0</v>
      </c>
      <c r="CA11" s="82">
        <v>6</v>
      </c>
      <c r="CB11" s="82">
        <v>28</v>
      </c>
      <c r="CC11" s="91"/>
      <c r="CD11" s="82">
        <v>0</v>
      </c>
      <c r="CE11" s="82">
        <v>0</v>
      </c>
      <c r="CF11" s="82">
        <v>0</v>
      </c>
      <c r="CG11" s="91"/>
      <c r="CH11" s="95">
        <v>28</v>
      </c>
      <c r="CI11" s="95">
        <v>0</v>
      </c>
    </row>
    <row r="12" spans="1:87">
      <c r="A12" s="73">
        <v>1918</v>
      </c>
      <c r="B12" s="73" t="s">
        <v>1574</v>
      </c>
      <c r="C12" s="91">
        <v>8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C12" s="82">
        <v>0</v>
      </c>
      <c r="AD12" s="82">
        <v>0</v>
      </c>
      <c r="AE12" s="82">
        <v>0</v>
      </c>
      <c r="AF12" s="82">
        <v>0</v>
      </c>
      <c r="AG12" s="82">
        <v>0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  <c r="AN12" s="82">
        <v>0</v>
      </c>
      <c r="AO12" s="82">
        <v>0</v>
      </c>
      <c r="AP12" s="82">
        <v>0</v>
      </c>
      <c r="AQ12" s="82">
        <v>0</v>
      </c>
      <c r="AR12" s="82">
        <v>0</v>
      </c>
      <c r="AS12" s="82">
        <v>0</v>
      </c>
      <c r="AT12" s="82">
        <v>0</v>
      </c>
      <c r="AU12" s="82">
        <v>0</v>
      </c>
      <c r="AV12" s="82">
        <v>0</v>
      </c>
      <c r="AW12" s="82">
        <v>0</v>
      </c>
      <c r="AX12" s="82">
        <v>0</v>
      </c>
      <c r="AY12" s="82">
        <v>0</v>
      </c>
      <c r="AZ12" s="82">
        <v>0</v>
      </c>
      <c r="BA12" s="82">
        <v>0</v>
      </c>
      <c r="BB12" s="82">
        <v>0</v>
      </c>
      <c r="BC12" s="82">
        <v>0</v>
      </c>
      <c r="BD12" s="82">
        <v>0</v>
      </c>
      <c r="BE12" s="82">
        <v>0</v>
      </c>
      <c r="BF12" s="82">
        <v>0</v>
      </c>
      <c r="BG12" s="82">
        <v>0</v>
      </c>
      <c r="BH12" s="82">
        <v>0</v>
      </c>
      <c r="BI12" s="82">
        <v>0</v>
      </c>
      <c r="BJ12" s="82">
        <v>0</v>
      </c>
      <c r="BK12" s="82">
        <v>0</v>
      </c>
      <c r="BL12" s="82">
        <v>0</v>
      </c>
      <c r="BM12" s="82">
        <v>0</v>
      </c>
      <c r="BN12" s="82">
        <v>0</v>
      </c>
      <c r="BO12" s="82">
        <v>0</v>
      </c>
      <c r="BP12" s="82">
        <v>0</v>
      </c>
      <c r="BQ12" s="82">
        <v>0</v>
      </c>
      <c r="BR12" s="82">
        <v>0</v>
      </c>
      <c r="BS12" s="82">
        <v>0</v>
      </c>
      <c r="BT12" s="82">
        <v>0</v>
      </c>
      <c r="BU12" s="82">
        <v>0</v>
      </c>
      <c r="BV12" s="82">
        <v>0</v>
      </c>
      <c r="BW12" s="82">
        <v>0</v>
      </c>
      <c r="BX12" s="82">
        <v>0</v>
      </c>
      <c r="BY12" s="82">
        <v>0</v>
      </c>
      <c r="BZ12" s="82">
        <v>0</v>
      </c>
      <c r="CA12" s="82">
        <v>0</v>
      </c>
      <c r="CB12" s="82">
        <v>0</v>
      </c>
      <c r="CC12" s="91"/>
      <c r="CD12" s="82">
        <v>0</v>
      </c>
      <c r="CE12" s="82">
        <v>0</v>
      </c>
      <c r="CF12" s="82">
        <v>0</v>
      </c>
      <c r="CG12" s="91"/>
      <c r="CH12" s="95">
        <v>0</v>
      </c>
      <c r="CI12" s="95">
        <v>0</v>
      </c>
    </row>
    <row r="13" spans="1:87">
      <c r="A13" s="73">
        <v>1919</v>
      </c>
      <c r="B13" s="73" t="s">
        <v>1576</v>
      </c>
      <c r="C13" s="91">
        <v>9</v>
      </c>
      <c r="D13" s="82">
        <v>4</v>
      </c>
      <c r="E13" s="82">
        <v>1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159</v>
      </c>
      <c r="N13" s="82">
        <v>1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v>0</v>
      </c>
      <c r="AG13" s="82">
        <v>0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  <c r="AN13" s="82">
        <v>0</v>
      </c>
      <c r="AO13" s="82">
        <v>0</v>
      </c>
      <c r="AP13" s="82">
        <v>0</v>
      </c>
      <c r="AQ13" s="82">
        <v>0</v>
      </c>
      <c r="AR13" s="82">
        <v>0</v>
      </c>
      <c r="AS13" s="82">
        <v>7</v>
      </c>
      <c r="AT13" s="82">
        <v>0</v>
      </c>
      <c r="AU13" s="82">
        <v>0</v>
      </c>
      <c r="AV13" s="82">
        <v>0</v>
      </c>
      <c r="AW13" s="82">
        <v>0</v>
      </c>
      <c r="AX13" s="82">
        <v>1</v>
      </c>
      <c r="AY13" s="82">
        <v>32</v>
      </c>
      <c r="AZ13" s="82">
        <v>0</v>
      </c>
      <c r="BA13" s="82">
        <v>0</v>
      </c>
      <c r="BB13" s="82">
        <v>0</v>
      </c>
      <c r="BC13" s="82">
        <v>0</v>
      </c>
      <c r="BD13" s="82">
        <v>0</v>
      </c>
      <c r="BE13" s="82">
        <v>0</v>
      </c>
      <c r="BF13" s="82">
        <v>0</v>
      </c>
      <c r="BG13" s="82">
        <v>0</v>
      </c>
      <c r="BH13" s="82">
        <v>0</v>
      </c>
      <c r="BI13" s="82">
        <v>0</v>
      </c>
      <c r="BJ13" s="82">
        <v>0</v>
      </c>
      <c r="BK13" s="82">
        <v>0</v>
      </c>
      <c r="BL13" s="82">
        <v>8</v>
      </c>
      <c r="BM13" s="82">
        <v>6</v>
      </c>
      <c r="BN13" s="82">
        <v>0</v>
      </c>
      <c r="BO13" s="82">
        <v>2</v>
      </c>
      <c r="BP13" s="82">
        <v>1</v>
      </c>
      <c r="BQ13" s="82">
        <v>0</v>
      </c>
      <c r="BR13" s="82">
        <v>0</v>
      </c>
      <c r="BS13" s="82">
        <v>0</v>
      </c>
      <c r="BT13" s="82">
        <v>222</v>
      </c>
      <c r="BU13" s="82">
        <v>0</v>
      </c>
      <c r="BV13" s="82">
        <v>0</v>
      </c>
      <c r="BW13" s="82">
        <v>0</v>
      </c>
      <c r="BX13" s="82">
        <v>1274</v>
      </c>
      <c r="BY13" s="82">
        <v>7</v>
      </c>
      <c r="BZ13" s="82">
        <v>0</v>
      </c>
      <c r="CA13" s="82">
        <v>1281</v>
      </c>
      <c r="CB13" s="82">
        <v>1503</v>
      </c>
      <c r="CC13" s="91"/>
      <c r="CD13" s="82">
        <v>0</v>
      </c>
      <c r="CE13" s="82">
        <v>0</v>
      </c>
      <c r="CF13" s="82">
        <v>0</v>
      </c>
      <c r="CG13" s="91"/>
      <c r="CH13" s="95">
        <v>1503</v>
      </c>
      <c r="CI13" s="95">
        <v>0</v>
      </c>
    </row>
    <row r="14" spans="1:87">
      <c r="A14" s="73">
        <v>1921</v>
      </c>
      <c r="B14" s="73" t="s">
        <v>1578</v>
      </c>
      <c r="C14" s="91">
        <v>10</v>
      </c>
      <c r="D14" s="82">
        <v>1</v>
      </c>
      <c r="E14" s="82">
        <v>3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69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C14" s="82">
        <v>0</v>
      </c>
      <c r="AD14" s="82">
        <v>0</v>
      </c>
      <c r="AE14" s="82">
        <v>0</v>
      </c>
      <c r="AF14" s="82">
        <v>0</v>
      </c>
      <c r="AG14" s="82">
        <v>0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  <c r="AN14" s="82">
        <v>0</v>
      </c>
      <c r="AO14" s="82">
        <v>0</v>
      </c>
      <c r="AP14" s="82">
        <v>0</v>
      </c>
      <c r="AQ14" s="82">
        <v>0</v>
      </c>
      <c r="AR14" s="82">
        <v>0</v>
      </c>
      <c r="AS14" s="82">
        <v>0</v>
      </c>
      <c r="AT14" s="82">
        <v>0</v>
      </c>
      <c r="AU14" s="82">
        <v>0</v>
      </c>
      <c r="AV14" s="82">
        <v>0</v>
      </c>
      <c r="AW14" s="82">
        <v>0</v>
      </c>
      <c r="AX14" s="82">
        <v>0</v>
      </c>
      <c r="AY14" s="82">
        <v>0</v>
      </c>
      <c r="AZ14" s="82">
        <v>0</v>
      </c>
      <c r="BA14" s="82">
        <v>0</v>
      </c>
      <c r="BB14" s="82">
        <v>0</v>
      </c>
      <c r="BC14" s="82">
        <v>0</v>
      </c>
      <c r="BD14" s="82">
        <v>0</v>
      </c>
      <c r="BE14" s="82">
        <v>0</v>
      </c>
      <c r="BF14" s="82">
        <v>0</v>
      </c>
      <c r="BG14" s="82">
        <v>0</v>
      </c>
      <c r="BH14" s="82">
        <v>0</v>
      </c>
      <c r="BI14" s="82">
        <v>0</v>
      </c>
      <c r="BJ14" s="82">
        <v>0</v>
      </c>
      <c r="BK14" s="82">
        <v>0</v>
      </c>
      <c r="BL14" s="82">
        <v>0</v>
      </c>
      <c r="BM14" s="82">
        <v>0</v>
      </c>
      <c r="BN14" s="82">
        <v>0</v>
      </c>
      <c r="BO14" s="82">
        <v>0</v>
      </c>
      <c r="BP14" s="82">
        <v>0</v>
      </c>
      <c r="BQ14" s="82">
        <v>0</v>
      </c>
      <c r="BR14" s="82">
        <v>0</v>
      </c>
      <c r="BS14" s="82">
        <v>0</v>
      </c>
      <c r="BT14" s="82">
        <v>72</v>
      </c>
      <c r="BU14" s="82">
        <v>0</v>
      </c>
      <c r="BV14" s="82">
        <v>0</v>
      </c>
      <c r="BW14" s="82">
        <v>0</v>
      </c>
      <c r="BX14" s="82">
        <v>1</v>
      </c>
      <c r="BY14" s="82">
        <v>16</v>
      </c>
      <c r="BZ14" s="82">
        <v>0</v>
      </c>
      <c r="CA14" s="82">
        <v>18</v>
      </c>
      <c r="CB14" s="82">
        <v>90</v>
      </c>
      <c r="CC14" s="91"/>
      <c r="CD14" s="82">
        <v>0</v>
      </c>
      <c r="CE14" s="82">
        <v>0</v>
      </c>
      <c r="CF14" s="82">
        <v>0</v>
      </c>
      <c r="CG14" s="91"/>
      <c r="CH14" s="95">
        <v>90</v>
      </c>
      <c r="CI14" s="95">
        <v>0</v>
      </c>
    </row>
    <row r="15" spans="1:87">
      <c r="A15" s="73">
        <v>1922</v>
      </c>
      <c r="B15" s="73" t="s">
        <v>1580</v>
      </c>
      <c r="C15" s="91">
        <v>11</v>
      </c>
      <c r="D15" s="82">
        <v>0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2">
        <v>0</v>
      </c>
      <c r="AE15" s="82">
        <v>0</v>
      </c>
      <c r="AF15" s="82">
        <v>0</v>
      </c>
      <c r="AG15" s="82">
        <v>0</v>
      </c>
      <c r="AH15" s="82">
        <v>0</v>
      </c>
      <c r="AI15" s="82">
        <v>0</v>
      </c>
      <c r="AJ15" s="82">
        <v>0</v>
      </c>
      <c r="AK15" s="82">
        <v>0</v>
      </c>
      <c r="AL15" s="82">
        <v>0</v>
      </c>
      <c r="AM15" s="82">
        <v>0</v>
      </c>
      <c r="AN15" s="82">
        <v>0</v>
      </c>
      <c r="AO15" s="82">
        <v>0</v>
      </c>
      <c r="AP15" s="82">
        <v>0</v>
      </c>
      <c r="AQ15" s="82">
        <v>0</v>
      </c>
      <c r="AR15" s="82">
        <v>0</v>
      </c>
      <c r="AS15" s="82">
        <v>0</v>
      </c>
      <c r="AT15" s="82">
        <v>0</v>
      </c>
      <c r="AU15" s="82">
        <v>0</v>
      </c>
      <c r="AV15" s="82">
        <v>0</v>
      </c>
      <c r="AW15" s="82">
        <v>0</v>
      </c>
      <c r="AX15" s="82">
        <v>0</v>
      </c>
      <c r="AY15" s="82">
        <v>0</v>
      </c>
      <c r="AZ15" s="82">
        <v>0</v>
      </c>
      <c r="BA15" s="82">
        <v>0</v>
      </c>
      <c r="BB15" s="82">
        <v>0</v>
      </c>
      <c r="BC15" s="82">
        <v>0</v>
      </c>
      <c r="BD15" s="82">
        <v>0</v>
      </c>
      <c r="BE15" s="82">
        <v>0</v>
      </c>
      <c r="BF15" s="82">
        <v>0</v>
      </c>
      <c r="BG15" s="82">
        <v>0</v>
      </c>
      <c r="BH15" s="82">
        <v>0</v>
      </c>
      <c r="BI15" s="82">
        <v>0</v>
      </c>
      <c r="BJ15" s="82">
        <v>0</v>
      </c>
      <c r="BK15" s="82">
        <v>0</v>
      </c>
      <c r="BL15" s="82">
        <v>0</v>
      </c>
      <c r="BM15" s="82">
        <v>0</v>
      </c>
      <c r="BN15" s="82">
        <v>0</v>
      </c>
      <c r="BO15" s="82">
        <v>0</v>
      </c>
      <c r="BP15" s="82">
        <v>0</v>
      </c>
      <c r="BQ15" s="82">
        <v>0</v>
      </c>
      <c r="BR15" s="82">
        <v>0</v>
      </c>
      <c r="BS15" s="82">
        <v>0</v>
      </c>
      <c r="BT15" s="82">
        <v>0</v>
      </c>
      <c r="BU15" s="82">
        <v>0</v>
      </c>
      <c r="BV15" s="82">
        <v>0</v>
      </c>
      <c r="BW15" s="82">
        <v>0</v>
      </c>
      <c r="BX15" s="82">
        <v>0</v>
      </c>
      <c r="BY15" s="82">
        <v>0</v>
      </c>
      <c r="BZ15" s="82">
        <v>0</v>
      </c>
      <c r="CA15" s="82">
        <v>0</v>
      </c>
      <c r="CB15" s="82">
        <v>0</v>
      </c>
      <c r="CC15" s="91"/>
      <c r="CD15" s="82">
        <v>0</v>
      </c>
      <c r="CE15" s="82">
        <v>0</v>
      </c>
      <c r="CF15" s="82">
        <v>0</v>
      </c>
      <c r="CG15" s="91"/>
      <c r="CH15" s="95">
        <v>0</v>
      </c>
      <c r="CI15" s="95">
        <v>0</v>
      </c>
    </row>
    <row r="16" spans="1:87">
      <c r="A16" s="73">
        <v>1923</v>
      </c>
      <c r="B16" s="73" t="s">
        <v>1582</v>
      </c>
      <c r="C16" s="91">
        <v>12</v>
      </c>
      <c r="D16" s="82">
        <v>0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4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2">
        <v>0</v>
      </c>
      <c r="AE16" s="82">
        <v>0</v>
      </c>
      <c r="AF16" s="82">
        <v>0</v>
      </c>
      <c r="AG16" s="82">
        <v>0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0</v>
      </c>
      <c r="AN16" s="82">
        <v>0</v>
      </c>
      <c r="AO16" s="82">
        <v>0</v>
      </c>
      <c r="AP16" s="82">
        <v>0</v>
      </c>
      <c r="AQ16" s="82">
        <v>0</v>
      </c>
      <c r="AR16" s="82">
        <v>0</v>
      </c>
      <c r="AS16" s="82">
        <v>0</v>
      </c>
      <c r="AT16" s="82">
        <v>0</v>
      </c>
      <c r="AU16" s="82">
        <v>0</v>
      </c>
      <c r="AV16" s="82">
        <v>0</v>
      </c>
      <c r="AW16" s="82">
        <v>0</v>
      </c>
      <c r="AX16" s="82">
        <v>0</v>
      </c>
      <c r="AY16" s="82">
        <v>0</v>
      </c>
      <c r="AZ16" s="82">
        <v>0</v>
      </c>
      <c r="BA16" s="82">
        <v>0</v>
      </c>
      <c r="BB16" s="82">
        <v>0</v>
      </c>
      <c r="BC16" s="82">
        <v>0</v>
      </c>
      <c r="BD16" s="82">
        <v>0</v>
      </c>
      <c r="BE16" s="82">
        <v>0</v>
      </c>
      <c r="BF16" s="82">
        <v>0</v>
      </c>
      <c r="BG16" s="82">
        <v>0</v>
      </c>
      <c r="BH16" s="82">
        <v>0</v>
      </c>
      <c r="BI16" s="82">
        <v>0</v>
      </c>
      <c r="BJ16" s="82">
        <v>0</v>
      </c>
      <c r="BK16" s="82">
        <v>0</v>
      </c>
      <c r="BL16" s="82">
        <v>0</v>
      </c>
      <c r="BM16" s="82">
        <v>0</v>
      </c>
      <c r="BN16" s="82">
        <v>0</v>
      </c>
      <c r="BO16" s="82">
        <v>0</v>
      </c>
      <c r="BP16" s="82">
        <v>0</v>
      </c>
      <c r="BQ16" s="82">
        <v>0</v>
      </c>
      <c r="BR16" s="82">
        <v>0</v>
      </c>
      <c r="BS16" s="82">
        <v>0</v>
      </c>
      <c r="BT16" s="82">
        <v>4</v>
      </c>
      <c r="BU16" s="82">
        <v>0</v>
      </c>
      <c r="BV16" s="82">
        <v>0</v>
      </c>
      <c r="BW16" s="82">
        <v>0</v>
      </c>
      <c r="BX16" s="82">
        <v>0</v>
      </c>
      <c r="BY16" s="82">
        <v>0</v>
      </c>
      <c r="BZ16" s="82">
        <v>0</v>
      </c>
      <c r="CA16" s="82">
        <v>0</v>
      </c>
      <c r="CB16" s="82">
        <v>4</v>
      </c>
      <c r="CC16" s="91"/>
      <c r="CD16" s="82">
        <v>0</v>
      </c>
      <c r="CE16" s="82">
        <v>0</v>
      </c>
      <c r="CF16" s="82">
        <v>0</v>
      </c>
      <c r="CG16" s="91"/>
      <c r="CH16" s="95">
        <v>4</v>
      </c>
      <c r="CI16" s="95">
        <v>0</v>
      </c>
    </row>
    <row r="17" spans="1:87">
      <c r="A17" s="73">
        <v>1924</v>
      </c>
      <c r="B17" s="73" t="s">
        <v>1584</v>
      </c>
      <c r="C17" s="91">
        <v>13</v>
      </c>
      <c r="D17" s="82">
        <v>0</v>
      </c>
      <c r="E17" s="82">
        <v>4</v>
      </c>
      <c r="F17" s="82">
        <v>0</v>
      </c>
      <c r="G17" s="82">
        <v>0</v>
      </c>
      <c r="H17" s="82">
        <v>0</v>
      </c>
      <c r="I17" s="82">
        <v>0</v>
      </c>
      <c r="J17" s="82">
        <v>0</v>
      </c>
      <c r="K17" s="82">
        <v>25</v>
      </c>
      <c r="L17" s="82">
        <v>0</v>
      </c>
      <c r="M17" s="82">
        <v>3</v>
      </c>
      <c r="N17" s="82">
        <v>0</v>
      </c>
      <c r="O17" s="82">
        <v>0</v>
      </c>
      <c r="P17" s="82">
        <v>0</v>
      </c>
      <c r="Q17" s="82">
        <v>0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2">
        <v>0</v>
      </c>
      <c r="Y17" s="82">
        <v>0</v>
      </c>
      <c r="Z17" s="82">
        <v>0</v>
      </c>
      <c r="AA17" s="82">
        <v>0</v>
      </c>
      <c r="AB17" s="82">
        <v>0</v>
      </c>
      <c r="AC17" s="82">
        <v>0</v>
      </c>
      <c r="AD17" s="82">
        <v>0</v>
      </c>
      <c r="AE17" s="82">
        <v>0</v>
      </c>
      <c r="AF17" s="82">
        <v>0</v>
      </c>
      <c r="AG17" s="82">
        <v>0</v>
      </c>
      <c r="AH17" s="82">
        <v>0</v>
      </c>
      <c r="AI17" s="82">
        <v>0</v>
      </c>
      <c r="AJ17" s="82">
        <v>0</v>
      </c>
      <c r="AK17" s="82">
        <v>0</v>
      </c>
      <c r="AL17" s="82">
        <v>0</v>
      </c>
      <c r="AM17" s="82">
        <v>0</v>
      </c>
      <c r="AN17" s="82">
        <v>0</v>
      </c>
      <c r="AO17" s="82">
        <v>0</v>
      </c>
      <c r="AP17" s="82">
        <v>0</v>
      </c>
      <c r="AQ17" s="82">
        <v>0</v>
      </c>
      <c r="AR17" s="82">
        <v>0</v>
      </c>
      <c r="AS17" s="82">
        <v>0</v>
      </c>
      <c r="AT17" s="82">
        <v>0</v>
      </c>
      <c r="AU17" s="82">
        <v>0</v>
      </c>
      <c r="AV17" s="82">
        <v>0</v>
      </c>
      <c r="AW17" s="82">
        <v>0</v>
      </c>
      <c r="AX17" s="82">
        <v>1</v>
      </c>
      <c r="AY17" s="82">
        <v>2</v>
      </c>
      <c r="AZ17" s="82">
        <v>0</v>
      </c>
      <c r="BA17" s="82">
        <v>0</v>
      </c>
      <c r="BB17" s="82">
        <v>0</v>
      </c>
      <c r="BC17" s="82">
        <v>0</v>
      </c>
      <c r="BD17" s="82">
        <v>0</v>
      </c>
      <c r="BE17" s="82">
        <v>0</v>
      </c>
      <c r="BF17" s="82">
        <v>0</v>
      </c>
      <c r="BG17" s="82">
        <v>0</v>
      </c>
      <c r="BH17" s="82">
        <v>0</v>
      </c>
      <c r="BI17" s="82">
        <v>0</v>
      </c>
      <c r="BJ17" s="82">
        <v>0</v>
      </c>
      <c r="BK17" s="82">
        <v>0</v>
      </c>
      <c r="BL17" s="82">
        <v>0</v>
      </c>
      <c r="BM17" s="82">
        <v>0</v>
      </c>
      <c r="BN17" s="82">
        <v>0</v>
      </c>
      <c r="BO17" s="82">
        <v>0</v>
      </c>
      <c r="BP17" s="82">
        <v>0</v>
      </c>
      <c r="BQ17" s="82">
        <v>0</v>
      </c>
      <c r="BR17" s="82">
        <v>0</v>
      </c>
      <c r="BS17" s="82">
        <v>0</v>
      </c>
      <c r="BT17" s="82">
        <v>35</v>
      </c>
      <c r="BU17" s="82">
        <v>0</v>
      </c>
      <c r="BV17" s="82">
        <v>0</v>
      </c>
      <c r="BW17" s="82">
        <v>0</v>
      </c>
      <c r="BX17" s="82">
        <v>15</v>
      </c>
      <c r="BY17" s="82">
        <v>0</v>
      </c>
      <c r="BZ17" s="82">
        <v>0</v>
      </c>
      <c r="CA17" s="82">
        <v>16</v>
      </c>
      <c r="CB17" s="82">
        <v>51</v>
      </c>
      <c r="CC17" s="91"/>
      <c r="CD17" s="82">
        <v>0</v>
      </c>
      <c r="CE17" s="82">
        <v>0</v>
      </c>
      <c r="CF17" s="82">
        <v>0</v>
      </c>
      <c r="CG17" s="91"/>
      <c r="CH17" s="95">
        <v>51</v>
      </c>
      <c r="CI17" s="95">
        <v>0</v>
      </c>
    </row>
    <row r="18" spans="1:87">
      <c r="A18" s="73">
        <v>2801</v>
      </c>
      <c r="B18" s="73" t="s">
        <v>1586</v>
      </c>
      <c r="C18" s="91">
        <v>14</v>
      </c>
      <c r="D18" s="82">
        <v>74</v>
      </c>
      <c r="E18" s="82">
        <v>93</v>
      </c>
      <c r="F18" s="82">
        <v>130</v>
      </c>
      <c r="G18" s="82">
        <v>0</v>
      </c>
      <c r="H18" s="82">
        <v>0</v>
      </c>
      <c r="I18" s="82">
        <v>0</v>
      </c>
      <c r="J18" s="82">
        <v>0</v>
      </c>
      <c r="K18" s="82">
        <v>24</v>
      </c>
      <c r="L18" s="82">
        <v>0</v>
      </c>
      <c r="M18" s="82">
        <v>17</v>
      </c>
      <c r="N18" s="82">
        <v>0</v>
      </c>
      <c r="O18" s="82">
        <v>1</v>
      </c>
      <c r="P18" s="82">
        <v>4</v>
      </c>
      <c r="Q18" s="82">
        <v>1</v>
      </c>
      <c r="R18" s="82">
        <v>1</v>
      </c>
      <c r="S18" s="82">
        <v>218</v>
      </c>
      <c r="T18" s="82">
        <v>223</v>
      </c>
      <c r="U18" s="82">
        <v>0</v>
      </c>
      <c r="V18" s="82">
        <v>0</v>
      </c>
      <c r="W18" s="82">
        <v>0</v>
      </c>
      <c r="X18" s="82">
        <v>12</v>
      </c>
      <c r="Y18" s="82">
        <v>0</v>
      </c>
      <c r="Z18" s="82">
        <v>0</v>
      </c>
      <c r="AA18" s="82">
        <v>0</v>
      </c>
      <c r="AB18" s="82">
        <v>105</v>
      </c>
      <c r="AC18" s="82">
        <v>6</v>
      </c>
      <c r="AD18" s="82">
        <v>46</v>
      </c>
      <c r="AE18" s="82">
        <v>0</v>
      </c>
      <c r="AF18" s="82">
        <v>1</v>
      </c>
      <c r="AG18" s="82">
        <v>0</v>
      </c>
      <c r="AH18" s="82">
        <v>0</v>
      </c>
      <c r="AI18" s="82">
        <v>0</v>
      </c>
      <c r="AJ18" s="82">
        <v>0</v>
      </c>
      <c r="AK18" s="82">
        <v>0</v>
      </c>
      <c r="AL18" s="82">
        <v>0</v>
      </c>
      <c r="AM18" s="82">
        <v>0</v>
      </c>
      <c r="AN18" s="82">
        <v>0</v>
      </c>
      <c r="AO18" s="82">
        <v>0</v>
      </c>
      <c r="AP18" s="82">
        <v>0</v>
      </c>
      <c r="AQ18" s="82">
        <v>33</v>
      </c>
      <c r="AR18" s="82">
        <v>0</v>
      </c>
      <c r="AS18" s="82">
        <v>23</v>
      </c>
      <c r="AT18" s="82">
        <v>0</v>
      </c>
      <c r="AU18" s="82">
        <v>0</v>
      </c>
      <c r="AV18" s="82">
        <v>0</v>
      </c>
      <c r="AW18" s="82">
        <v>0</v>
      </c>
      <c r="AX18" s="82">
        <v>0</v>
      </c>
      <c r="AY18" s="82">
        <v>0</v>
      </c>
      <c r="AZ18" s="82">
        <v>0</v>
      </c>
      <c r="BA18" s="82">
        <v>0</v>
      </c>
      <c r="BB18" s="82">
        <v>0</v>
      </c>
      <c r="BC18" s="82">
        <v>0</v>
      </c>
      <c r="BD18" s="82">
        <v>0</v>
      </c>
      <c r="BE18" s="82">
        <v>0</v>
      </c>
      <c r="BF18" s="82">
        <v>0</v>
      </c>
      <c r="BG18" s="82">
        <v>0</v>
      </c>
      <c r="BH18" s="82">
        <v>0</v>
      </c>
      <c r="BI18" s="82">
        <v>0</v>
      </c>
      <c r="BJ18" s="82">
        <v>0</v>
      </c>
      <c r="BK18" s="82">
        <v>0</v>
      </c>
      <c r="BL18" s="82">
        <v>1</v>
      </c>
      <c r="BM18" s="82">
        <v>1</v>
      </c>
      <c r="BN18" s="82">
        <v>0</v>
      </c>
      <c r="BO18" s="82">
        <v>0</v>
      </c>
      <c r="BP18" s="82">
        <v>0</v>
      </c>
      <c r="BQ18" s="82">
        <v>0</v>
      </c>
      <c r="BR18" s="82">
        <v>0</v>
      </c>
      <c r="BS18" s="82">
        <v>0</v>
      </c>
      <c r="BT18" s="82">
        <v>1015</v>
      </c>
      <c r="BU18" s="82">
        <v>0</v>
      </c>
      <c r="BV18" s="82">
        <v>0</v>
      </c>
      <c r="BW18" s="82">
        <v>0</v>
      </c>
      <c r="BX18" s="82">
        <v>456</v>
      </c>
      <c r="BY18" s="82">
        <v>43</v>
      </c>
      <c r="BZ18" s="82">
        <v>0</v>
      </c>
      <c r="CA18" s="82">
        <v>499</v>
      </c>
      <c r="CB18" s="82">
        <v>1514</v>
      </c>
      <c r="CC18" s="91"/>
      <c r="CD18" s="82">
        <v>0</v>
      </c>
      <c r="CE18" s="82">
        <v>0</v>
      </c>
      <c r="CF18" s="82">
        <v>0</v>
      </c>
      <c r="CG18" s="91"/>
      <c r="CH18" s="95">
        <v>1514</v>
      </c>
      <c r="CI18" s="95">
        <v>0</v>
      </c>
    </row>
    <row r="19" spans="1:87">
      <c r="A19" s="73">
        <v>2802</v>
      </c>
      <c r="B19" s="73" t="s">
        <v>1588</v>
      </c>
      <c r="C19" s="91">
        <v>15</v>
      </c>
      <c r="D19" s="82">
        <v>1</v>
      </c>
      <c r="E19" s="82">
        <v>2</v>
      </c>
      <c r="F19" s="82">
        <v>37</v>
      </c>
      <c r="G19" s="82">
        <v>0</v>
      </c>
      <c r="H19" s="82">
        <v>0</v>
      </c>
      <c r="I19" s="82">
        <v>0</v>
      </c>
      <c r="J19" s="82">
        <v>0</v>
      </c>
      <c r="K19" s="82">
        <v>96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0</v>
      </c>
      <c r="AB19" s="82">
        <v>0</v>
      </c>
      <c r="AC19" s="82">
        <v>0</v>
      </c>
      <c r="AD19" s="82">
        <v>0</v>
      </c>
      <c r="AE19" s="82">
        <v>0</v>
      </c>
      <c r="AF19" s="82">
        <v>0</v>
      </c>
      <c r="AG19" s="82">
        <v>0</v>
      </c>
      <c r="AH19" s="82">
        <v>0</v>
      </c>
      <c r="AI19" s="82">
        <v>0</v>
      </c>
      <c r="AJ19" s="82">
        <v>0</v>
      </c>
      <c r="AK19" s="82">
        <v>0</v>
      </c>
      <c r="AL19" s="82">
        <v>0</v>
      </c>
      <c r="AM19" s="82">
        <v>0</v>
      </c>
      <c r="AN19" s="82">
        <v>0</v>
      </c>
      <c r="AO19" s="82">
        <v>0</v>
      </c>
      <c r="AP19" s="82">
        <v>0</v>
      </c>
      <c r="AQ19" s="82">
        <v>0</v>
      </c>
      <c r="AR19" s="82">
        <v>0</v>
      </c>
      <c r="AS19" s="82">
        <v>0</v>
      </c>
      <c r="AT19" s="82">
        <v>0</v>
      </c>
      <c r="AU19" s="82">
        <v>0</v>
      </c>
      <c r="AV19" s="82">
        <v>0</v>
      </c>
      <c r="AW19" s="82">
        <v>0</v>
      </c>
      <c r="AX19" s="82">
        <v>3</v>
      </c>
      <c r="AY19" s="82">
        <v>34</v>
      </c>
      <c r="AZ19" s="82">
        <v>0</v>
      </c>
      <c r="BA19" s="82">
        <v>0</v>
      </c>
      <c r="BB19" s="82">
        <v>0</v>
      </c>
      <c r="BC19" s="82">
        <v>0</v>
      </c>
      <c r="BD19" s="82">
        <v>0</v>
      </c>
      <c r="BE19" s="82">
        <v>0</v>
      </c>
      <c r="BF19" s="82">
        <v>0</v>
      </c>
      <c r="BG19" s="82">
        <v>0</v>
      </c>
      <c r="BH19" s="82">
        <v>0</v>
      </c>
      <c r="BI19" s="82">
        <v>0</v>
      </c>
      <c r="BJ19" s="82">
        <v>0</v>
      </c>
      <c r="BK19" s="82">
        <v>0</v>
      </c>
      <c r="BL19" s="82">
        <v>5</v>
      </c>
      <c r="BM19" s="82">
        <v>6</v>
      </c>
      <c r="BN19" s="82">
        <v>1</v>
      </c>
      <c r="BO19" s="82">
        <v>2</v>
      </c>
      <c r="BP19" s="82">
        <v>1</v>
      </c>
      <c r="BQ19" s="82">
        <v>0</v>
      </c>
      <c r="BR19" s="82">
        <v>0</v>
      </c>
      <c r="BS19" s="82">
        <v>0</v>
      </c>
      <c r="BT19" s="82">
        <v>188</v>
      </c>
      <c r="BU19" s="82">
        <v>0</v>
      </c>
      <c r="BV19" s="82">
        <v>0</v>
      </c>
      <c r="BW19" s="82">
        <v>0</v>
      </c>
      <c r="BX19" s="82">
        <v>682</v>
      </c>
      <c r="BY19" s="82">
        <v>0</v>
      </c>
      <c r="BZ19" s="82">
        <v>0</v>
      </c>
      <c r="CA19" s="82">
        <v>682</v>
      </c>
      <c r="CB19" s="82">
        <v>870</v>
      </c>
      <c r="CC19" s="91"/>
      <c r="CD19" s="82">
        <v>0</v>
      </c>
      <c r="CE19" s="82">
        <v>0</v>
      </c>
      <c r="CF19" s="82">
        <v>0</v>
      </c>
      <c r="CG19" s="91"/>
      <c r="CH19" s="95">
        <v>870</v>
      </c>
      <c r="CI19" s="95">
        <v>0</v>
      </c>
    </row>
    <row r="20" spans="1:87">
      <c r="A20" s="73">
        <v>5801</v>
      </c>
      <c r="B20" s="73" t="s">
        <v>1590</v>
      </c>
      <c r="C20" s="91">
        <v>16</v>
      </c>
      <c r="D20" s="82">
        <v>0</v>
      </c>
      <c r="E20" s="82">
        <v>0</v>
      </c>
      <c r="F20" s="82">
        <v>0</v>
      </c>
      <c r="G20" s="82">
        <v>0</v>
      </c>
      <c r="H20" s="82">
        <v>0</v>
      </c>
      <c r="I20" s="82">
        <v>0</v>
      </c>
      <c r="J20" s="82">
        <v>4</v>
      </c>
      <c r="K20" s="82">
        <v>4</v>
      </c>
      <c r="L20" s="82">
        <v>0</v>
      </c>
      <c r="M20" s="82">
        <v>5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82">
        <v>0</v>
      </c>
      <c r="U20" s="82">
        <v>0</v>
      </c>
      <c r="V20" s="82">
        <v>19</v>
      </c>
      <c r="W20" s="82">
        <v>0</v>
      </c>
      <c r="X20" s="82">
        <v>43</v>
      </c>
      <c r="Y20" s="82">
        <v>0</v>
      </c>
      <c r="Z20" s="82">
        <v>0</v>
      </c>
      <c r="AA20" s="82">
        <v>0</v>
      </c>
      <c r="AB20" s="82">
        <v>0</v>
      </c>
      <c r="AC20" s="82">
        <v>4</v>
      </c>
      <c r="AD20" s="82">
        <v>4208</v>
      </c>
      <c r="AE20" s="82">
        <v>296</v>
      </c>
      <c r="AF20" s="82">
        <v>0</v>
      </c>
      <c r="AG20" s="82">
        <v>0</v>
      </c>
      <c r="AH20" s="82">
        <v>0</v>
      </c>
      <c r="AI20" s="82">
        <v>0</v>
      </c>
      <c r="AJ20" s="82">
        <v>0</v>
      </c>
      <c r="AK20" s="82">
        <v>44</v>
      </c>
      <c r="AL20" s="82">
        <v>0</v>
      </c>
      <c r="AM20" s="82">
        <v>0</v>
      </c>
      <c r="AN20" s="82">
        <v>0</v>
      </c>
      <c r="AO20" s="82">
        <v>1155</v>
      </c>
      <c r="AP20" s="82">
        <v>0</v>
      </c>
      <c r="AQ20" s="82">
        <v>0</v>
      </c>
      <c r="AR20" s="82">
        <v>0</v>
      </c>
      <c r="AS20" s="82">
        <v>0</v>
      </c>
      <c r="AT20" s="82">
        <v>0</v>
      </c>
      <c r="AU20" s="82">
        <v>0</v>
      </c>
      <c r="AV20" s="82">
        <v>0</v>
      </c>
      <c r="AW20" s="82">
        <v>0</v>
      </c>
      <c r="AX20" s="82">
        <v>0</v>
      </c>
      <c r="AY20" s="82">
        <v>0</v>
      </c>
      <c r="AZ20" s="82">
        <v>0</v>
      </c>
      <c r="BA20" s="82">
        <v>0</v>
      </c>
      <c r="BB20" s="82">
        <v>0</v>
      </c>
      <c r="BC20" s="82">
        <v>0</v>
      </c>
      <c r="BD20" s="82">
        <v>0</v>
      </c>
      <c r="BE20" s="82">
        <v>0</v>
      </c>
      <c r="BF20" s="82">
        <v>0</v>
      </c>
      <c r="BG20" s="82">
        <v>8</v>
      </c>
      <c r="BH20" s="82">
        <v>0</v>
      </c>
      <c r="BI20" s="82">
        <v>0</v>
      </c>
      <c r="BJ20" s="82">
        <v>0</v>
      </c>
      <c r="BK20" s="82">
        <v>0</v>
      </c>
      <c r="BL20" s="82">
        <v>0</v>
      </c>
      <c r="BM20" s="82">
        <v>0</v>
      </c>
      <c r="BN20" s="82">
        <v>0</v>
      </c>
      <c r="BO20" s="82">
        <v>0</v>
      </c>
      <c r="BP20" s="82">
        <v>0</v>
      </c>
      <c r="BQ20" s="82">
        <v>0</v>
      </c>
      <c r="BR20" s="82">
        <v>0</v>
      </c>
      <c r="BS20" s="82">
        <v>0</v>
      </c>
      <c r="BT20" s="82">
        <v>5791</v>
      </c>
      <c r="BU20" s="82">
        <v>0</v>
      </c>
      <c r="BV20" s="82">
        <v>0</v>
      </c>
      <c r="BW20" s="82">
        <v>0</v>
      </c>
      <c r="BX20" s="82">
        <v>0</v>
      </c>
      <c r="BY20" s="82">
        <v>0</v>
      </c>
      <c r="BZ20" s="82">
        <v>0</v>
      </c>
      <c r="CA20" s="82">
        <v>0</v>
      </c>
      <c r="CB20" s="82">
        <v>5791</v>
      </c>
      <c r="CC20" s="91"/>
      <c r="CD20" s="82">
        <v>0</v>
      </c>
      <c r="CE20" s="82">
        <v>0</v>
      </c>
      <c r="CF20" s="82">
        <v>0</v>
      </c>
      <c r="CG20" s="91"/>
      <c r="CH20" s="95">
        <v>5791</v>
      </c>
      <c r="CI20" s="95">
        <v>0</v>
      </c>
    </row>
    <row r="21" spans="1:87">
      <c r="A21" s="73">
        <v>5802</v>
      </c>
      <c r="B21" s="73" t="s">
        <v>1592</v>
      </c>
      <c r="C21" s="91">
        <v>17</v>
      </c>
      <c r="D21" s="82">
        <v>4</v>
      </c>
      <c r="E21" s="82">
        <v>26</v>
      </c>
      <c r="F21" s="82">
        <v>1</v>
      </c>
      <c r="G21" s="82">
        <v>29</v>
      </c>
      <c r="H21" s="82">
        <v>25</v>
      </c>
      <c r="I21" s="82">
        <v>0</v>
      </c>
      <c r="J21" s="82">
        <v>0</v>
      </c>
      <c r="K21" s="82">
        <v>4</v>
      </c>
      <c r="L21" s="82">
        <v>1</v>
      </c>
      <c r="M21" s="82">
        <v>19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2">
        <v>0</v>
      </c>
      <c r="U21" s="82">
        <v>0</v>
      </c>
      <c r="V21" s="82">
        <v>0</v>
      </c>
      <c r="W21" s="82">
        <v>14</v>
      </c>
      <c r="X21" s="82">
        <v>259</v>
      </c>
      <c r="Y21" s="82">
        <v>7</v>
      </c>
      <c r="Z21" s="82">
        <v>0</v>
      </c>
      <c r="AA21" s="82">
        <v>0</v>
      </c>
      <c r="AB21" s="82">
        <v>0</v>
      </c>
      <c r="AC21" s="82">
        <v>444</v>
      </c>
      <c r="AD21" s="82">
        <v>33</v>
      </c>
      <c r="AE21" s="82">
        <v>21</v>
      </c>
      <c r="AF21" s="82">
        <v>0</v>
      </c>
      <c r="AG21" s="82">
        <v>0</v>
      </c>
      <c r="AH21" s="82">
        <v>3</v>
      </c>
      <c r="AI21" s="82">
        <v>0</v>
      </c>
      <c r="AJ21" s="82">
        <v>0</v>
      </c>
      <c r="AK21" s="82">
        <v>2</v>
      </c>
      <c r="AL21" s="82">
        <v>0</v>
      </c>
      <c r="AM21" s="82">
        <v>2</v>
      </c>
      <c r="AN21" s="82">
        <v>0</v>
      </c>
      <c r="AO21" s="82">
        <v>0</v>
      </c>
      <c r="AP21" s="82">
        <v>27</v>
      </c>
      <c r="AQ21" s="82">
        <v>605</v>
      </c>
      <c r="AR21" s="82">
        <v>0</v>
      </c>
      <c r="AS21" s="82">
        <v>5</v>
      </c>
      <c r="AT21" s="82">
        <v>0</v>
      </c>
      <c r="AU21" s="82">
        <v>0</v>
      </c>
      <c r="AV21" s="82">
        <v>0</v>
      </c>
      <c r="AW21" s="82">
        <v>0</v>
      </c>
      <c r="AX21" s="82">
        <v>0</v>
      </c>
      <c r="AY21" s="82">
        <v>0</v>
      </c>
      <c r="AZ21" s="82">
        <v>0</v>
      </c>
      <c r="BA21" s="82">
        <v>0</v>
      </c>
      <c r="BB21" s="82">
        <v>0</v>
      </c>
      <c r="BC21" s="82">
        <v>0</v>
      </c>
      <c r="BD21" s="82">
        <v>0</v>
      </c>
      <c r="BE21" s="82">
        <v>27</v>
      </c>
      <c r="BF21" s="82">
        <v>0</v>
      </c>
      <c r="BG21" s="82">
        <v>0</v>
      </c>
      <c r="BH21" s="82">
        <v>0</v>
      </c>
      <c r="BI21" s="82">
        <v>0</v>
      </c>
      <c r="BJ21" s="82">
        <v>0</v>
      </c>
      <c r="BK21" s="82">
        <v>0</v>
      </c>
      <c r="BL21" s="82">
        <v>5</v>
      </c>
      <c r="BM21" s="82">
        <v>1</v>
      </c>
      <c r="BN21" s="82">
        <v>0</v>
      </c>
      <c r="BO21" s="82">
        <v>0</v>
      </c>
      <c r="BP21" s="82">
        <v>0</v>
      </c>
      <c r="BQ21" s="82">
        <v>0</v>
      </c>
      <c r="BR21" s="82">
        <v>0</v>
      </c>
      <c r="BS21" s="82">
        <v>0</v>
      </c>
      <c r="BT21" s="82">
        <v>1565</v>
      </c>
      <c r="BU21" s="82">
        <v>0</v>
      </c>
      <c r="BV21" s="82">
        <v>0</v>
      </c>
      <c r="BW21" s="82">
        <v>0</v>
      </c>
      <c r="BX21" s="82">
        <v>0</v>
      </c>
      <c r="BY21" s="82">
        <v>0</v>
      </c>
      <c r="BZ21" s="82">
        <v>0</v>
      </c>
      <c r="CA21" s="82">
        <v>0</v>
      </c>
      <c r="CB21" s="82">
        <v>1565</v>
      </c>
      <c r="CC21" s="91"/>
      <c r="CD21" s="82">
        <v>0</v>
      </c>
      <c r="CE21" s="82">
        <v>0</v>
      </c>
      <c r="CF21" s="82">
        <v>0</v>
      </c>
      <c r="CG21" s="91"/>
      <c r="CH21" s="95">
        <v>1565</v>
      </c>
      <c r="CI21" s="95">
        <v>0</v>
      </c>
    </row>
    <row r="22" spans="1:87">
      <c r="A22" s="73">
        <v>6801</v>
      </c>
      <c r="B22" s="73" t="s">
        <v>1594</v>
      </c>
      <c r="C22" s="91">
        <v>18</v>
      </c>
      <c r="D22" s="82">
        <v>0</v>
      </c>
      <c r="E22" s="82">
        <v>0</v>
      </c>
      <c r="F22" s="82">
        <v>0</v>
      </c>
      <c r="G22" s="82">
        <v>0</v>
      </c>
      <c r="H22" s="82">
        <v>2080</v>
      </c>
      <c r="I22" s="82">
        <v>24</v>
      </c>
      <c r="J22" s="82">
        <v>4</v>
      </c>
      <c r="K22" s="82">
        <v>22</v>
      </c>
      <c r="L22" s="82">
        <v>0</v>
      </c>
      <c r="M22" s="82">
        <v>216</v>
      </c>
      <c r="N22" s="82">
        <v>46</v>
      </c>
      <c r="O22" s="82">
        <v>0</v>
      </c>
      <c r="P22" s="82">
        <v>47</v>
      </c>
      <c r="Q22" s="82">
        <v>0</v>
      </c>
      <c r="R22" s="82">
        <v>0</v>
      </c>
      <c r="S22" s="82">
        <v>12</v>
      </c>
      <c r="T22" s="82">
        <v>207</v>
      </c>
      <c r="U22" s="82">
        <v>0</v>
      </c>
      <c r="V22" s="82">
        <v>40338</v>
      </c>
      <c r="W22" s="82">
        <v>0</v>
      </c>
      <c r="X22" s="82">
        <v>508</v>
      </c>
      <c r="Y22" s="82">
        <v>26</v>
      </c>
      <c r="Z22" s="82">
        <v>9</v>
      </c>
      <c r="AA22" s="82">
        <v>10</v>
      </c>
      <c r="AB22" s="82">
        <v>32</v>
      </c>
      <c r="AC22" s="82">
        <v>196</v>
      </c>
      <c r="AD22" s="82">
        <v>104</v>
      </c>
      <c r="AE22" s="82">
        <v>99</v>
      </c>
      <c r="AF22" s="82">
        <v>127</v>
      </c>
      <c r="AG22" s="82">
        <v>0</v>
      </c>
      <c r="AH22" s="82">
        <v>7</v>
      </c>
      <c r="AI22" s="82">
        <v>7</v>
      </c>
      <c r="AJ22" s="82">
        <v>34</v>
      </c>
      <c r="AK22" s="82">
        <v>61</v>
      </c>
      <c r="AL22" s="82">
        <v>0</v>
      </c>
      <c r="AM22" s="82">
        <v>0</v>
      </c>
      <c r="AN22" s="82">
        <v>0</v>
      </c>
      <c r="AO22" s="82">
        <v>3284</v>
      </c>
      <c r="AP22" s="82">
        <v>0</v>
      </c>
      <c r="AQ22" s="82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  <c r="BA22" s="82">
        <v>0</v>
      </c>
      <c r="BB22" s="82">
        <v>0</v>
      </c>
      <c r="BC22" s="82">
        <v>0</v>
      </c>
      <c r="BD22" s="82">
        <v>0</v>
      </c>
      <c r="BE22" s="82">
        <v>0</v>
      </c>
      <c r="BF22" s="82">
        <v>0</v>
      </c>
      <c r="BG22" s="82">
        <v>20</v>
      </c>
      <c r="BH22" s="82">
        <v>0</v>
      </c>
      <c r="BI22" s="82">
        <v>0</v>
      </c>
      <c r="BJ22" s="82">
        <v>0</v>
      </c>
      <c r="BK22" s="82">
        <v>0</v>
      </c>
      <c r="BL22" s="82">
        <v>0</v>
      </c>
      <c r="BM22" s="82">
        <v>0</v>
      </c>
      <c r="BN22" s="82">
        <v>0</v>
      </c>
      <c r="BO22" s="82">
        <v>0</v>
      </c>
      <c r="BP22" s="82">
        <v>0</v>
      </c>
      <c r="BQ22" s="82">
        <v>0</v>
      </c>
      <c r="BR22" s="82">
        <v>0</v>
      </c>
      <c r="BS22" s="82">
        <v>0</v>
      </c>
      <c r="BT22" s="82">
        <v>47518</v>
      </c>
      <c r="BU22" s="82">
        <v>0</v>
      </c>
      <c r="BV22" s="82">
        <v>0</v>
      </c>
      <c r="BW22" s="82">
        <v>0</v>
      </c>
      <c r="BX22" s="82">
        <v>0</v>
      </c>
      <c r="BY22" s="82">
        <v>2406</v>
      </c>
      <c r="BZ22" s="82">
        <v>0</v>
      </c>
      <c r="CA22" s="82">
        <v>2406</v>
      </c>
      <c r="CB22" s="82">
        <v>49924</v>
      </c>
      <c r="CC22" s="91"/>
      <c r="CD22" s="82">
        <v>0</v>
      </c>
      <c r="CE22" s="82">
        <v>0</v>
      </c>
      <c r="CF22" s="82">
        <v>0</v>
      </c>
      <c r="CG22" s="91"/>
      <c r="CH22" s="95">
        <v>49924</v>
      </c>
      <c r="CI22" s="95">
        <v>0</v>
      </c>
    </row>
    <row r="23" spans="1:87">
      <c r="A23" s="73">
        <v>7911</v>
      </c>
      <c r="B23" s="73" t="s">
        <v>1596</v>
      </c>
      <c r="C23" s="91">
        <v>19</v>
      </c>
      <c r="D23" s="82">
        <v>0</v>
      </c>
      <c r="E23" s="82">
        <v>0</v>
      </c>
      <c r="F23" s="82">
        <v>0</v>
      </c>
      <c r="G23" s="82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82">
        <v>0</v>
      </c>
      <c r="U23" s="82">
        <v>0</v>
      </c>
      <c r="V23" s="82">
        <v>0</v>
      </c>
      <c r="W23" s="82">
        <v>0</v>
      </c>
      <c r="X23" s="82">
        <v>0</v>
      </c>
      <c r="Y23" s="82">
        <v>0</v>
      </c>
      <c r="Z23" s="82">
        <v>0</v>
      </c>
      <c r="AA23" s="82">
        <v>0</v>
      </c>
      <c r="AB23" s="82">
        <v>0</v>
      </c>
      <c r="AC23" s="82">
        <v>0</v>
      </c>
      <c r="AD23" s="82">
        <v>0</v>
      </c>
      <c r="AE23" s="82">
        <v>0</v>
      </c>
      <c r="AF23" s="82">
        <v>0</v>
      </c>
      <c r="AG23" s="82">
        <v>0</v>
      </c>
      <c r="AH23" s="82">
        <v>0</v>
      </c>
      <c r="AI23" s="82">
        <v>0</v>
      </c>
      <c r="AJ23" s="82">
        <v>0</v>
      </c>
      <c r="AK23" s="82">
        <v>0</v>
      </c>
      <c r="AL23" s="82">
        <v>0</v>
      </c>
      <c r="AM23" s="82">
        <v>0</v>
      </c>
      <c r="AN23" s="82">
        <v>0</v>
      </c>
      <c r="AO23" s="82">
        <v>0</v>
      </c>
      <c r="AP23" s="82">
        <v>0</v>
      </c>
      <c r="AQ23" s="82">
        <v>0</v>
      </c>
      <c r="AR23" s="82">
        <v>0</v>
      </c>
      <c r="AS23" s="82">
        <v>0</v>
      </c>
      <c r="AT23" s="82">
        <v>0</v>
      </c>
      <c r="AU23" s="82">
        <v>0</v>
      </c>
      <c r="AV23" s="82">
        <v>0</v>
      </c>
      <c r="AW23" s="82">
        <v>0</v>
      </c>
      <c r="AX23" s="82">
        <v>0</v>
      </c>
      <c r="AY23" s="82">
        <v>0</v>
      </c>
      <c r="AZ23" s="82">
        <v>0</v>
      </c>
      <c r="BA23" s="82">
        <v>0</v>
      </c>
      <c r="BB23" s="82">
        <v>0</v>
      </c>
      <c r="BC23" s="82">
        <v>0</v>
      </c>
      <c r="BD23" s="82">
        <v>0</v>
      </c>
      <c r="BE23" s="82">
        <v>0</v>
      </c>
      <c r="BF23" s="82">
        <v>0</v>
      </c>
      <c r="BG23" s="82">
        <v>0</v>
      </c>
      <c r="BH23" s="82">
        <v>0</v>
      </c>
      <c r="BI23" s="82">
        <v>0</v>
      </c>
      <c r="BJ23" s="82">
        <v>0</v>
      </c>
      <c r="BK23" s="82">
        <v>0</v>
      </c>
      <c r="BL23" s="82">
        <v>0</v>
      </c>
      <c r="BM23" s="82">
        <v>0</v>
      </c>
      <c r="BN23" s="82">
        <v>0</v>
      </c>
      <c r="BO23" s="82">
        <v>0</v>
      </c>
      <c r="BP23" s="82">
        <v>0</v>
      </c>
      <c r="BQ23" s="82">
        <v>0</v>
      </c>
      <c r="BR23" s="82">
        <v>0</v>
      </c>
      <c r="BS23" s="82">
        <v>0</v>
      </c>
      <c r="BT23" s="82">
        <v>0</v>
      </c>
      <c r="BU23" s="82">
        <v>0</v>
      </c>
      <c r="BV23" s="82">
        <v>0</v>
      </c>
      <c r="BW23" s="82">
        <v>0</v>
      </c>
      <c r="BX23" s="82">
        <v>0</v>
      </c>
      <c r="BY23" s="82">
        <v>0</v>
      </c>
      <c r="BZ23" s="82">
        <v>0</v>
      </c>
      <c r="CA23" s="82">
        <v>0</v>
      </c>
      <c r="CB23" s="82">
        <v>0</v>
      </c>
      <c r="CC23" s="91"/>
      <c r="CD23" s="82">
        <v>0</v>
      </c>
      <c r="CE23" s="82">
        <v>0</v>
      </c>
      <c r="CF23" s="82">
        <v>0</v>
      </c>
      <c r="CG23" s="91"/>
      <c r="CH23" s="95">
        <v>0</v>
      </c>
      <c r="CI23" s="95">
        <v>0</v>
      </c>
    </row>
    <row r="24" spans="1:87">
      <c r="A24" s="73">
        <v>7921</v>
      </c>
      <c r="B24" s="73" t="s">
        <v>1598</v>
      </c>
      <c r="C24" s="91">
        <v>20</v>
      </c>
      <c r="D24" s="82">
        <v>0</v>
      </c>
      <c r="E24" s="82">
        <v>0</v>
      </c>
      <c r="F24" s="82">
        <v>0</v>
      </c>
      <c r="G24" s="82">
        <v>0</v>
      </c>
      <c r="H24" s="82">
        <v>8</v>
      </c>
      <c r="I24" s="82">
        <v>2</v>
      </c>
      <c r="J24" s="82">
        <v>257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0</v>
      </c>
      <c r="V24" s="82">
        <v>0</v>
      </c>
      <c r="W24" s="82">
        <v>0</v>
      </c>
      <c r="X24" s="82">
        <v>0</v>
      </c>
      <c r="Y24" s="82">
        <v>0</v>
      </c>
      <c r="Z24" s="82">
        <v>0</v>
      </c>
      <c r="AA24" s="82">
        <v>0</v>
      </c>
      <c r="AB24" s="82">
        <v>0</v>
      </c>
      <c r="AC24" s="82">
        <v>10</v>
      </c>
      <c r="AD24" s="82">
        <v>456</v>
      </c>
      <c r="AE24" s="82">
        <v>2160</v>
      </c>
      <c r="AF24" s="82">
        <v>0</v>
      </c>
      <c r="AG24" s="82">
        <v>0</v>
      </c>
      <c r="AH24" s="82">
        <v>0</v>
      </c>
      <c r="AI24" s="82">
        <v>0</v>
      </c>
      <c r="AJ24" s="82">
        <v>0</v>
      </c>
      <c r="AK24" s="82">
        <v>3</v>
      </c>
      <c r="AL24" s="82">
        <v>0</v>
      </c>
      <c r="AM24" s="82">
        <v>0</v>
      </c>
      <c r="AN24" s="82">
        <v>0</v>
      </c>
      <c r="AO24" s="82">
        <v>0</v>
      </c>
      <c r="AP24" s="82">
        <v>0</v>
      </c>
      <c r="AQ24" s="82">
        <v>0</v>
      </c>
      <c r="AR24" s="82">
        <v>0</v>
      </c>
      <c r="AS24" s="82">
        <v>0</v>
      </c>
      <c r="AT24" s="82">
        <v>0</v>
      </c>
      <c r="AU24" s="82">
        <v>0</v>
      </c>
      <c r="AV24" s="82">
        <v>0</v>
      </c>
      <c r="AW24" s="82">
        <v>0</v>
      </c>
      <c r="AX24" s="82">
        <v>0</v>
      </c>
      <c r="AY24" s="82">
        <v>0</v>
      </c>
      <c r="AZ24" s="82">
        <v>0</v>
      </c>
      <c r="BA24" s="82">
        <v>0</v>
      </c>
      <c r="BB24" s="82">
        <v>0</v>
      </c>
      <c r="BC24" s="82">
        <v>0</v>
      </c>
      <c r="BD24" s="82">
        <v>0</v>
      </c>
      <c r="BE24" s="82">
        <v>0</v>
      </c>
      <c r="BF24" s="82">
        <v>0</v>
      </c>
      <c r="BG24" s="82">
        <v>0</v>
      </c>
      <c r="BH24" s="82">
        <v>0</v>
      </c>
      <c r="BI24" s="82">
        <v>0</v>
      </c>
      <c r="BJ24" s="82">
        <v>0</v>
      </c>
      <c r="BK24" s="82">
        <v>0</v>
      </c>
      <c r="BL24" s="82">
        <v>0</v>
      </c>
      <c r="BM24" s="82">
        <v>0</v>
      </c>
      <c r="BN24" s="82">
        <v>0</v>
      </c>
      <c r="BO24" s="82">
        <v>0</v>
      </c>
      <c r="BP24" s="82">
        <v>0</v>
      </c>
      <c r="BQ24" s="82">
        <v>0</v>
      </c>
      <c r="BR24" s="82">
        <v>0</v>
      </c>
      <c r="BS24" s="82">
        <v>0</v>
      </c>
      <c r="BT24" s="82">
        <v>2897</v>
      </c>
      <c r="BU24" s="82">
        <v>0</v>
      </c>
      <c r="BV24" s="82">
        <v>0</v>
      </c>
      <c r="BW24" s="82">
        <v>0</v>
      </c>
      <c r="BX24" s="82">
        <v>0</v>
      </c>
      <c r="BY24" s="82">
        <v>0</v>
      </c>
      <c r="BZ24" s="82">
        <v>0</v>
      </c>
      <c r="CA24" s="82">
        <v>0</v>
      </c>
      <c r="CB24" s="82">
        <v>2897</v>
      </c>
      <c r="CC24" s="91"/>
      <c r="CD24" s="82">
        <v>0</v>
      </c>
      <c r="CE24" s="82">
        <v>0</v>
      </c>
      <c r="CF24" s="82">
        <v>0</v>
      </c>
      <c r="CG24" s="91"/>
      <c r="CH24" s="95">
        <v>2897</v>
      </c>
      <c r="CI24" s="95">
        <v>0</v>
      </c>
    </row>
    <row r="25" spans="1:87">
      <c r="A25" s="73">
        <v>10911</v>
      </c>
      <c r="B25" s="73" t="s">
        <v>1600</v>
      </c>
      <c r="C25" s="91">
        <v>21</v>
      </c>
      <c r="D25" s="82">
        <v>0</v>
      </c>
      <c r="E25" s="82">
        <v>14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29</v>
      </c>
      <c r="L25" s="82">
        <v>0</v>
      </c>
      <c r="M25" s="82">
        <v>3</v>
      </c>
      <c r="N25" s="82">
        <v>0</v>
      </c>
      <c r="O25" s="82">
        <v>0</v>
      </c>
      <c r="P25" s="82">
        <v>0</v>
      </c>
      <c r="Q25" s="82">
        <v>0</v>
      </c>
      <c r="R25" s="82">
        <v>32</v>
      </c>
      <c r="S25" s="82">
        <v>0</v>
      </c>
      <c r="T25" s="82">
        <v>0</v>
      </c>
      <c r="U25" s="82">
        <v>0</v>
      </c>
      <c r="V25" s="82">
        <v>0</v>
      </c>
      <c r="W25" s="82">
        <v>6</v>
      </c>
      <c r="X25" s="82">
        <v>0</v>
      </c>
      <c r="Y25" s="82">
        <v>0</v>
      </c>
      <c r="Z25" s="82">
        <v>14</v>
      </c>
      <c r="AA25" s="82">
        <v>0</v>
      </c>
      <c r="AB25" s="82">
        <v>0</v>
      </c>
      <c r="AC25" s="82">
        <v>0</v>
      </c>
      <c r="AD25" s="82">
        <v>0</v>
      </c>
      <c r="AE25" s="82">
        <v>0</v>
      </c>
      <c r="AF25" s="82">
        <v>0</v>
      </c>
      <c r="AG25" s="82">
        <v>0</v>
      </c>
      <c r="AH25" s="82">
        <v>0</v>
      </c>
      <c r="AI25" s="82">
        <v>0</v>
      </c>
      <c r="AJ25" s="82">
        <v>0</v>
      </c>
      <c r="AK25" s="82">
        <v>0</v>
      </c>
      <c r="AL25" s="82">
        <v>0</v>
      </c>
      <c r="AM25" s="82">
        <v>0</v>
      </c>
      <c r="AN25" s="82">
        <v>0</v>
      </c>
      <c r="AO25" s="82">
        <v>0</v>
      </c>
      <c r="AP25" s="82">
        <v>0</v>
      </c>
      <c r="AQ25" s="82">
        <v>0</v>
      </c>
      <c r="AR25" s="82">
        <v>0</v>
      </c>
      <c r="AS25" s="82">
        <v>0</v>
      </c>
      <c r="AT25" s="82">
        <v>0</v>
      </c>
      <c r="AU25" s="82">
        <v>0</v>
      </c>
      <c r="AV25" s="82">
        <v>0</v>
      </c>
      <c r="AW25" s="82">
        <v>0</v>
      </c>
      <c r="AX25" s="82">
        <v>2</v>
      </c>
      <c r="AY25" s="82">
        <v>85</v>
      </c>
      <c r="AZ25" s="82">
        <v>0</v>
      </c>
      <c r="BA25" s="82">
        <v>0</v>
      </c>
      <c r="BB25" s="82">
        <v>0</v>
      </c>
      <c r="BC25" s="82">
        <v>0</v>
      </c>
      <c r="BD25" s="82">
        <v>0</v>
      </c>
      <c r="BE25" s="82">
        <v>0</v>
      </c>
      <c r="BF25" s="82">
        <v>0</v>
      </c>
      <c r="BG25" s="82">
        <v>0</v>
      </c>
      <c r="BH25" s="82">
        <v>0</v>
      </c>
      <c r="BI25" s="82">
        <v>0</v>
      </c>
      <c r="BJ25" s="82">
        <v>0</v>
      </c>
      <c r="BK25" s="82">
        <v>0</v>
      </c>
      <c r="BL25" s="82">
        <v>10</v>
      </c>
      <c r="BM25" s="82">
        <v>10</v>
      </c>
      <c r="BN25" s="82">
        <v>1</v>
      </c>
      <c r="BO25" s="82">
        <v>4</v>
      </c>
      <c r="BP25" s="82">
        <v>3</v>
      </c>
      <c r="BQ25" s="82">
        <v>0</v>
      </c>
      <c r="BR25" s="82">
        <v>1</v>
      </c>
      <c r="BS25" s="82">
        <v>0</v>
      </c>
      <c r="BT25" s="82">
        <v>213</v>
      </c>
      <c r="BU25" s="82">
        <v>0</v>
      </c>
      <c r="BV25" s="82">
        <v>0</v>
      </c>
      <c r="BW25" s="82">
        <v>0</v>
      </c>
      <c r="BX25" s="82">
        <v>865</v>
      </c>
      <c r="BY25" s="82">
        <v>0</v>
      </c>
      <c r="BZ25" s="82">
        <v>0</v>
      </c>
      <c r="CA25" s="82">
        <v>865</v>
      </c>
      <c r="CB25" s="82">
        <v>1078</v>
      </c>
      <c r="CC25" s="91"/>
      <c r="CD25" s="82">
        <v>0</v>
      </c>
      <c r="CE25" s="82">
        <v>0</v>
      </c>
      <c r="CF25" s="82">
        <v>0</v>
      </c>
      <c r="CG25" s="91"/>
      <c r="CH25" s="95">
        <v>1078</v>
      </c>
      <c r="CI25" s="95">
        <v>0</v>
      </c>
    </row>
    <row r="26" spans="1:87">
      <c r="A26" s="73">
        <v>10912</v>
      </c>
      <c r="B26" s="73" t="s">
        <v>1602</v>
      </c>
      <c r="C26" s="91">
        <v>22</v>
      </c>
      <c r="D26" s="82">
        <v>0</v>
      </c>
      <c r="E26" s="82">
        <v>0</v>
      </c>
      <c r="F26" s="82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82">
        <v>0</v>
      </c>
      <c r="AA26" s="82">
        <v>0</v>
      </c>
      <c r="AB26" s="82">
        <v>0</v>
      </c>
      <c r="AC26" s="82">
        <v>0</v>
      </c>
      <c r="AD26" s="82">
        <v>0</v>
      </c>
      <c r="AE26" s="82">
        <v>0</v>
      </c>
      <c r="AF26" s="82">
        <v>0</v>
      </c>
      <c r="AG26" s="82">
        <v>0</v>
      </c>
      <c r="AH26" s="82">
        <v>0</v>
      </c>
      <c r="AI26" s="82">
        <v>0</v>
      </c>
      <c r="AJ26" s="82">
        <v>0</v>
      </c>
      <c r="AK26" s="82">
        <v>0</v>
      </c>
      <c r="AL26" s="82">
        <v>0</v>
      </c>
      <c r="AM26" s="82">
        <v>0</v>
      </c>
      <c r="AN26" s="82">
        <v>0</v>
      </c>
      <c r="AO26" s="82">
        <v>0</v>
      </c>
      <c r="AP26" s="82">
        <v>0</v>
      </c>
      <c r="AQ26" s="82">
        <v>0</v>
      </c>
      <c r="AR26" s="82">
        <v>0</v>
      </c>
      <c r="AS26" s="82">
        <v>0</v>
      </c>
      <c r="AT26" s="82">
        <v>0</v>
      </c>
      <c r="AU26" s="82">
        <v>0</v>
      </c>
      <c r="AV26" s="82">
        <v>0</v>
      </c>
      <c r="AW26" s="82">
        <v>0</v>
      </c>
      <c r="AX26" s="82">
        <v>0</v>
      </c>
      <c r="AY26" s="82">
        <v>0</v>
      </c>
      <c r="AZ26" s="82">
        <v>0</v>
      </c>
      <c r="BA26" s="82">
        <v>0</v>
      </c>
      <c r="BB26" s="82">
        <v>0</v>
      </c>
      <c r="BC26" s="82">
        <v>0</v>
      </c>
      <c r="BD26" s="82">
        <v>0</v>
      </c>
      <c r="BE26" s="82">
        <v>0</v>
      </c>
      <c r="BF26" s="82">
        <v>0</v>
      </c>
      <c r="BG26" s="82">
        <v>0</v>
      </c>
      <c r="BH26" s="82">
        <v>0</v>
      </c>
      <c r="BI26" s="82">
        <v>0</v>
      </c>
      <c r="BJ26" s="82">
        <v>0</v>
      </c>
      <c r="BK26" s="82">
        <v>0</v>
      </c>
      <c r="BL26" s="82">
        <v>0</v>
      </c>
      <c r="BM26" s="82">
        <v>0</v>
      </c>
      <c r="BN26" s="82">
        <v>0</v>
      </c>
      <c r="BO26" s="82">
        <v>0</v>
      </c>
      <c r="BP26" s="82">
        <v>0</v>
      </c>
      <c r="BQ26" s="82">
        <v>0</v>
      </c>
      <c r="BR26" s="82">
        <v>0</v>
      </c>
      <c r="BS26" s="82">
        <v>0</v>
      </c>
      <c r="BT26" s="82">
        <v>0</v>
      </c>
      <c r="BU26" s="82">
        <v>0</v>
      </c>
      <c r="BV26" s="82">
        <v>0</v>
      </c>
      <c r="BW26" s="82">
        <v>0</v>
      </c>
      <c r="BX26" s="82">
        <v>0</v>
      </c>
      <c r="BY26" s="82">
        <v>0</v>
      </c>
      <c r="BZ26" s="82">
        <v>0</v>
      </c>
      <c r="CA26" s="82">
        <v>0</v>
      </c>
      <c r="CB26" s="82">
        <v>0</v>
      </c>
      <c r="CC26" s="91"/>
      <c r="CD26" s="82">
        <v>0</v>
      </c>
      <c r="CE26" s="82">
        <v>0</v>
      </c>
      <c r="CF26" s="82">
        <v>0</v>
      </c>
      <c r="CG26" s="91"/>
      <c r="CH26" s="95">
        <v>0</v>
      </c>
      <c r="CI26" s="95">
        <v>0</v>
      </c>
    </row>
    <row r="27" spans="1:87">
      <c r="A27" s="73">
        <v>10913</v>
      </c>
      <c r="B27" s="73" t="s">
        <v>1604</v>
      </c>
      <c r="C27" s="91">
        <v>23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2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  <c r="T27" s="82">
        <v>0</v>
      </c>
      <c r="U27" s="82">
        <v>0</v>
      </c>
      <c r="V27" s="82">
        <v>0</v>
      </c>
      <c r="W27" s="82">
        <v>0</v>
      </c>
      <c r="X27" s="82">
        <v>0</v>
      </c>
      <c r="Y27" s="82">
        <v>0</v>
      </c>
      <c r="Z27" s="82">
        <v>0</v>
      </c>
      <c r="AA27" s="82">
        <v>0</v>
      </c>
      <c r="AB27" s="82">
        <v>0</v>
      </c>
      <c r="AC27" s="82">
        <v>0</v>
      </c>
      <c r="AD27" s="82">
        <v>0</v>
      </c>
      <c r="AE27" s="82">
        <v>0</v>
      </c>
      <c r="AF27" s="82">
        <v>0</v>
      </c>
      <c r="AG27" s="82">
        <v>0</v>
      </c>
      <c r="AH27" s="82">
        <v>0</v>
      </c>
      <c r="AI27" s="82">
        <v>0</v>
      </c>
      <c r="AJ27" s="82">
        <v>0</v>
      </c>
      <c r="AK27" s="82">
        <v>0</v>
      </c>
      <c r="AL27" s="82">
        <v>0</v>
      </c>
      <c r="AM27" s="82">
        <v>0</v>
      </c>
      <c r="AN27" s="82">
        <v>0</v>
      </c>
      <c r="AO27" s="82">
        <v>0</v>
      </c>
      <c r="AP27" s="82">
        <v>0</v>
      </c>
      <c r="AQ27" s="82">
        <v>0</v>
      </c>
      <c r="AR27" s="82">
        <v>0</v>
      </c>
      <c r="AS27" s="82">
        <v>0</v>
      </c>
      <c r="AT27" s="82">
        <v>0</v>
      </c>
      <c r="AU27" s="82">
        <v>0</v>
      </c>
      <c r="AV27" s="82">
        <v>0</v>
      </c>
      <c r="AW27" s="82">
        <v>0</v>
      </c>
      <c r="AX27" s="82">
        <v>0</v>
      </c>
      <c r="AY27" s="82">
        <v>2</v>
      </c>
      <c r="AZ27" s="82">
        <v>0</v>
      </c>
      <c r="BA27" s="82">
        <v>0</v>
      </c>
      <c r="BB27" s="82">
        <v>0</v>
      </c>
      <c r="BC27" s="82">
        <v>0</v>
      </c>
      <c r="BD27" s="82">
        <v>0</v>
      </c>
      <c r="BE27" s="82">
        <v>0</v>
      </c>
      <c r="BF27" s="82">
        <v>0</v>
      </c>
      <c r="BG27" s="82">
        <v>0</v>
      </c>
      <c r="BH27" s="82">
        <v>0</v>
      </c>
      <c r="BI27" s="82">
        <v>0</v>
      </c>
      <c r="BJ27" s="82">
        <v>0</v>
      </c>
      <c r="BK27" s="82">
        <v>0</v>
      </c>
      <c r="BL27" s="82">
        <v>0</v>
      </c>
      <c r="BM27" s="82">
        <v>0</v>
      </c>
      <c r="BN27" s="82">
        <v>0</v>
      </c>
      <c r="BO27" s="82">
        <v>0</v>
      </c>
      <c r="BP27" s="82">
        <v>0</v>
      </c>
      <c r="BQ27" s="82">
        <v>0</v>
      </c>
      <c r="BR27" s="82">
        <v>0</v>
      </c>
      <c r="BS27" s="82">
        <v>0</v>
      </c>
      <c r="BT27" s="82">
        <v>4</v>
      </c>
      <c r="BU27" s="82">
        <v>0</v>
      </c>
      <c r="BV27" s="82">
        <v>0</v>
      </c>
      <c r="BW27" s="82">
        <v>0</v>
      </c>
      <c r="BX27" s="82">
        <v>19</v>
      </c>
      <c r="BY27" s="82">
        <v>0</v>
      </c>
      <c r="BZ27" s="82">
        <v>0</v>
      </c>
      <c r="CA27" s="82">
        <v>19</v>
      </c>
      <c r="CB27" s="82">
        <v>23</v>
      </c>
      <c r="CC27" s="91"/>
      <c r="CD27" s="82">
        <v>0</v>
      </c>
      <c r="CE27" s="82">
        <v>0</v>
      </c>
      <c r="CF27" s="82">
        <v>0</v>
      </c>
      <c r="CG27" s="91"/>
      <c r="CH27" s="95">
        <v>23</v>
      </c>
      <c r="CI27" s="95">
        <v>0</v>
      </c>
    </row>
    <row r="28" spans="1:87">
      <c r="A28" s="73">
        <v>10914</v>
      </c>
      <c r="B28" s="73" t="s">
        <v>1606</v>
      </c>
      <c r="C28" s="91">
        <v>24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5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  <c r="X28" s="82">
        <v>0</v>
      </c>
      <c r="Y28" s="82">
        <v>0</v>
      </c>
      <c r="Z28" s="82">
        <v>0</v>
      </c>
      <c r="AA28" s="82">
        <v>0</v>
      </c>
      <c r="AB28" s="82">
        <v>0</v>
      </c>
      <c r="AC28" s="82">
        <v>0</v>
      </c>
      <c r="AD28" s="82">
        <v>0</v>
      </c>
      <c r="AE28" s="82">
        <v>0</v>
      </c>
      <c r="AF28" s="82">
        <v>0</v>
      </c>
      <c r="AG28" s="82">
        <v>0</v>
      </c>
      <c r="AH28" s="82">
        <v>0</v>
      </c>
      <c r="AI28" s="82">
        <v>0</v>
      </c>
      <c r="AJ28" s="82">
        <v>0</v>
      </c>
      <c r="AK28" s="82">
        <v>0</v>
      </c>
      <c r="AL28" s="82">
        <v>0</v>
      </c>
      <c r="AM28" s="82">
        <v>0</v>
      </c>
      <c r="AN28" s="82">
        <v>0</v>
      </c>
      <c r="AO28" s="82">
        <v>0</v>
      </c>
      <c r="AP28" s="82">
        <v>0</v>
      </c>
      <c r="AQ28" s="82">
        <v>0</v>
      </c>
      <c r="AR28" s="82">
        <v>0</v>
      </c>
      <c r="AS28" s="82">
        <v>0</v>
      </c>
      <c r="AT28" s="82">
        <v>0</v>
      </c>
      <c r="AU28" s="82">
        <v>0</v>
      </c>
      <c r="AV28" s="82">
        <v>0</v>
      </c>
      <c r="AW28" s="82">
        <v>0</v>
      </c>
      <c r="AX28" s="82">
        <v>3</v>
      </c>
      <c r="AY28" s="82">
        <v>234</v>
      </c>
      <c r="AZ28" s="82">
        <v>0</v>
      </c>
      <c r="BA28" s="82">
        <v>0</v>
      </c>
      <c r="BB28" s="82">
        <v>0</v>
      </c>
      <c r="BC28" s="82">
        <v>0</v>
      </c>
      <c r="BD28" s="82">
        <v>0</v>
      </c>
      <c r="BE28" s="82">
        <v>0</v>
      </c>
      <c r="BF28" s="82">
        <v>0</v>
      </c>
      <c r="BG28" s="82">
        <v>0</v>
      </c>
      <c r="BH28" s="82">
        <v>0</v>
      </c>
      <c r="BI28" s="82">
        <v>0</v>
      </c>
      <c r="BJ28" s="82">
        <v>0</v>
      </c>
      <c r="BK28" s="82">
        <v>0</v>
      </c>
      <c r="BL28" s="82">
        <v>13</v>
      </c>
      <c r="BM28" s="82">
        <v>14</v>
      </c>
      <c r="BN28" s="82">
        <v>1</v>
      </c>
      <c r="BO28" s="82">
        <v>6</v>
      </c>
      <c r="BP28" s="82">
        <v>2</v>
      </c>
      <c r="BQ28" s="82">
        <v>0</v>
      </c>
      <c r="BR28" s="82">
        <v>2</v>
      </c>
      <c r="BS28" s="82">
        <v>0</v>
      </c>
      <c r="BT28" s="82">
        <v>281</v>
      </c>
      <c r="BU28" s="82">
        <v>0</v>
      </c>
      <c r="BV28" s="82">
        <v>0</v>
      </c>
      <c r="BW28" s="82">
        <v>0</v>
      </c>
      <c r="BX28" s="82">
        <v>2094</v>
      </c>
      <c r="BY28" s="82">
        <v>0</v>
      </c>
      <c r="BZ28" s="82">
        <v>0</v>
      </c>
      <c r="CA28" s="82">
        <v>2094</v>
      </c>
      <c r="CB28" s="82">
        <v>2375</v>
      </c>
      <c r="CC28" s="91"/>
      <c r="CD28" s="82">
        <v>0</v>
      </c>
      <c r="CE28" s="82">
        <v>0</v>
      </c>
      <c r="CF28" s="82">
        <v>0</v>
      </c>
      <c r="CG28" s="91"/>
      <c r="CH28" s="95">
        <v>2375</v>
      </c>
      <c r="CI28" s="95">
        <v>0</v>
      </c>
    </row>
    <row r="29" spans="1:87">
      <c r="A29" s="73">
        <v>10915</v>
      </c>
      <c r="B29" s="73" t="s">
        <v>1608</v>
      </c>
      <c r="C29" s="91">
        <v>25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10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  <c r="S29" s="82">
        <v>0</v>
      </c>
      <c r="T29" s="82">
        <v>0</v>
      </c>
      <c r="U29" s="82">
        <v>0</v>
      </c>
      <c r="V29" s="82">
        <v>0</v>
      </c>
      <c r="W29" s="82">
        <v>0</v>
      </c>
      <c r="X29" s="82">
        <v>0</v>
      </c>
      <c r="Y29" s="82">
        <v>0</v>
      </c>
      <c r="Z29" s="82">
        <v>0</v>
      </c>
      <c r="AA29" s="82">
        <v>0</v>
      </c>
      <c r="AB29" s="82">
        <v>0</v>
      </c>
      <c r="AC29" s="82">
        <v>0</v>
      </c>
      <c r="AD29" s="82">
        <v>0</v>
      </c>
      <c r="AE29" s="82">
        <v>0</v>
      </c>
      <c r="AF29" s="82">
        <v>0</v>
      </c>
      <c r="AG29" s="82">
        <v>0</v>
      </c>
      <c r="AH29" s="82">
        <v>0</v>
      </c>
      <c r="AI29" s="82">
        <v>0</v>
      </c>
      <c r="AJ29" s="82">
        <v>0</v>
      </c>
      <c r="AK29" s="82">
        <v>0</v>
      </c>
      <c r="AL29" s="82">
        <v>0</v>
      </c>
      <c r="AM29" s="82">
        <v>0</v>
      </c>
      <c r="AN29" s="82">
        <v>0</v>
      </c>
      <c r="AO29" s="82">
        <v>0</v>
      </c>
      <c r="AP29" s="82">
        <v>0</v>
      </c>
      <c r="AQ29" s="82">
        <v>0</v>
      </c>
      <c r="AR29" s="82">
        <v>0</v>
      </c>
      <c r="AS29" s="82">
        <v>0</v>
      </c>
      <c r="AT29" s="82">
        <v>0</v>
      </c>
      <c r="AU29" s="82">
        <v>0</v>
      </c>
      <c r="AV29" s="82">
        <v>0</v>
      </c>
      <c r="AW29" s="82">
        <v>0</v>
      </c>
      <c r="AX29" s="82">
        <v>0</v>
      </c>
      <c r="AY29" s="82">
        <v>0</v>
      </c>
      <c r="AZ29" s="82">
        <v>0</v>
      </c>
      <c r="BA29" s="82">
        <v>0</v>
      </c>
      <c r="BB29" s="82">
        <v>0</v>
      </c>
      <c r="BC29" s="82">
        <v>0</v>
      </c>
      <c r="BD29" s="82">
        <v>0</v>
      </c>
      <c r="BE29" s="82">
        <v>0</v>
      </c>
      <c r="BF29" s="82">
        <v>0</v>
      </c>
      <c r="BG29" s="82">
        <v>0</v>
      </c>
      <c r="BH29" s="82">
        <v>0</v>
      </c>
      <c r="BI29" s="82">
        <v>0</v>
      </c>
      <c r="BJ29" s="82">
        <v>0</v>
      </c>
      <c r="BK29" s="82">
        <v>0</v>
      </c>
      <c r="BL29" s="82">
        <v>1</v>
      </c>
      <c r="BM29" s="82">
        <v>0</v>
      </c>
      <c r="BN29" s="82">
        <v>0</v>
      </c>
      <c r="BO29" s="82">
        <v>0</v>
      </c>
      <c r="BP29" s="82">
        <v>0</v>
      </c>
      <c r="BQ29" s="82">
        <v>0</v>
      </c>
      <c r="BR29" s="82">
        <v>0</v>
      </c>
      <c r="BS29" s="82">
        <v>0</v>
      </c>
      <c r="BT29" s="82">
        <v>12</v>
      </c>
      <c r="BU29" s="82">
        <v>0</v>
      </c>
      <c r="BV29" s="82">
        <v>0</v>
      </c>
      <c r="BW29" s="82">
        <v>0</v>
      </c>
      <c r="BX29" s="82">
        <v>18</v>
      </c>
      <c r="BY29" s="82">
        <v>0</v>
      </c>
      <c r="BZ29" s="82">
        <v>0</v>
      </c>
      <c r="CA29" s="82">
        <v>18</v>
      </c>
      <c r="CB29" s="82">
        <v>30</v>
      </c>
      <c r="CC29" s="91"/>
      <c r="CD29" s="82">
        <v>0</v>
      </c>
      <c r="CE29" s="82">
        <v>0</v>
      </c>
      <c r="CF29" s="82">
        <v>0</v>
      </c>
      <c r="CG29" s="91"/>
      <c r="CH29" s="95">
        <v>30</v>
      </c>
      <c r="CI29" s="95">
        <v>0</v>
      </c>
    </row>
    <row r="30" spans="1:87">
      <c r="A30" s="73">
        <v>10916</v>
      </c>
      <c r="B30" s="73" t="s">
        <v>1610</v>
      </c>
      <c r="C30" s="91">
        <v>26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109</v>
      </c>
      <c r="L30" s="82">
        <v>0</v>
      </c>
      <c r="M30" s="82">
        <v>38</v>
      </c>
      <c r="N30" s="82">
        <v>0</v>
      </c>
      <c r="O30" s="82">
        <v>0</v>
      </c>
      <c r="P30" s="82">
        <v>0</v>
      </c>
      <c r="Q30" s="82">
        <v>0</v>
      </c>
      <c r="R30" s="82">
        <v>0</v>
      </c>
      <c r="S30" s="82">
        <v>0</v>
      </c>
      <c r="T30" s="82">
        <v>0</v>
      </c>
      <c r="U30" s="82">
        <v>0</v>
      </c>
      <c r="V30" s="82">
        <v>0</v>
      </c>
      <c r="W30" s="82">
        <v>0</v>
      </c>
      <c r="X30" s="82">
        <v>0</v>
      </c>
      <c r="Y30" s="82">
        <v>0</v>
      </c>
      <c r="Z30" s="82">
        <v>0</v>
      </c>
      <c r="AA30" s="82">
        <v>0</v>
      </c>
      <c r="AB30" s="82">
        <v>0</v>
      </c>
      <c r="AC30" s="82">
        <v>0</v>
      </c>
      <c r="AD30" s="82">
        <v>0</v>
      </c>
      <c r="AE30" s="82">
        <v>0</v>
      </c>
      <c r="AF30" s="82">
        <v>0</v>
      </c>
      <c r="AG30" s="82">
        <v>0</v>
      </c>
      <c r="AH30" s="82">
        <v>0</v>
      </c>
      <c r="AI30" s="82">
        <v>0</v>
      </c>
      <c r="AJ30" s="82">
        <v>0</v>
      </c>
      <c r="AK30" s="82">
        <v>0</v>
      </c>
      <c r="AL30" s="82">
        <v>0</v>
      </c>
      <c r="AM30" s="82">
        <v>0</v>
      </c>
      <c r="AN30" s="82">
        <v>0</v>
      </c>
      <c r="AO30" s="82">
        <v>0</v>
      </c>
      <c r="AP30" s="82">
        <v>0</v>
      </c>
      <c r="AQ30" s="82">
        <v>0</v>
      </c>
      <c r="AR30" s="82">
        <v>0</v>
      </c>
      <c r="AS30" s="82">
        <v>0</v>
      </c>
      <c r="AT30" s="82">
        <v>0</v>
      </c>
      <c r="AU30" s="82">
        <v>0</v>
      </c>
      <c r="AV30" s="82">
        <v>0</v>
      </c>
      <c r="AW30" s="82">
        <v>0</v>
      </c>
      <c r="AX30" s="82">
        <v>2</v>
      </c>
      <c r="AY30" s="82">
        <v>30</v>
      </c>
      <c r="AZ30" s="82">
        <v>0</v>
      </c>
      <c r="BA30" s="82">
        <v>0</v>
      </c>
      <c r="BB30" s="82">
        <v>0</v>
      </c>
      <c r="BC30" s="82">
        <v>0</v>
      </c>
      <c r="BD30" s="82">
        <v>0</v>
      </c>
      <c r="BE30" s="82">
        <v>0</v>
      </c>
      <c r="BF30" s="82">
        <v>0</v>
      </c>
      <c r="BG30" s="82">
        <v>0</v>
      </c>
      <c r="BH30" s="82">
        <v>0</v>
      </c>
      <c r="BI30" s="82">
        <v>0</v>
      </c>
      <c r="BJ30" s="82">
        <v>0</v>
      </c>
      <c r="BK30" s="82">
        <v>0</v>
      </c>
      <c r="BL30" s="82">
        <v>4</v>
      </c>
      <c r="BM30" s="82">
        <v>4</v>
      </c>
      <c r="BN30" s="82">
        <v>0</v>
      </c>
      <c r="BO30" s="82">
        <v>2</v>
      </c>
      <c r="BP30" s="82">
        <v>2</v>
      </c>
      <c r="BQ30" s="82">
        <v>0</v>
      </c>
      <c r="BR30" s="82">
        <v>1</v>
      </c>
      <c r="BS30" s="82">
        <v>0</v>
      </c>
      <c r="BT30" s="82">
        <v>193</v>
      </c>
      <c r="BU30" s="82">
        <v>0</v>
      </c>
      <c r="BV30" s="82">
        <v>0</v>
      </c>
      <c r="BW30" s="82">
        <v>0</v>
      </c>
      <c r="BX30" s="82">
        <v>1265</v>
      </c>
      <c r="BY30" s="82">
        <v>0</v>
      </c>
      <c r="BZ30" s="82">
        <v>0</v>
      </c>
      <c r="CA30" s="82">
        <v>1265</v>
      </c>
      <c r="CB30" s="82">
        <v>1458</v>
      </c>
      <c r="CC30" s="91"/>
      <c r="CD30" s="82">
        <v>0</v>
      </c>
      <c r="CE30" s="82">
        <v>0</v>
      </c>
      <c r="CF30" s="82">
        <v>0</v>
      </c>
      <c r="CG30" s="91"/>
      <c r="CH30" s="95">
        <v>1458</v>
      </c>
      <c r="CI30" s="95">
        <v>0</v>
      </c>
    </row>
    <row r="31" spans="1:87">
      <c r="A31" s="73">
        <v>10921</v>
      </c>
      <c r="B31" s="73" t="s">
        <v>1612</v>
      </c>
      <c r="C31" s="91">
        <v>27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2</v>
      </c>
      <c r="M31" s="82">
        <v>5</v>
      </c>
      <c r="N31" s="82">
        <v>1</v>
      </c>
      <c r="O31" s="82">
        <v>0</v>
      </c>
      <c r="P31" s="82">
        <v>0</v>
      </c>
      <c r="Q31" s="82">
        <v>0</v>
      </c>
      <c r="R31" s="82">
        <v>0</v>
      </c>
      <c r="S31" s="82">
        <v>0</v>
      </c>
      <c r="T31" s="82">
        <v>0</v>
      </c>
      <c r="U31" s="82">
        <v>0</v>
      </c>
      <c r="V31" s="82">
        <v>0</v>
      </c>
      <c r="W31" s="82">
        <v>1</v>
      </c>
      <c r="X31" s="82">
        <v>0</v>
      </c>
      <c r="Y31" s="82">
        <v>0</v>
      </c>
      <c r="Z31" s="82">
        <v>0</v>
      </c>
      <c r="AA31" s="82">
        <v>0</v>
      </c>
      <c r="AB31" s="82">
        <v>0</v>
      </c>
      <c r="AC31" s="82">
        <v>0</v>
      </c>
      <c r="AD31" s="82">
        <v>0</v>
      </c>
      <c r="AE31" s="82">
        <v>0</v>
      </c>
      <c r="AF31" s="82">
        <v>0</v>
      </c>
      <c r="AG31" s="82">
        <v>0</v>
      </c>
      <c r="AH31" s="82">
        <v>0</v>
      </c>
      <c r="AI31" s="82">
        <v>0</v>
      </c>
      <c r="AJ31" s="82">
        <v>0</v>
      </c>
      <c r="AK31" s="82">
        <v>0</v>
      </c>
      <c r="AL31" s="82">
        <v>0</v>
      </c>
      <c r="AM31" s="82">
        <v>0</v>
      </c>
      <c r="AN31" s="82">
        <v>0</v>
      </c>
      <c r="AO31" s="82">
        <v>0</v>
      </c>
      <c r="AP31" s="82">
        <v>0</v>
      </c>
      <c r="AQ31" s="82">
        <v>0</v>
      </c>
      <c r="AR31" s="82">
        <v>0</v>
      </c>
      <c r="AS31" s="82">
        <v>0</v>
      </c>
      <c r="AT31" s="82">
        <v>0</v>
      </c>
      <c r="AU31" s="82">
        <v>0</v>
      </c>
      <c r="AV31" s="82">
        <v>0</v>
      </c>
      <c r="AW31" s="82">
        <v>0</v>
      </c>
      <c r="AX31" s="82">
        <v>0</v>
      </c>
      <c r="AY31" s="82">
        <v>1</v>
      </c>
      <c r="AZ31" s="82">
        <v>0</v>
      </c>
      <c r="BA31" s="82">
        <v>0</v>
      </c>
      <c r="BB31" s="82">
        <v>0</v>
      </c>
      <c r="BC31" s="82">
        <v>0</v>
      </c>
      <c r="BD31" s="82">
        <v>0</v>
      </c>
      <c r="BE31" s="82">
        <v>0</v>
      </c>
      <c r="BF31" s="82">
        <v>0</v>
      </c>
      <c r="BG31" s="82">
        <v>0</v>
      </c>
      <c r="BH31" s="82">
        <v>0</v>
      </c>
      <c r="BI31" s="82">
        <v>0</v>
      </c>
      <c r="BJ31" s="82">
        <v>0</v>
      </c>
      <c r="BK31" s="82">
        <v>0</v>
      </c>
      <c r="BL31" s="82">
        <v>0</v>
      </c>
      <c r="BM31" s="82">
        <v>0</v>
      </c>
      <c r="BN31" s="82">
        <v>0</v>
      </c>
      <c r="BO31" s="82">
        <v>0</v>
      </c>
      <c r="BP31" s="82">
        <v>0</v>
      </c>
      <c r="BQ31" s="82">
        <v>0</v>
      </c>
      <c r="BR31" s="82">
        <v>0</v>
      </c>
      <c r="BS31" s="82">
        <v>0</v>
      </c>
      <c r="BT31" s="82">
        <v>11</v>
      </c>
      <c r="BU31" s="82">
        <v>0</v>
      </c>
      <c r="BV31" s="82">
        <v>0</v>
      </c>
      <c r="BW31" s="82">
        <v>0</v>
      </c>
      <c r="BX31" s="82">
        <v>7</v>
      </c>
      <c r="BY31" s="82">
        <v>0</v>
      </c>
      <c r="BZ31" s="82">
        <v>0</v>
      </c>
      <c r="CA31" s="82">
        <v>7</v>
      </c>
      <c r="CB31" s="82">
        <v>18</v>
      </c>
      <c r="CC31" s="91"/>
      <c r="CD31" s="82">
        <v>0</v>
      </c>
      <c r="CE31" s="82">
        <v>0</v>
      </c>
      <c r="CF31" s="82">
        <v>0</v>
      </c>
      <c r="CG31" s="91"/>
      <c r="CH31" s="95">
        <v>18</v>
      </c>
      <c r="CI31" s="95">
        <v>0</v>
      </c>
    </row>
    <row r="32" spans="1:87">
      <c r="A32" s="73">
        <v>10931</v>
      </c>
      <c r="B32" s="73" t="s">
        <v>1614</v>
      </c>
      <c r="C32" s="91">
        <v>28</v>
      </c>
      <c r="D32" s="82">
        <v>0</v>
      </c>
      <c r="E32" s="82">
        <v>0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12</v>
      </c>
      <c r="L32" s="82">
        <v>0</v>
      </c>
      <c r="M32" s="82">
        <v>218</v>
      </c>
      <c r="N32" s="82">
        <v>39</v>
      </c>
      <c r="O32" s="82">
        <v>0</v>
      </c>
      <c r="P32" s="82">
        <v>0</v>
      </c>
      <c r="Q32" s="82">
        <v>0</v>
      </c>
      <c r="R32" s="82">
        <v>0</v>
      </c>
      <c r="S32" s="82">
        <v>0</v>
      </c>
      <c r="T32" s="82">
        <v>0</v>
      </c>
      <c r="U32" s="82">
        <v>0</v>
      </c>
      <c r="V32" s="82">
        <v>0</v>
      </c>
      <c r="W32" s="82">
        <v>0</v>
      </c>
      <c r="X32" s="82">
        <v>0</v>
      </c>
      <c r="Y32" s="82">
        <v>0</v>
      </c>
      <c r="Z32" s="82">
        <v>0</v>
      </c>
      <c r="AA32" s="82">
        <v>0</v>
      </c>
      <c r="AB32" s="82">
        <v>0</v>
      </c>
      <c r="AC32" s="82">
        <v>0</v>
      </c>
      <c r="AD32" s="82">
        <v>0</v>
      </c>
      <c r="AE32" s="82">
        <v>0</v>
      </c>
      <c r="AF32" s="82">
        <v>0</v>
      </c>
      <c r="AG32" s="82">
        <v>0</v>
      </c>
      <c r="AH32" s="82">
        <v>0</v>
      </c>
      <c r="AI32" s="82">
        <v>0</v>
      </c>
      <c r="AJ32" s="82">
        <v>0</v>
      </c>
      <c r="AK32" s="82">
        <v>0</v>
      </c>
      <c r="AL32" s="82">
        <v>0</v>
      </c>
      <c r="AM32" s="82">
        <v>0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2">
        <v>0</v>
      </c>
      <c r="AT32" s="82">
        <v>1</v>
      </c>
      <c r="AU32" s="82">
        <v>0</v>
      </c>
      <c r="AV32" s="82">
        <v>0</v>
      </c>
      <c r="AW32" s="82">
        <v>0</v>
      </c>
      <c r="AX32" s="82">
        <v>0</v>
      </c>
      <c r="AY32" s="82">
        <v>113</v>
      </c>
      <c r="AZ32" s="82">
        <v>0</v>
      </c>
      <c r="BA32" s="82">
        <v>0</v>
      </c>
      <c r="BB32" s="82">
        <v>0</v>
      </c>
      <c r="BC32" s="82">
        <v>0</v>
      </c>
      <c r="BD32" s="82">
        <v>0</v>
      </c>
      <c r="BE32" s="82">
        <v>0</v>
      </c>
      <c r="BF32" s="82">
        <v>0</v>
      </c>
      <c r="BG32" s="82">
        <v>0</v>
      </c>
      <c r="BH32" s="82">
        <v>0</v>
      </c>
      <c r="BI32" s="82">
        <v>0</v>
      </c>
      <c r="BJ32" s="82">
        <v>0</v>
      </c>
      <c r="BK32" s="82">
        <v>0</v>
      </c>
      <c r="BL32" s="82">
        <v>32</v>
      </c>
      <c r="BM32" s="82">
        <v>31</v>
      </c>
      <c r="BN32" s="82">
        <v>3</v>
      </c>
      <c r="BO32" s="82">
        <v>13</v>
      </c>
      <c r="BP32" s="82">
        <v>6</v>
      </c>
      <c r="BQ32" s="82">
        <v>0</v>
      </c>
      <c r="BR32" s="82">
        <v>1</v>
      </c>
      <c r="BS32" s="82">
        <v>0</v>
      </c>
      <c r="BT32" s="82">
        <v>469</v>
      </c>
      <c r="BU32" s="82">
        <v>0</v>
      </c>
      <c r="BV32" s="82">
        <v>0</v>
      </c>
      <c r="BW32" s="82">
        <v>0</v>
      </c>
      <c r="BX32" s="82">
        <v>1890</v>
      </c>
      <c r="BY32" s="82">
        <v>0</v>
      </c>
      <c r="BZ32" s="82">
        <v>0</v>
      </c>
      <c r="CA32" s="82">
        <v>1890</v>
      </c>
      <c r="CB32" s="82">
        <v>2359</v>
      </c>
      <c r="CC32" s="91"/>
      <c r="CD32" s="82">
        <v>0</v>
      </c>
      <c r="CE32" s="82">
        <v>0</v>
      </c>
      <c r="CF32" s="82">
        <v>0</v>
      </c>
      <c r="CG32" s="91"/>
      <c r="CH32" s="95">
        <v>2359</v>
      </c>
      <c r="CI32" s="95">
        <v>0</v>
      </c>
    </row>
    <row r="33" spans="1:87">
      <c r="A33" s="73">
        <v>10932</v>
      </c>
      <c r="B33" s="73" t="s">
        <v>1616</v>
      </c>
      <c r="C33" s="91">
        <v>29</v>
      </c>
      <c r="D33" s="82">
        <v>16</v>
      </c>
      <c r="E33" s="82">
        <v>75</v>
      </c>
      <c r="F33" s="82">
        <v>0</v>
      </c>
      <c r="G33" s="82">
        <v>0</v>
      </c>
      <c r="H33" s="82">
        <v>0</v>
      </c>
      <c r="I33" s="82">
        <v>0</v>
      </c>
      <c r="J33" s="82">
        <v>0</v>
      </c>
      <c r="K33" s="82">
        <v>290</v>
      </c>
      <c r="L33" s="82">
        <v>0</v>
      </c>
      <c r="M33" s="82">
        <v>590</v>
      </c>
      <c r="N33" s="82">
        <v>0</v>
      </c>
      <c r="O33" s="82">
        <v>0</v>
      </c>
      <c r="P33" s="82">
        <v>0</v>
      </c>
      <c r="Q33" s="82">
        <v>0</v>
      </c>
      <c r="R33" s="82">
        <v>0</v>
      </c>
      <c r="S33" s="82">
        <v>0</v>
      </c>
      <c r="T33" s="82">
        <v>0</v>
      </c>
      <c r="U33" s="82">
        <v>0</v>
      </c>
      <c r="V33" s="82">
        <v>0</v>
      </c>
      <c r="W33" s="82">
        <v>73</v>
      </c>
      <c r="X33" s="82">
        <v>0</v>
      </c>
      <c r="Y33" s="82">
        <v>5</v>
      </c>
      <c r="Z33" s="82">
        <v>39</v>
      </c>
      <c r="AA33" s="82">
        <v>0</v>
      </c>
      <c r="AB33" s="82">
        <v>0</v>
      </c>
      <c r="AC33" s="82">
        <v>0</v>
      </c>
      <c r="AD33" s="82">
        <v>0</v>
      </c>
      <c r="AE33" s="82">
        <v>0</v>
      </c>
      <c r="AF33" s="82">
        <v>0</v>
      </c>
      <c r="AG33" s="82">
        <v>0</v>
      </c>
      <c r="AH33" s="82">
        <v>0</v>
      </c>
      <c r="AI33" s="82">
        <v>0</v>
      </c>
      <c r="AJ33" s="82">
        <v>0</v>
      </c>
      <c r="AK33" s="82">
        <v>0</v>
      </c>
      <c r="AL33" s="82">
        <v>0</v>
      </c>
      <c r="AM33" s="82">
        <v>0</v>
      </c>
      <c r="AN33" s="82">
        <v>0</v>
      </c>
      <c r="AO33" s="82">
        <v>0</v>
      </c>
      <c r="AP33" s="82">
        <v>0</v>
      </c>
      <c r="AQ33" s="82">
        <v>0</v>
      </c>
      <c r="AR33" s="82">
        <v>0</v>
      </c>
      <c r="AS33" s="82">
        <v>17</v>
      </c>
      <c r="AT33" s="82">
        <v>0</v>
      </c>
      <c r="AU33" s="82">
        <v>0</v>
      </c>
      <c r="AV33" s="82">
        <v>0</v>
      </c>
      <c r="AW33" s="82">
        <v>0</v>
      </c>
      <c r="AX33" s="82">
        <v>0</v>
      </c>
      <c r="AY33" s="82">
        <v>110</v>
      </c>
      <c r="AZ33" s="82">
        <v>0</v>
      </c>
      <c r="BA33" s="82">
        <v>0</v>
      </c>
      <c r="BB33" s="82">
        <v>0</v>
      </c>
      <c r="BC33" s="82">
        <v>0</v>
      </c>
      <c r="BD33" s="82">
        <v>0</v>
      </c>
      <c r="BE33" s="82">
        <v>0</v>
      </c>
      <c r="BF33" s="82">
        <v>0</v>
      </c>
      <c r="BG33" s="82">
        <v>0</v>
      </c>
      <c r="BH33" s="82">
        <v>0</v>
      </c>
      <c r="BI33" s="82">
        <v>0</v>
      </c>
      <c r="BJ33" s="82">
        <v>0</v>
      </c>
      <c r="BK33" s="82">
        <v>0</v>
      </c>
      <c r="BL33" s="82">
        <v>5</v>
      </c>
      <c r="BM33" s="82">
        <v>5</v>
      </c>
      <c r="BN33" s="82">
        <v>0</v>
      </c>
      <c r="BO33" s="82">
        <v>2</v>
      </c>
      <c r="BP33" s="82">
        <v>1</v>
      </c>
      <c r="BQ33" s="82">
        <v>0</v>
      </c>
      <c r="BR33" s="82">
        <v>1</v>
      </c>
      <c r="BS33" s="82">
        <v>0</v>
      </c>
      <c r="BT33" s="82">
        <v>1229</v>
      </c>
      <c r="BU33" s="82">
        <v>0</v>
      </c>
      <c r="BV33" s="82">
        <v>0</v>
      </c>
      <c r="BW33" s="82">
        <v>0</v>
      </c>
      <c r="BX33" s="82">
        <v>865</v>
      </c>
      <c r="BY33" s="82">
        <v>0</v>
      </c>
      <c r="BZ33" s="82">
        <v>0</v>
      </c>
      <c r="CA33" s="82">
        <v>865</v>
      </c>
      <c r="CB33" s="82">
        <v>2094</v>
      </c>
      <c r="CC33" s="91"/>
      <c r="CD33" s="82">
        <v>0</v>
      </c>
      <c r="CE33" s="82">
        <v>0</v>
      </c>
      <c r="CF33" s="82">
        <v>0</v>
      </c>
      <c r="CG33" s="91"/>
      <c r="CH33" s="95">
        <v>2094</v>
      </c>
      <c r="CI33" s="95">
        <v>0</v>
      </c>
    </row>
    <row r="34" spans="1:87">
      <c r="A34" s="73">
        <v>10933</v>
      </c>
      <c r="B34" s="73" t="s">
        <v>1618</v>
      </c>
      <c r="C34" s="91">
        <v>30</v>
      </c>
      <c r="D34" s="82">
        <v>0</v>
      </c>
      <c r="E34" s="82">
        <v>0</v>
      </c>
      <c r="F34" s="82">
        <v>0</v>
      </c>
      <c r="G34" s="82">
        <v>0</v>
      </c>
      <c r="H34" s="82">
        <v>0</v>
      </c>
      <c r="I34" s="82">
        <v>0</v>
      </c>
      <c r="J34" s="82">
        <v>0</v>
      </c>
      <c r="K34" s="82">
        <v>0</v>
      </c>
      <c r="L34" s="82">
        <v>0</v>
      </c>
      <c r="M34" s="82">
        <v>1</v>
      </c>
      <c r="N34" s="82">
        <v>0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0</v>
      </c>
      <c r="X34" s="82">
        <v>0</v>
      </c>
      <c r="Y34" s="82">
        <v>0</v>
      </c>
      <c r="Z34" s="82">
        <v>0</v>
      </c>
      <c r="AA34" s="82">
        <v>0</v>
      </c>
      <c r="AB34" s="82">
        <v>0</v>
      </c>
      <c r="AC34" s="82">
        <v>0</v>
      </c>
      <c r="AD34" s="82">
        <v>0</v>
      </c>
      <c r="AE34" s="82">
        <v>0</v>
      </c>
      <c r="AF34" s="82">
        <v>0</v>
      </c>
      <c r="AG34" s="82">
        <v>0</v>
      </c>
      <c r="AH34" s="82">
        <v>0</v>
      </c>
      <c r="AI34" s="82">
        <v>0</v>
      </c>
      <c r="AJ34" s="82">
        <v>0</v>
      </c>
      <c r="AK34" s="82">
        <v>0</v>
      </c>
      <c r="AL34" s="82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1</v>
      </c>
      <c r="AS34" s="82">
        <v>0</v>
      </c>
      <c r="AT34" s="82">
        <v>0</v>
      </c>
      <c r="AU34" s="82">
        <v>0</v>
      </c>
      <c r="AV34" s="82">
        <v>0</v>
      </c>
      <c r="AW34" s="82">
        <v>0</v>
      </c>
      <c r="AX34" s="82">
        <v>0</v>
      </c>
      <c r="AY34" s="82">
        <v>12</v>
      </c>
      <c r="AZ34" s="82">
        <v>0</v>
      </c>
      <c r="BA34" s="82">
        <v>0</v>
      </c>
      <c r="BB34" s="82">
        <v>0</v>
      </c>
      <c r="BC34" s="82">
        <v>0</v>
      </c>
      <c r="BD34" s="82">
        <v>1</v>
      </c>
      <c r="BE34" s="82">
        <v>0</v>
      </c>
      <c r="BF34" s="82">
        <v>0</v>
      </c>
      <c r="BG34" s="82">
        <v>0</v>
      </c>
      <c r="BH34" s="82">
        <v>0</v>
      </c>
      <c r="BI34" s="82">
        <v>0</v>
      </c>
      <c r="BJ34" s="82">
        <v>0</v>
      </c>
      <c r="BK34" s="82">
        <v>0</v>
      </c>
      <c r="BL34" s="82">
        <v>1</v>
      </c>
      <c r="BM34" s="82">
        <v>1</v>
      </c>
      <c r="BN34" s="82">
        <v>0</v>
      </c>
      <c r="BO34" s="82">
        <v>0</v>
      </c>
      <c r="BP34" s="82">
        <v>0</v>
      </c>
      <c r="BQ34" s="82">
        <v>0</v>
      </c>
      <c r="BR34" s="82">
        <v>0</v>
      </c>
      <c r="BS34" s="82">
        <v>0</v>
      </c>
      <c r="BT34" s="82">
        <v>18</v>
      </c>
      <c r="BU34" s="82">
        <v>0</v>
      </c>
      <c r="BV34" s="82">
        <v>0</v>
      </c>
      <c r="BW34" s="82">
        <v>0</v>
      </c>
      <c r="BX34" s="82">
        <v>73</v>
      </c>
      <c r="BY34" s="82">
        <v>0</v>
      </c>
      <c r="BZ34" s="82">
        <v>0</v>
      </c>
      <c r="CA34" s="82">
        <v>73</v>
      </c>
      <c r="CB34" s="82">
        <v>91</v>
      </c>
      <c r="CC34" s="91"/>
      <c r="CD34" s="82">
        <v>0</v>
      </c>
      <c r="CE34" s="82">
        <v>0</v>
      </c>
      <c r="CF34" s="82">
        <v>0</v>
      </c>
      <c r="CG34" s="91"/>
      <c r="CH34" s="95">
        <v>91</v>
      </c>
      <c r="CI34" s="95">
        <v>0</v>
      </c>
    </row>
    <row r="35" spans="1:87">
      <c r="A35" s="73">
        <v>10934</v>
      </c>
      <c r="B35" s="73" t="s">
        <v>1620</v>
      </c>
      <c r="C35" s="91">
        <v>31</v>
      </c>
      <c r="D35" s="82">
        <v>1</v>
      </c>
      <c r="E35" s="82">
        <v>1</v>
      </c>
      <c r="F35" s="82">
        <v>0</v>
      </c>
      <c r="G35" s="82">
        <v>0</v>
      </c>
      <c r="H35" s="82">
        <v>0</v>
      </c>
      <c r="I35" s="82">
        <v>0</v>
      </c>
      <c r="J35" s="82">
        <v>0</v>
      </c>
      <c r="K35" s="82">
        <v>0</v>
      </c>
      <c r="L35" s="82">
        <v>0</v>
      </c>
      <c r="M35" s="82">
        <v>13</v>
      </c>
      <c r="N35" s="82">
        <v>0</v>
      </c>
      <c r="O35" s="82">
        <v>0</v>
      </c>
      <c r="P35" s="82">
        <v>0</v>
      </c>
      <c r="Q35" s="82">
        <v>0</v>
      </c>
      <c r="R35" s="82">
        <v>0</v>
      </c>
      <c r="S35" s="82">
        <v>0</v>
      </c>
      <c r="T35" s="82">
        <v>0</v>
      </c>
      <c r="U35" s="82">
        <v>0</v>
      </c>
      <c r="V35" s="82">
        <v>0</v>
      </c>
      <c r="W35" s="82">
        <v>0</v>
      </c>
      <c r="X35" s="82">
        <v>0</v>
      </c>
      <c r="Y35" s="82">
        <v>0</v>
      </c>
      <c r="Z35" s="82">
        <v>0</v>
      </c>
      <c r="AA35" s="82">
        <v>0</v>
      </c>
      <c r="AB35" s="82">
        <v>0</v>
      </c>
      <c r="AC35" s="82">
        <v>0</v>
      </c>
      <c r="AD35" s="82">
        <v>0</v>
      </c>
      <c r="AE35" s="82">
        <v>0</v>
      </c>
      <c r="AF35" s="82">
        <v>0</v>
      </c>
      <c r="AG35" s="82">
        <v>0</v>
      </c>
      <c r="AH35" s="82">
        <v>0</v>
      </c>
      <c r="AI35" s="82">
        <v>0</v>
      </c>
      <c r="AJ35" s="82">
        <v>0</v>
      </c>
      <c r="AK35" s="82">
        <v>0</v>
      </c>
      <c r="AL35" s="82">
        <v>0</v>
      </c>
      <c r="AM35" s="82">
        <v>0</v>
      </c>
      <c r="AN35" s="82">
        <v>0</v>
      </c>
      <c r="AO35" s="82">
        <v>0</v>
      </c>
      <c r="AP35" s="82">
        <v>0</v>
      </c>
      <c r="AQ35" s="82">
        <v>0</v>
      </c>
      <c r="AR35" s="82">
        <v>0</v>
      </c>
      <c r="AS35" s="82">
        <v>0</v>
      </c>
      <c r="AT35" s="82">
        <v>0</v>
      </c>
      <c r="AU35" s="82">
        <v>0</v>
      </c>
      <c r="AV35" s="82">
        <v>0</v>
      </c>
      <c r="AW35" s="82">
        <v>0</v>
      </c>
      <c r="AX35" s="82">
        <v>0</v>
      </c>
      <c r="AY35" s="82">
        <v>44</v>
      </c>
      <c r="AZ35" s="82">
        <v>0</v>
      </c>
      <c r="BA35" s="82">
        <v>0</v>
      </c>
      <c r="BB35" s="82">
        <v>0</v>
      </c>
      <c r="BC35" s="82">
        <v>0</v>
      </c>
      <c r="BD35" s="82">
        <v>0</v>
      </c>
      <c r="BE35" s="82">
        <v>0</v>
      </c>
      <c r="BF35" s="82">
        <v>0</v>
      </c>
      <c r="BG35" s="82">
        <v>0</v>
      </c>
      <c r="BH35" s="82">
        <v>0</v>
      </c>
      <c r="BI35" s="82">
        <v>0</v>
      </c>
      <c r="BJ35" s="82">
        <v>0</v>
      </c>
      <c r="BK35" s="82">
        <v>0</v>
      </c>
      <c r="BL35" s="82">
        <v>10</v>
      </c>
      <c r="BM35" s="82">
        <v>10</v>
      </c>
      <c r="BN35" s="82">
        <v>1</v>
      </c>
      <c r="BO35" s="82">
        <v>4</v>
      </c>
      <c r="BP35" s="82">
        <v>2</v>
      </c>
      <c r="BQ35" s="82">
        <v>0</v>
      </c>
      <c r="BR35" s="82">
        <v>1</v>
      </c>
      <c r="BS35" s="82">
        <v>0</v>
      </c>
      <c r="BT35" s="82">
        <v>87</v>
      </c>
      <c r="BU35" s="82">
        <v>0</v>
      </c>
      <c r="BV35" s="82">
        <v>0</v>
      </c>
      <c r="BW35" s="82">
        <v>0</v>
      </c>
      <c r="BX35" s="82">
        <v>694</v>
      </c>
      <c r="BY35" s="82">
        <v>0</v>
      </c>
      <c r="BZ35" s="82">
        <v>0</v>
      </c>
      <c r="CA35" s="82">
        <v>694</v>
      </c>
      <c r="CB35" s="82">
        <v>781</v>
      </c>
      <c r="CC35" s="91"/>
      <c r="CD35" s="82">
        <v>0</v>
      </c>
      <c r="CE35" s="82">
        <v>0</v>
      </c>
      <c r="CF35" s="82">
        <v>0</v>
      </c>
      <c r="CG35" s="91"/>
      <c r="CH35" s="95">
        <v>781</v>
      </c>
      <c r="CI35" s="95">
        <v>0</v>
      </c>
    </row>
    <row r="36" spans="1:87">
      <c r="A36" s="73">
        <v>10935</v>
      </c>
      <c r="B36" s="73" t="s">
        <v>1622</v>
      </c>
      <c r="C36" s="91">
        <v>32</v>
      </c>
      <c r="D36" s="82">
        <v>0</v>
      </c>
      <c r="E36" s="82">
        <v>5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49</v>
      </c>
      <c r="L36" s="82">
        <v>0</v>
      </c>
      <c r="M36" s="82">
        <v>106</v>
      </c>
      <c r="N36" s="82">
        <v>20</v>
      </c>
      <c r="O36" s="82">
        <v>0</v>
      </c>
      <c r="P36" s="82">
        <v>0</v>
      </c>
      <c r="Q36" s="82">
        <v>0</v>
      </c>
      <c r="R36" s="82">
        <v>0</v>
      </c>
      <c r="S36" s="82">
        <v>0</v>
      </c>
      <c r="T36" s="82">
        <v>8</v>
      </c>
      <c r="U36" s="82">
        <v>0</v>
      </c>
      <c r="V36" s="82">
        <v>0</v>
      </c>
      <c r="W36" s="82">
        <v>0</v>
      </c>
      <c r="X36" s="82">
        <v>0</v>
      </c>
      <c r="Y36" s="82">
        <v>5</v>
      </c>
      <c r="Z36" s="82">
        <v>0</v>
      </c>
      <c r="AA36" s="82">
        <v>0</v>
      </c>
      <c r="AB36" s="82">
        <v>0</v>
      </c>
      <c r="AC36" s="82">
        <v>0</v>
      </c>
      <c r="AD36" s="82">
        <v>0</v>
      </c>
      <c r="AE36" s="82">
        <v>0</v>
      </c>
      <c r="AF36" s="82">
        <v>0</v>
      </c>
      <c r="AG36" s="82">
        <v>0</v>
      </c>
      <c r="AH36" s="82">
        <v>0</v>
      </c>
      <c r="AI36" s="82">
        <v>0</v>
      </c>
      <c r="AJ36" s="82">
        <v>0</v>
      </c>
      <c r="AK36" s="82">
        <v>0</v>
      </c>
      <c r="AL36" s="82">
        <v>0</v>
      </c>
      <c r="AM36" s="82">
        <v>0</v>
      </c>
      <c r="AN36" s="82">
        <v>0</v>
      </c>
      <c r="AO36" s="82">
        <v>0</v>
      </c>
      <c r="AP36" s="82">
        <v>0</v>
      </c>
      <c r="AQ36" s="82">
        <v>0</v>
      </c>
      <c r="AR36" s="82">
        <v>0</v>
      </c>
      <c r="AS36" s="82">
        <v>39</v>
      </c>
      <c r="AT36" s="82">
        <v>0</v>
      </c>
      <c r="AU36" s="82">
        <v>0</v>
      </c>
      <c r="AV36" s="82">
        <v>0</v>
      </c>
      <c r="AW36" s="82">
        <v>0</v>
      </c>
      <c r="AX36" s="82">
        <v>0</v>
      </c>
      <c r="AY36" s="82">
        <v>25</v>
      </c>
      <c r="AZ36" s="82">
        <v>0</v>
      </c>
      <c r="BA36" s="82">
        <v>0</v>
      </c>
      <c r="BB36" s="82">
        <v>0</v>
      </c>
      <c r="BC36" s="82">
        <v>0</v>
      </c>
      <c r="BD36" s="82">
        <v>0</v>
      </c>
      <c r="BE36" s="82">
        <v>0</v>
      </c>
      <c r="BF36" s="82">
        <v>0</v>
      </c>
      <c r="BG36" s="82">
        <v>0</v>
      </c>
      <c r="BH36" s="82">
        <v>0</v>
      </c>
      <c r="BI36" s="82">
        <v>0</v>
      </c>
      <c r="BJ36" s="82">
        <v>0</v>
      </c>
      <c r="BK36" s="82">
        <v>0</v>
      </c>
      <c r="BL36" s="82">
        <v>1</v>
      </c>
      <c r="BM36" s="82">
        <v>1</v>
      </c>
      <c r="BN36" s="82">
        <v>0</v>
      </c>
      <c r="BO36" s="82">
        <v>0</v>
      </c>
      <c r="BP36" s="82">
        <v>0</v>
      </c>
      <c r="BQ36" s="82">
        <v>0</v>
      </c>
      <c r="BR36" s="82">
        <v>1</v>
      </c>
      <c r="BS36" s="82">
        <v>0</v>
      </c>
      <c r="BT36" s="82">
        <v>260</v>
      </c>
      <c r="BU36" s="82">
        <v>0</v>
      </c>
      <c r="BV36" s="82">
        <v>0</v>
      </c>
      <c r="BW36" s="82">
        <v>0</v>
      </c>
      <c r="BX36" s="82">
        <v>351</v>
      </c>
      <c r="BY36" s="82">
        <v>0</v>
      </c>
      <c r="BZ36" s="82">
        <v>0</v>
      </c>
      <c r="CA36" s="82">
        <v>351</v>
      </c>
      <c r="CB36" s="82">
        <v>611</v>
      </c>
      <c r="CC36" s="91"/>
      <c r="CD36" s="82">
        <v>0</v>
      </c>
      <c r="CE36" s="82">
        <v>0</v>
      </c>
      <c r="CF36" s="82">
        <v>0</v>
      </c>
      <c r="CG36" s="91"/>
      <c r="CH36" s="95">
        <v>611</v>
      </c>
      <c r="CI36" s="95">
        <v>0</v>
      </c>
    </row>
    <row r="37" spans="1:87">
      <c r="A37" s="73">
        <v>10936</v>
      </c>
      <c r="B37" s="73" t="s">
        <v>1624</v>
      </c>
      <c r="C37" s="91">
        <v>33</v>
      </c>
      <c r="D37" s="82">
        <v>17</v>
      </c>
      <c r="E37" s="82">
        <v>179</v>
      </c>
      <c r="F37" s="82">
        <v>14</v>
      </c>
      <c r="G37" s="82">
        <v>0</v>
      </c>
      <c r="H37" s="82">
        <v>0</v>
      </c>
      <c r="I37" s="82">
        <v>0</v>
      </c>
      <c r="J37" s="82">
        <v>0</v>
      </c>
      <c r="K37" s="82">
        <v>160</v>
      </c>
      <c r="L37" s="82">
        <v>0</v>
      </c>
      <c r="M37" s="82">
        <v>10</v>
      </c>
      <c r="N37" s="82">
        <v>0</v>
      </c>
      <c r="O37" s="82">
        <v>0</v>
      </c>
      <c r="P37" s="82">
        <v>0</v>
      </c>
      <c r="Q37" s="82">
        <v>0</v>
      </c>
      <c r="R37" s="82">
        <v>0</v>
      </c>
      <c r="S37" s="82">
        <v>0</v>
      </c>
      <c r="T37" s="82">
        <v>0</v>
      </c>
      <c r="U37" s="82">
        <v>0</v>
      </c>
      <c r="V37" s="82">
        <v>0</v>
      </c>
      <c r="W37" s="82">
        <v>0</v>
      </c>
      <c r="X37" s="82">
        <v>0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2">
        <v>0</v>
      </c>
      <c r="AF37" s="82">
        <v>0</v>
      </c>
      <c r="AG37" s="82">
        <v>0</v>
      </c>
      <c r="AH37" s="82">
        <v>0</v>
      </c>
      <c r="AI37" s="82">
        <v>0</v>
      </c>
      <c r="AJ37" s="82">
        <v>0</v>
      </c>
      <c r="AK37" s="82">
        <v>0</v>
      </c>
      <c r="AL37" s="82">
        <v>0</v>
      </c>
      <c r="AM37" s="82">
        <v>0</v>
      </c>
      <c r="AN37" s="82">
        <v>0</v>
      </c>
      <c r="AO37" s="82">
        <v>0</v>
      </c>
      <c r="AP37" s="82">
        <v>0</v>
      </c>
      <c r="AQ37" s="82">
        <v>0</v>
      </c>
      <c r="AR37" s="82">
        <v>0</v>
      </c>
      <c r="AS37" s="82">
        <v>0</v>
      </c>
      <c r="AT37" s="82">
        <v>0</v>
      </c>
      <c r="AU37" s="82">
        <v>0</v>
      </c>
      <c r="AV37" s="82">
        <v>0</v>
      </c>
      <c r="AW37" s="82">
        <v>0</v>
      </c>
      <c r="AX37" s="82">
        <v>0</v>
      </c>
      <c r="AY37" s="82">
        <v>0</v>
      </c>
      <c r="AZ37" s="82">
        <v>0</v>
      </c>
      <c r="BA37" s="82">
        <v>0</v>
      </c>
      <c r="BB37" s="82">
        <v>0</v>
      </c>
      <c r="BC37" s="82">
        <v>0</v>
      </c>
      <c r="BD37" s="82">
        <v>0</v>
      </c>
      <c r="BE37" s="82">
        <v>0</v>
      </c>
      <c r="BF37" s="82">
        <v>0</v>
      </c>
      <c r="BG37" s="82">
        <v>0</v>
      </c>
      <c r="BH37" s="82">
        <v>0</v>
      </c>
      <c r="BI37" s="82">
        <v>0</v>
      </c>
      <c r="BJ37" s="82">
        <v>0</v>
      </c>
      <c r="BK37" s="82">
        <v>0</v>
      </c>
      <c r="BL37" s="82">
        <v>1</v>
      </c>
      <c r="BM37" s="82">
        <v>1</v>
      </c>
      <c r="BN37" s="82">
        <v>0</v>
      </c>
      <c r="BO37" s="82">
        <v>0</v>
      </c>
      <c r="BP37" s="82">
        <v>0</v>
      </c>
      <c r="BQ37" s="82">
        <v>0</v>
      </c>
      <c r="BR37" s="82">
        <v>11</v>
      </c>
      <c r="BS37" s="82">
        <v>0</v>
      </c>
      <c r="BT37" s="82">
        <v>393</v>
      </c>
      <c r="BU37" s="82">
        <v>0</v>
      </c>
      <c r="BV37" s="82">
        <v>0</v>
      </c>
      <c r="BW37" s="82">
        <v>0</v>
      </c>
      <c r="BX37" s="82">
        <v>166</v>
      </c>
      <c r="BY37" s="82">
        <v>0</v>
      </c>
      <c r="BZ37" s="82">
        <v>0</v>
      </c>
      <c r="CA37" s="82">
        <v>166</v>
      </c>
      <c r="CB37" s="82">
        <v>559</v>
      </c>
      <c r="CC37" s="91"/>
      <c r="CD37" s="82">
        <v>0</v>
      </c>
      <c r="CE37" s="82">
        <v>0</v>
      </c>
      <c r="CF37" s="82">
        <v>0</v>
      </c>
      <c r="CG37" s="91"/>
      <c r="CH37" s="95">
        <v>559</v>
      </c>
      <c r="CI37" s="95">
        <v>0</v>
      </c>
    </row>
    <row r="38" spans="1:87">
      <c r="A38" s="73">
        <v>10937</v>
      </c>
      <c r="B38" s="73" t="s">
        <v>1491</v>
      </c>
      <c r="C38" s="91">
        <v>34</v>
      </c>
      <c r="D38" s="82">
        <v>0</v>
      </c>
      <c r="E38" s="82">
        <v>2</v>
      </c>
      <c r="F38" s="82">
        <v>0</v>
      </c>
      <c r="G38" s="82">
        <v>0</v>
      </c>
      <c r="H38" s="82">
        <v>0</v>
      </c>
      <c r="I38" s="82">
        <v>0</v>
      </c>
      <c r="J38" s="82">
        <v>0</v>
      </c>
      <c r="K38" s="82">
        <v>55</v>
      </c>
      <c r="L38" s="82">
        <v>0</v>
      </c>
      <c r="M38" s="82">
        <v>100</v>
      </c>
      <c r="N38" s="82">
        <v>5</v>
      </c>
      <c r="O38" s="82">
        <v>0</v>
      </c>
      <c r="P38" s="82">
        <v>0</v>
      </c>
      <c r="Q38" s="82">
        <v>0</v>
      </c>
      <c r="R38" s="82">
        <v>0</v>
      </c>
      <c r="S38" s="82">
        <v>0</v>
      </c>
      <c r="T38" s="82">
        <v>0</v>
      </c>
      <c r="U38" s="82">
        <v>0</v>
      </c>
      <c r="V38" s="82">
        <v>0</v>
      </c>
      <c r="W38" s="82">
        <v>0</v>
      </c>
      <c r="X38" s="82">
        <v>0</v>
      </c>
      <c r="Y38" s="82">
        <v>0</v>
      </c>
      <c r="Z38" s="82">
        <v>0</v>
      </c>
      <c r="AA38" s="82">
        <v>0</v>
      </c>
      <c r="AB38" s="82">
        <v>0</v>
      </c>
      <c r="AC38" s="82">
        <v>0</v>
      </c>
      <c r="AD38" s="82">
        <v>0</v>
      </c>
      <c r="AE38" s="82">
        <v>0</v>
      </c>
      <c r="AF38" s="82">
        <v>0</v>
      </c>
      <c r="AG38" s="82">
        <v>0</v>
      </c>
      <c r="AH38" s="82">
        <v>0</v>
      </c>
      <c r="AI38" s="82">
        <v>0</v>
      </c>
      <c r="AJ38" s="82">
        <v>0</v>
      </c>
      <c r="AK38" s="82">
        <v>0</v>
      </c>
      <c r="AL38" s="82">
        <v>0</v>
      </c>
      <c r="AM38" s="82">
        <v>0</v>
      </c>
      <c r="AN38" s="82">
        <v>0</v>
      </c>
      <c r="AO38" s="82">
        <v>0</v>
      </c>
      <c r="AP38" s="82">
        <v>0</v>
      </c>
      <c r="AQ38" s="82">
        <v>0</v>
      </c>
      <c r="AR38" s="82">
        <v>0</v>
      </c>
      <c r="AS38" s="82">
        <v>5</v>
      </c>
      <c r="AT38" s="82">
        <v>0</v>
      </c>
      <c r="AU38" s="82">
        <v>0</v>
      </c>
      <c r="AV38" s="82">
        <v>0</v>
      </c>
      <c r="AW38" s="82">
        <v>0</v>
      </c>
      <c r="AX38" s="82">
        <v>4</v>
      </c>
      <c r="AY38" s="82">
        <v>76</v>
      </c>
      <c r="AZ38" s="82">
        <v>0</v>
      </c>
      <c r="BA38" s="82">
        <v>0</v>
      </c>
      <c r="BB38" s="82">
        <v>1</v>
      </c>
      <c r="BC38" s="82">
        <v>0</v>
      </c>
      <c r="BD38" s="82">
        <v>0</v>
      </c>
      <c r="BE38" s="82">
        <v>0</v>
      </c>
      <c r="BF38" s="82">
        <v>0</v>
      </c>
      <c r="BG38" s="82">
        <v>0</v>
      </c>
      <c r="BH38" s="82">
        <v>0</v>
      </c>
      <c r="BI38" s="82">
        <v>0</v>
      </c>
      <c r="BJ38" s="82">
        <v>0</v>
      </c>
      <c r="BK38" s="82">
        <v>0</v>
      </c>
      <c r="BL38" s="82">
        <v>13</v>
      </c>
      <c r="BM38" s="82">
        <v>18</v>
      </c>
      <c r="BN38" s="82">
        <v>2</v>
      </c>
      <c r="BO38" s="82">
        <v>22</v>
      </c>
      <c r="BP38" s="82">
        <v>7</v>
      </c>
      <c r="BQ38" s="82">
        <v>0</v>
      </c>
      <c r="BR38" s="82">
        <v>1</v>
      </c>
      <c r="BS38" s="82">
        <v>0</v>
      </c>
      <c r="BT38" s="82">
        <v>313</v>
      </c>
      <c r="BU38" s="82">
        <v>0</v>
      </c>
      <c r="BV38" s="82">
        <v>0</v>
      </c>
      <c r="BW38" s="82">
        <v>0</v>
      </c>
      <c r="BX38" s="82">
        <v>2123</v>
      </c>
      <c r="BY38" s="82">
        <v>0</v>
      </c>
      <c r="BZ38" s="82">
        <v>0</v>
      </c>
      <c r="CA38" s="82">
        <v>2123</v>
      </c>
      <c r="CB38" s="82">
        <v>2436</v>
      </c>
      <c r="CC38" s="91"/>
      <c r="CD38" s="82">
        <v>0</v>
      </c>
      <c r="CE38" s="82">
        <v>0</v>
      </c>
      <c r="CF38" s="82">
        <v>0</v>
      </c>
      <c r="CG38" s="91"/>
      <c r="CH38" s="95">
        <v>2436</v>
      </c>
      <c r="CI38" s="95">
        <v>0</v>
      </c>
    </row>
    <row r="39" spans="1:87">
      <c r="A39" s="73">
        <v>11001</v>
      </c>
      <c r="B39" s="73" t="s">
        <v>1627</v>
      </c>
      <c r="C39" s="91">
        <v>35</v>
      </c>
      <c r="D39" s="82">
        <v>0</v>
      </c>
      <c r="E39" s="82">
        <v>0</v>
      </c>
      <c r="F39" s="82">
        <v>0</v>
      </c>
      <c r="G39" s="82">
        <v>0</v>
      </c>
      <c r="H39" s="82">
        <v>0</v>
      </c>
      <c r="I39" s="82">
        <v>0</v>
      </c>
      <c r="J39" s="82">
        <v>0</v>
      </c>
      <c r="K39" s="82">
        <v>29</v>
      </c>
      <c r="L39" s="82">
        <v>0</v>
      </c>
      <c r="M39" s="82">
        <v>0</v>
      </c>
      <c r="N39" s="82">
        <v>622</v>
      </c>
      <c r="O39" s="82">
        <v>0</v>
      </c>
      <c r="P39" s="82">
        <v>0</v>
      </c>
      <c r="Q39" s="82">
        <v>0</v>
      </c>
      <c r="R39" s="82">
        <v>0</v>
      </c>
      <c r="S39" s="82">
        <v>0</v>
      </c>
      <c r="T39" s="82">
        <v>0</v>
      </c>
      <c r="U39" s="82">
        <v>0</v>
      </c>
      <c r="V39" s="82">
        <v>0</v>
      </c>
      <c r="W39" s="82">
        <v>0</v>
      </c>
      <c r="X39" s="82">
        <v>0</v>
      </c>
      <c r="Y39" s="82">
        <v>0</v>
      </c>
      <c r="Z39" s="82">
        <v>0</v>
      </c>
      <c r="AA39" s="82">
        <v>0</v>
      </c>
      <c r="AB39" s="82">
        <v>0</v>
      </c>
      <c r="AC39" s="82">
        <v>0</v>
      </c>
      <c r="AD39" s="82">
        <v>0</v>
      </c>
      <c r="AE39" s="82">
        <v>0</v>
      </c>
      <c r="AF39" s="82">
        <v>0</v>
      </c>
      <c r="AG39" s="82">
        <v>0</v>
      </c>
      <c r="AH39" s="82">
        <v>0</v>
      </c>
      <c r="AI39" s="82">
        <v>0</v>
      </c>
      <c r="AJ39" s="82">
        <v>0</v>
      </c>
      <c r="AK39" s="82">
        <v>0</v>
      </c>
      <c r="AL39" s="82">
        <v>0</v>
      </c>
      <c r="AM39" s="82">
        <v>0</v>
      </c>
      <c r="AN39" s="82">
        <v>0</v>
      </c>
      <c r="AO39" s="82">
        <v>0</v>
      </c>
      <c r="AP39" s="82">
        <v>0</v>
      </c>
      <c r="AQ39" s="82">
        <v>0</v>
      </c>
      <c r="AR39" s="82">
        <v>0</v>
      </c>
      <c r="AS39" s="82">
        <v>1</v>
      </c>
      <c r="AT39" s="82">
        <v>0</v>
      </c>
      <c r="AU39" s="82">
        <v>0</v>
      </c>
      <c r="AV39" s="82">
        <v>1</v>
      </c>
      <c r="AW39" s="82">
        <v>0</v>
      </c>
      <c r="AX39" s="82">
        <v>40</v>
      </c>
      <c r="AY39" s="82">
        <v>2224</v>
      </c>
      <c r="AZ39" s="82">
        <v>0</v>
      </c>
      <c r="BA39" s="82">
        <v>0</v>
      </c>
      <c r="BB39" s="82">
        <v>0</v>
      </c>
      <c r="BC39" s="82">
        <v>0</v>
      </c>
      <c r="BD39" s="82">
        <v>11</v>
      </c>
      <c r="BE39" s="82">
        <v>0</v>
      </c>
      <c r="BF39" s="82">
        <v>0</v>
      </c>
      <c r="BG39" s="82">
        <v>0</v>
      </c>
      <c r="BH39" s="82">
        <v>0</v>
      </c>
      <c r="BI39" s="82">
        <v>0</v>
      </c>
      <c r="BJ39" s="82">
        <v>0</v>
      </c>
      <c r="BK39" s="82">
        <v>0</v>
      </c>
      <c r="BL39" s="82">
        <v>6</v>
      </c>
      <c r="BM39" s="82">
        <v>6</v>
      </c>
      <c r="BN39" s="82">
        <v>1</v>
      </c>
      <c r="BO39" s="82">
        <v>3</v>
      </c>
      <c r="BP39" s="82">
        <v>10</v>
      </c>
      <c r="BQ39" s="82">
        <v>2</v>
      </c>
      <c r="BR39" s="82">
        <v>1</v>
      </c>
      <c r="BS39" s="82">
        <v>0</v>
      </c>
      <c r="BT39" s="82">
        <v>2958</v>
      </c>
      <c r="BU39" s="82">
        <v>0</v>
      </c>
      <c r="BV39" s="82">
        <v>0</v>
      </c>
      <c r="BW39" s="82">
        <v>0</v>
      </c>
      <c r="BX39" s="82">
        <v>3901</v>
      </c>
      <c r="BY39" s="82">
        <v>0</v>
      </c>
      <c r="BZ39" s="82">
        <v>0</v>
      </c>
      <c r="CA39" s="82">
        <v>3901</v>
      </c>
      <c r="CB39" s="82">
        <v>6859</v>
      </c>
      <c r="CC39" s="91"/>
      <c r="CD39" s="82">
        <v>0</v>
      </c>
      <c r="CE39" s="82">
        <v>0</v>
      </c>
      <c r="CF39" s="82">
        <v>0</v>
      </c>
      <c r="CG39" s="91"/>
      <c r="CH39" s="95">
        <v>6859</v>
      </c>
      <c r="CI39" s="95">
        <v>0</v>
      </c>
    </row>
    <row r="40" spans="1:87">
      <c r="A40" s="73">
        <v>12001</v>
      </c>
      <c r="B40" s="73" t="s">
        <v>1629</v>
      </c>
      <c r="C40" s="91">
        <v>36</v>
      </c>
      <c r="D40" s="82">
        <v>0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82">
        <v>182</v>
      </c>
      <c r="P40" s="82">
        <v>0</v>
      </c>
      <c r="Q40" s="82">
        <v>0</v>
      </c>
      <c r="R40" s="82">
        <v>0</v>
      </c>
      <c r="S40" s="82">
        <v>0</v>
      </c>
      <c r="T40" s="82">
        <v>0</v>
      </c>
      <c r="U40" s="82">
        <v>0</v>
      </c>
      <c r="V40" s="82">
        <v>0</v>
      </c>
      <c r="W40" s="82">
        <v>0</v>
      </c>
      <c r="X40" s="82">
        <v>0</v>
      </c>
      <c r="Y40" s="82">
        <v>0</v>
      </c>
      <c r="Z40" s="82">
        <v>0</v>
      </c>
      <c r="AA40" s="82">
        <v>0</v>
      </c>
      <c r="AB40" s="82">
        <v>0</v>
      </c>
      <c r="AC40" s="82">
        <v>0</v>
      </c>
      <c r="AD40" s="82">
        <v>0</v>
      </c>
      <c r="AE40" s="82">
        <v>0</v>
      </c>
      <c r="AF40" s="82">
        <v>0</v>
      </c>
      <c r="AG40" s="82">
        <v>0</v>
      </c>
      <c r="AH40" s="82">
        <v>0</v>
      </c>
      <c r="AI40" s="82">
        <v>0</v>
      </c>
      <c r="AJ40" s="82">
        <v>0</v>
      </c>
      <c r="AK40" s="82">
        <v>0</v>
      </c>
      <c r="AL40" s="82">
        <v>0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2">
        <v>0</v>
      </c>
      <c r="AT40" s="82">
        <v>0</v>
      </c>
      <c r="AU40" s="82">
        <v>0</v>
      </c>
      <c r="AV40" s="82">
        <v>0</v>
      </c>
      <c r="AW40" s="82">
        <v>0</v>
      </c>
      <c r="AX40" s="82">
        <v>0</v>
      </c>
      <c r="AY40" s="82">
        <v>0</v>
      </c>
      <c r="AZ40" s="82">
        <v>0</v>
      </c>
      <c r="BA40" s="82">
        <v>0</v>
      </c>
      <c r="BB40" s="82">
        <v>0</v>
      </c>
      <c r="BC40" s="82">
        <v>0</v>
      </c>
      <c r="BD40" s="82">
        <v>0</v>
      </c>
      <c r="BE40" s="82">
        <v>0</v>
      </c>
      <c r="BF40" s="82">
        <v>0</v>
      </c>
      <c r="BG40" s="82">
        <v>0</v>
      </c>
      <c r="BH40" s="82">
        <v>0</v>
      </c>
      <c r="BI40" s="82">
        <v>0</v>
      </c>
      <c r="BJ40" s="82">
        <v>0</v>
      </c>
      <c r="BK40" s="82">
        <v>0</v>
      </c>
      <c r="BL40" s="82">
        <v>0</v>
      </c>
      <c r="BM40" s="82">
        <v>0</v>
      </c>
      <c r="BN40" s="82">
        <v>0</v>
      </c>
      <c r="BO40" s="82">
        <v>0</v>
      </c>
      <c r="BP40" s="82">
        <v>0</v>
      </c>
      <c r="BQ40" s="82">
        <v>0</v>
      </c>
      <c r="BR40" s="82">
        <v>0</v>
      </c>
      <c r="BS40" s="82">
        <v>0</v>
      </c>
      <c r="BT40" s="82">
        <v>182</v>
      </c>
      <c r="BU40" s="82">
        <v>0</v>
      </c>
      <c r="BV40" s="82">
        <v>0</v>
      </c>
      <c r="BW40" s="82">
        <v>0</v>
      </c>
      <c r="BX40" s="82">
        <v>3833</v>
      </c>
      <c r="BY40" s="82">
        <v>0</v>
      </c>
      <c r="BZ40" s="82">
        <v>0</v>
      </c>
      <c r="CA40" s="82">
        <v>3833</v>
      </c>
      <c r="CB40" s="82">
        <v>4015</v>
      </c>
      <c r="CC40" s="91"/>
      <c r="CD40" s="82">
        <v>0</v>
      </c>
      <c r="CE40" s="82">
        <v>0</v>
      </c>
      <c r="CF40" s="82">
        <v>0</v>
      </c>
      <c r="CG40" s="91"/>
      <c r="CH40" s="95">
        <v>4015</v>
      </c>
      <c r="CI40" s="95">
        <v>0</v>
      </c>
    </row>
    <row r="41" spans="1:87">
      <c r="A41" s="73">
        <v>13001</v>
      </c>
      <c r="B41" s="73" t="s">
        <v>1631</v>
      </c>
      <c r="C41" s="91">
        <v>37</v>
      </c>
      <c r="D41" s="82">
        <v>10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911</v>
      </c>
      <c r="Q41" s="82">
        <v>711</v>
      </c>
      <c r="R41" s="82">
        <v>7</v>
      </c>
      <c r="S41" s="82">
        <v>0</v>
      </c>
      <c r="T41" s="82">
        <v>0</v>
      </c>
      <c r="U41" s="82">
        <v>0</v>
      </c>
      <c r="V41" s="82">
        <v>0</v>
      </c>
      <c r="W41" s="82">
        <v>0</v>
      </c>
      <c r="X41" s="82">
        <v>0</v>
      </c>
      <c r="Y41" s="82">
        <v>0</v>
      </c>
      <c r="Z41" s="82">
        <v>0</v>
      </c>
      <c r="AA41" s="82">
        <v>14</v>
      </c>
      <c r="AB41" s="82">
        <v>8</v>
      </c>
      <c r="AC41" s="82">
        <v>0</v>
      </c>
      <c r="AD41" s="82">
        <v>0</v>
      </c>
      <c r="AE41" s="82">
        <v>0</v>
      </c>
      <c r="AF41" s="82">
        <v>2</v>
      </c>
      <c r="AG41" s="82">
        <v>0</v>
      </c>
      <c r="AH41" s="82">
        <v>0</v>
      </c>
      <c r="AI41" s="82">
        <v>0</v>
      </c>
      <c r="AJ41" s="82">
        <v>0</v>
      </c>
      <c r="AK41" s="82">
        <v>0</v>
      </c>
      <c r="AL41" s="82">
        <v>0</v>
      </c>
      <c r="AM41" s="82">
        <v>10</v>
      </c>
      <c r="AN41" s="82">
        <v>0</v>
      </c>
      <c r="AO41" s="82">
        <v>0</v>
      </c>
      <c r="AP41" s="82">
        <v>0</v>
      </c>
      <c r="AQ41" s="82">
        <v>0</v>
      </c>
      <c r="AR41" s="82">
        <v>0</v>
      </c>
      <c r="AS41" s="82">
        <v>0</v>
      </c>
      <c r="AT41" s="82">
        <v>0</v>
      </c>
      <c r="AU41" s="82">
        <v>0</v>
      </c>
      <c r="AV41" s="82">
        <v>0</v>
      </c>
      <c r="AW41" s="82">
        <v>0</v>
      </c>
      <c r="AX41" s="82">
        <v>0</v>
      </c>
      <c r="AY41" s="82">
        <v>0</v>
      </c>
      <c r="AZ41" s="82">
        <v>0</v>
      </c>
      <c r="BA41" s="82">
        <v>0</v>
      </c>
      <c r="BB41" s="82">
        <v>0</v>
      </c>
      <c r="BC41" s="82">
        <v>0</v>
      </c>
      <c r="BD41" s="82">
        <v>0</v>
      </c>
      <c r="BE41" s="82">
        <v>0</v>
      </c>
      <c r="BF41" s="82">
        <v>0</v>
      </c>
      <c r="BG41" s="82">
        <v>0</v>
      </c>
      <c r="BH41" s="82">
        <v>0</v>
      </c>
      <c r="BI41" s="82">
        <v>0</v>
      </c>
      <c r="BJ41" s="82">
        <v>0</v>
      </c>
      <c r="BK41" s="82">
        <v>0</v>
      </c>
      <c r="BL41" s="82">
        <v>0</v>
      </c>
      <c r="BM41" s="82">
        <v>0</v>
      </c>
      <c r="BN41" s="82">
        <v>0</v>
      </c>
      <c r="BO41" s="82">
        <v>0</v>
      </c>
      <c r="BP41" s="82">
        <v>0</v>
      </c>
      <c r="BQ41" s="82">
        <v>0</v>
      </c>
      <c r="BR41" s="82">
        <v>0</v>
      </c>
      <c r="BS41" s="82">
        <v>0</v>
      </c>
      <c r="BT41" s="82">
        <v>1673</v>
      </c>
      <c r="BU41" s="82">
        <v>0</v>
      </c>
      <c r="BV41" s="82">
        <v>0</v>
      </c>
      <c r="BW41" s="82">
        <v>0</v>
      </c>
      <c r="BX41" s="82">
        <v>8</v>
      </c>
      <c r="BY41" s="82">
        <v>0</v>
      </c>
      <c r="BZ41" s="82">
        <v>0</v>
      </c>
      <c r="CA41" s="82">
        <v>8</v>
      </c>
      <c r="CB41" s="82">
        <v>1681</v>
      </c>
      <c r="CC41" s="91"/>
      <c r="CD41" s="82">
        <v>0</v>
      </c>
      <c r="CE41" s="82">
        <v>0</v>
      </c>
      <c r="CF41" s="82">
        <v>0</v>
      </c>
      <c r="CG41" s="91"/>
      <c r="CH41" s="95">
        <v>1681</v>
      </c>
      <c r="CI41" s="95">
        <v>0</v>
      </c>
    </row>
    <row r="42" spans="1:87">
      <c r="A42" s="73">
        <v>13002</v>
      </c>
      <c r="B42" s="73" t="s">
        <v>1633</v>
      </c>
      <c r="C42" s="91">
        <v>38</v>
      </c>
      <c r="D42" s="82">
        <v>34</v>
      </c>
      <c r="E42" s="82">
        <v>0</v>
      </c>
      <c r="F42" s="82">
        <v>0</v>
      </c>
      <c r="G42" s="82">
        <v>16</v>
      </c>
      <c r="H42" s="82">
        <v>0</v>
      </c>
      <c r="I42" s="82">
        <v>0</v>
      </c>
      <c r="J42" s="82">
        <v>0</v>
      </c>
      <c r="K42" s="82">
        <v>0</v>
      </c>
      <c r="L42" s="82">
        <v>6</v>
      </c>
      <c r="M42" s="82">
        <v>12</v>
      </c>
      <c r="N42" s="82">
        <v>0</v>
      </c>
      <c r="O42" s="82">
        <v>0</v>
      </c>
      <c r="P42" s="82">
        <v>439</v>
      </c>
      <c r="Q42" s="82">
        <v>1988</v>
      </c>
      <c r="R42" s="82">
        <v>396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1</v>
      </c>
      <c r="Z42" s="82">
        <v>0</v>
      </c>
      <c r="AA42" s="82">
        <v>2</v>
      </c>
      <c r="AB42" s="82">
        <v>2</v>
      </c>
      <c r="AC42" s="82">
        <v>1</v>
      </c>
      <c r="AD42" s="82">
        <v>0</v>
      </c>
      <c r="AE42" s="82">
        <v>0</v>
      </c>
      <c r="AF42" s="82">
        <v>5</v>
      </c>
      <c r="AG42" s="82">
        <v>0</v>
      </c>
      <c r="AH42" s="82">
        <v>0</v>
      </c>
      <c r="AI42" s="82">
        <v>0</v>
      </c>
      <c r="AJ42" s="82">
        <v>0</v>
      </c>
      <c r="AK42" s="82">
        <v>263</v>
      </c>
      <c r="AL42" s="82">
        <v>6</v>
      </c>
      <c r="AM42" s="82">
        <v>173</v>
      </c>
      <c r="AN42" s="82">
        <v>0</v>
      </c>
      <c r="AO42" s="82">
        <v>0</v>
      </c>
      <c r="AP42" s="82">
        <v>0</v>
      </c>
      <c r="AQ42" s="82">
        <v>0</v>
      </c>
      <c r="AR42" s="82">
        <v>0</v>
      </c>
      <c r="AS42" s="82">
        <v>1</v>
      </c>
      <c r="AT42" s="82">
        <v>0</v>
      </c>
      <c r="AU42" s="82">
        <v>0</v>
      </c>
      <c r="AV42" s="82">
        <v>0</v>
      </c>
      <c r="AW42" s="82">
        <v>0</v>
      </c>
      <c r="AX42" s="82">
        <v>0</v>
      </c>
      <c r="AY42" s="82">
        <v>0</v>
      </c>
      <c r="AZ42" s="82">
        <v>0</v>
      </c>
      <c r="BA42" s="82">
        <v>1</v>
      </c>
      <c r="BB42" s="82">
        <v>0</v>
      </c>
      <c r="BC42" s="82">
        <v>0</v>
      </c>
      <c r="BD42" s="82">
        <v>0</v>
      </c>
      <c r="BE42" s="82">
        <v>0</v>
      </c>
      <c r="BF42" s="82">
        <v>0</v>
      </c>
      <c r="BG42" s="82">
        <v>0</v>
      </c>
      <c r="BH42" s="82">
        <v>0</v>
      </c>
      <c r="BI42" s="82">
        <v>0</v>
      </c>
      <c r="BJ42" s="82">
        <v>0</v>
      </c>
      <c r="BK42" s="82">
        <v>0</v>
      </c>
      <c r="BL42" s="82">
        <v>0</v>
      </c>
      <c r="BM42" s="82">
        <v>0</v>
      </c>
      <c r="BN42" s="82">
        <v>0</v>
      </c>
      <c r="BO42" s="82">
        <v>0</v>
      </c>
      <c r="BP42" s="82">
        <v>0</v>
      </c>
      <c r="BQ42" s="82">
        <v>0</v>
      </c>
      <c r="BR42" s="82">
        <v>5</v>
      </c>
      <c r="BS42" s="82">
        <v>0</v>
      </c>
      <c r="BT42" s="82">
        <v>3353</v>
      </c>
      <c r="BU42" s="82">
        <v>0</v>
      </c>
      <c r="BV42" s="82">
        <v>0</v>
      </c>
      <c r="BW42" s="82">
        <v>0</v>
      </c>
      <c r="BX42" s="82">
        <v>203</v>
      </c>
      <c r="BY42" s="82">
        <v>0</v>
      </c>
      <c r="BZ42" s="82">
        <v>0</v>
      </c>
      <c r="CA42" s="82">
        <v>203</v>
      </c>
      <c r="CB42" s="82">
        <v>3556</v>
      </c>
      <c r="CC42" s="91"/>
      <c r="CD42" s="82">
        <v>0</v>
      </c>
      <c r="CE42" s="82">
        <v>0</v>
      </c>
      <c r="CF42" s="82">
        <v>0</v>
      </c>
      <c r="CG42" s="91"/>
      <c r="CH42" s="95">
        <v>3556</v>
      </c>
      <c r="CI42" s="95">
        <v>0</v>
      </c>
    </row>
    <row r="43" spans="1:87">
      <c r="A43" s="73">
        <v>13003</v>
      </c>
      <c r="B43" s="73" t="s">
        <v>1635</v>
      </c>
      <c r="C43" s="91">
        <v>39</v>
      </c>
      <c r="D43" s="82">
        <v>36</v>
      </c>
      <c r="E43" s="82">
        <v>1</v>
      </c>
      <c r="F43" s="82">
        <v>0</v>
      </c>
      <c r="G43" s="82">
        <v>12</v>
      </c>
      <c r="H43" s="82">
        <v>7</v>
      </c>
      <c r="I43" s="82">
        <v>0</v>
      </c>
      <c r="J43" s="82">
        <v>0</v>
      </c>
      <c r="K43" s="82">
        <v>0</v>
      </c>
      <c r="L43" s="82">
        <v>10</v>
      </c>
      <c r="M43" s="82">
        <v>12</v>
      </c>
      <c r="N43" s="82">
        <v>0</v>
      </c>
      <c r="O43" s="82">
        <v>0</v>
      </c>
      <c r="P43" s="82">
        <v>302</v>
      </c>
      <c r="Q43" s="82">
        <v>58</v>
      </c>
      <c r="R43" s="82">
        <v>99</v>
      </c>
      <c r="S43" s="82">
        <v>0</v>
      </c>
      <c r="T43" s="82">
        <v>12</v>
      </c>
      <c r="U43" s="82">
        <v>0</v>
      </c>
      <c r="V43" s="82">
        <v>0</v>
      </c>
      <c r="W43" s="82">
        <v>0</v>
      </c>
      <c r="X43" s="82">
        <v>0</v>
      </c>
      <c r="Y43" s="82">
        <v>2</v>
      </c>
      <c r="Z43" s="82">
        <v>0</v>
      </c>
      <c r="AA43" s="82">
        <v>0</v>
      </c>
      <c r="AB43" s="82">
        <v>51</v>
      </c>
      <c r="AC43" s="82">
        <v>1</v>
      </c>
      <c r="AD43" s="82">
        <v>0</v>
      </c>
      <c r="AE43" s="82">
        <v>0</v>
      </c>
      <c r="AF43" s="82">
        <v>0</v>
      </c>
      <c r="AG43" s="82">
        <v>0</v>
      </c>
      <c r="AH43" s="82">
        <v>0</v>
      </c>
      <c r="AI43" s="82">
        <v>1</v>
      </c>
      <c r="AJ43" s="82">
        <v>0</v>
      </c>
      <c r="AK43" s="82">
        <v>0</v>
      </c>
      <c r="AL43" s="82">
        <v>6</v>
      </c>
      <c r="AM43" s="82">
        <v>39</v>
      </c>
      <c r="AN43" s="82">
        <v>0</v>
      </c>
      <c r="AO43" s="82">
        <v>2</v>
      </c>
      <c r="AP43" s="82">
        <v>1</v>
      </c>
      <c r="AQ43" s="82">
        <v>78</v>
      </c>
      <c r="AR43" s="82">
        <v>0</v>
      </c>
      <c r="AS43" s="82">
        <v>12</v>
      </c>
      <c r="AT43" s="82">
        <v>4</v>
      </c>
      <c r="AU43" s="82">
        <v>1</v>
      </c>
      <c r="AV43" s="82">
        <v>0</v>
      </c>
      <c r="AW43" s="82">
        <v>0</v>
      </c>
      <c r="AX43" s="82">
        <v>32</v>
      </c>
      <c r="AY43" s="82">
        <v>19</v>
      </c>
      <c r="AZ43" s="82">
        <v>0</v>
      </c>
      <c r="BA43" s="82">
        <v>0</v>
      </c>
      <c r="BB43" s="82">
        <v>0</v>
      </c>
      <c r="BC43" s="82">
        <v>0</v>
      </c>
      <c r="BD43" s="82">
        <v>0</v>
      </c>
      <c r="BE43" s="82">
        <v>0</v>
      </c>
      <c r="BF43" s="82">
        <v>0</v>
      </c>
      <c r="BG43" s="82">
        <v>0</v>
      </c>
      <c r="BH43" s="82">
        <v>0</v>
      </c>
      <c r="BI43" s="82">
        <v>0</v>
      </c>
      <c r="BJ43" s="82">
        <v>1</v>
      </c>
      <c r="BK43" s="82">
        <v>0</v>
      </c>
      <c r="BL43" s="82">
        <v>4</v>
      </c>
      <c r="BM43" s="82">
        <v>5</v>
      </c>
      <c r="BN43" s="82">
        <v>0</v>
      </c>
      <c r="BO43" s="82">
        <v>2</v>
      </c>
      <c r="BP43" s="82">
        <v>1</v>
      </c>
      <c r="BQ43" s="82">
        <v>0</v>
      </c>
      <c r="BR43" s="82">
        <v>72</v>
      </c>
      <c r="BS43" s="82">
        <v>0</v>
      </c>
      <c r="BT43" s="82">
        <v>885</v>
      </c>
      <c r="BU43" s="82">
        <v>0</v>
      </c>
      <c r="BV43" s="82">
        <v>0</v>
      </c>
      <c r="BW43" s="82">
        <v>0</v>
      </c>
      <c r="BX43" s="82">
        <v>2541</v>
      </c>
      <c r="BY43" s="82">
        <v>0</v>
      </c>
      <c r="BZ43" s="82">
        <v>0</v>
      </c>
      <c r="CA43" s="82">
        <v>2541</v>
      </c>
      <c r="CB43" s="82">
        <v>3426</v>
      </c>
      <c r="CC43" s="91"/>
      <c r="CD43" s="82">
        <v>0</v>
      </c>
      <c r="CE43" s="82">
        <v>0</v>
      </c>
      <c r="CF43" s="82">
        <v>0</v>
      </c>
      <c r="CG43" s="91"/>
      <c r="CH43" s="95">
        <v>3426</v>
      </c>
      <c r="CI43" s="95">
        <v>0</v>
      </c>
    </row>
    <row r="44" spans="1:87">
      <c r="A44" s="73">
        <v>14001</v>
      </c>
      <c r="B44" s="73" t="s">
        <v>1637</v>
      </c>
      <c r="C44" s="91">
        <v>40</v>
      </c>
      <c r="D44" s="82">
        <v>0</v>
      </c>
      <c r="E44" s="82">
        <v>0</v>
      </c>
      <c r="F44" s="82">
        <v>1</v>
      </c>
      <c r="G44" s="82">
        <v>0</v>
      </c>
      <c r="H44" s="82">
        <v>7</v>
      </c>
      <c r="I44" s="82">
        <v>0</v>
      </c>
      <c r="J44" s="82">
        <v>0</v>
      </c>
      <c r="K44" s="82">
        <v>1</v>
      </c>
      <c r="L44" s="82">
        <v>0</v>
      </c>
      <c r="M44" s="82">
        <v>1</v>
      </c>
      <c r="N44" s="82">
        <v>0</v>
      </c>
      <c r="O44" s="82">
        <v>0</v>
      </c>
      <c r="P44" s="82">
        <v>1</v>
      </c>
      <c r="Q44" s="82">
        <v>238</v>
      </c>
      <c r="R44" s="82">
        <v>0</v>
      </c>
      <c r="S44" s="82">
        <v>0</v>
      </c>
      <c r="T44" s="82">
        <v>0</v>
      </c>
      <c r="U44" s="82">
        <v>0</v>
      </c>
      <c r="V44" s="82">
        <v>0</v>
      </c>
      <c r="W44" s="82">
        <v>0</v>
      </c>
      <c r="X44" s="82">
        <v>0</v>
      </c>
      <c r="Y44" s="82">
        <v>1</v>
      </c>
      <c r="Z44" s="82">
        <v>0</v>
      </c>
      <c r="AA44" s="82">
        <v>0</v>
      </c>
      <c r="AB44" s="82">
        <v>0</v>
      </c>
      <c r="AC44" s="82">
        <v>2</v>
      </c>
      <c r="AD44" s="82">
        <v>0</v>
      </c>
      <c r="AE44" s="82">
        <v>0</v>
      </c>
      <c r="AF44" s="82">
        <v>7</v>
      </c>
      <c r="AG44" s="82">
        <v>0</v>
      </c>
      <c r="AH44" s="82">
        <v>0</v>
      </c>
      <c r="AI44" s="82">
        <v>0</v>
      </c>
      <c r="AJ44" s="82">
        <v>0</v>
      </c>
      <c r="AK44" s="82">
        <v>0</v>
      </c>
      <c r="AL44" s="82">
        <v>0</v>
      </c>
      <c r="AM44" s="82">
        <v>0</v>
      </c>
      <c r="AN44" s="82">
        <v>0</v>
      </c>
      <c r="AO44" s="82">
        <v>10</v>
      </c>
      <c r="AP44" s="82">
        <v>12</v>
      </c>
      <c r="AQ44" s="82">
        <v>5</v>
      </c>
      <c r="AR44" s="82">
        <v>0</v>
      </c>
      <c r="AS44" s="82">
        <v>38</v>
      </c>
      <c r="AT44" s="82">
        <v>21</v>
      </c>
      <c r="AU44" s="82">
        <v>1</v>
      </c>
      <c r="AV44" s="82">
        <v>18</v>
      </c>
      <c r="AW44" s="82">
        <v>10</v>
      </c>
      <c r="AX44" s="82">
        <v>10</v>
      </c>
      <c r="AY44" s="82">
        <v>19</v>
      </c>
      <c r="AZ44" s="82">
        <v>0</v>
      </c>
      <c r="BA44" s="82">
        <v>14</v>
      </c>
      <c r="BB44" s="82">
        <v>6</v>
      </c>
      <c r="BC44" s="82">
        <v>0</v>
      </c>
      <c r="BD44" s="82">
        <v>81</v>
      </c>
      <c r="BE44" s="82">
        <v>4</v>
      </c>
      <c r="BF44" s="82">
        <v>1</v>
      </c>
      <c r="BG44" s="82">
        <v>21</v>
      </c>
      <c r="BH44" s="82">
        <v>3</v>
      </c>
      <c r="BI44" s="82">
        <v>0</v>
      </c>
      <c r="BJ44" s="82">
        <v>17</v>
      </c>
      <c r="BK44" s="82">
        <v>22</v>
      </c>
      <c r="BL44" s="82">
        <v>52</v>
      </c>
      <c r="BM44" s="82">
        <v>67</v>
      </c>
      <c r="BN44" s="82">
        <v>0</v>
      </c>
      <c r="BO44" s="82">
        <v>4</v>
      </c>
      <c r="BP44" s="82">
        <v>3</v>
      </c>
      <c r="BQ44" s="82">
        <v>13</v>
      </c>
      <c r="BR44" s="82">
        <v>99</v>
      </c>
      <c r="BS44" s="82">
        <v>0</v>
      </c>
      <c r="BT44" s="82">
        <v>808</v>
      </c>
      <c r="BU44" s="82">
        <v>0</v>
      </c>
      <c r="BV44" s="82">
        <v>0</v>
      </c>
      <c r="BW44" s="82">
        <v>0</v>
      </c>
      <c r="BX44" s="82">
        <v>8254</v>
      </c>
      <c r="BY44" s="82">
        <v>0</v>
      </c>
      <c r="BZ44" s="82">
        <v>0</v>
      </c>
      <c r="CA44" s="82">
        <v>8254</v>
      </c>
      <c r="CB44" s="82">
        <v>9062</v>
      </c>
      <c r="CC44" s="91"/>
      <c r="CD44" s="82">
        <v>0</v>
      </c>
      <c r="CE44" s="82">
        <v>0</v>
      </c>
      <c r="CF44" s="82">
        <v>0</v>
      </c>
      <c r="CG44" s="91"/>
      <c r="CH44" s="95">
        <v>9062</v>
      </c>
      <c r="CI44" s="95">
        <v>0</v>
      </c>
    </row>
    <row r="45" spans="1:87">
      <c r="A45" s="73">
        <v>15001</v>
      </c>
      <c r="B45" s="73" t="s">
        <v>1639</v>
      </c>
      <c r="C45" s="91">
        <v>41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</v>
      </c>
      <c r="N45" s="82">
        <v>0</v>
      </c>
      <c r="O45" s="82">
        <v>0</v>
      </c>
      <c r="P45" s="82">
        <v>0</v>
      </c>
      <c r="Q45" s="82">
        <v>0</v>
      </c>
      <c r="R45" s="82">
        <v>308</v>
      </c>
      <c r="S45" s="82">
        <v>0</v>
      </c>
      <c r="T45" s="82">
        <v>5</v>
      </c>
      <c r="U45" s="82">
        <v>0</v>
      </c>
      <c r="V45" s="82">
        <v>0</v>
      </c>
      <c r="W45" s="82">
        <v>0</v>
      </c>
      <c r="X45" s="82">
        <v>0</v>
      </c>
      <c r="Y45" s="82">
        <v>0</v>
      </c>
      <c r="Z45" s="82">
        <v>0</v>
      </c>
      <c r="AA45" s="82">
        <v>0</v>
      </c>
      <c r="AB45" s="82">
        <v>0</v>
      </c>
      <c r="AC45" s="82">
        <v>0</v>
      </c>
      <c r="AD45" s="82">
        <v>0</v>
      </c>
      <c r="AE45" s="82">
        <v>0</v>
      </c>
      <c r="AF45" s="82">
        <v>2</v>
      </c>
      <c r="AG45" s="82">
        <v>0</v>
      </c>
      <c r="AH45" s="82">
        <v>0</v>
      </c>
      <c r="AI45" s="82">
        <v>0</v>
      </c>
      <c r="AJ45" s="82">
        <v>0</v>
      </c>
      <c r="AK45" s="82">
        <v>0</v>
      </c>
      <c r="AL45" s="82">
        <v>0</v>
      </c>
      <c r="AM45" s="82">
        <v>2</v>
      </c>
      <c r="AN45" s="82">
        <v>0</v>
      </c>
      <c r="AO45" s="82">
        <v>7</v>
      </c>
      <c r="AP45" s="82">
        <v>0</v>
      </c>
      <c r="AQ45" s="82">
        <v>2</v>
      </c>
      <c r="AR45" s="82">
        <v>0</v>
      </c>
      <c r="AS45" s="82">
        <v>0</v>
      </c>
      <c r="AT45" s="82">
        <v>0</v>
      </c>
      <c r="AU45" s="82">
        <v>0</v>
      </c>
      <c r="AV45" s="82">
        <v>0</v>
      </c>
      <c r="AW45" s="82">
        <v>0</v>
      </c>
      <c r="AX45" s="82">
        <v>0</v>
      </c>
      <c r="AY45" s="82">
        <v>0</v>
      </c>
      <c r="AZ45" s="82">
        <v>0</v>
      </c>
      <c r="BA45" s="82">
        <v>2</v>
      </c>
      <c r="BB45" s="82">
        <v>0</v>
      </c>
      <c r="BC45" s="82">
        <v>0</v>
      </c>
      <c r="BD45" s="82">
        <v>0</v>
      </c>
      <c r="BE45" s="82">
        <v>0</v>
      </c>
      <c r="BF45" s="82">
        <v>0</v>
      </c>
      <c r="BG45" s="82">
        <v>0</v>
      </c>
      <c r="BH45" s="82">
        <v>0</v>
      </c>
      <c r="BI45" s="82">
        <v>0</v>
      </c>
      <c r="BJ45" s="82">
        <v>0</v>
      </c>
      <c r="BK45" s="82">
        <v>4</v>
      </c>
      <c r="BL45" s="82">
        <v>2</v>
      </c>
      <c r="BM45" s="82">
        <v>0</v>
      </c>
      <c r="BN45" s="82">
        <v>0</v>
      </c>
      <c r="BO45" s="82">
        <v>0</v>
      </c>
      <c r="BP45" s="82">
        <v>0</v>
      </c>
      <c r="BQ45" s="82">
        <v>0</v>
      </c>
      <c r="BR45" s="82">
        <v>0</v>
      </c>
      <c r="BS45" s="82">
        <v>0</v>
      </c>
      <c r="BT45" s="82">
        <v>337</v>
      </c>
      <c r="BU45" s="82">
        <v>0</v>
      </c>
      <c r="BV45" s="82">
        <v>0</v>
      </c>
      <c r="BW45" s="82">
        <v>0</v>
      </c>
      <c r="BX45" s="82">
        <v>2691</v>
      </c>
      <c r="BY45" s="82">
        <v>0</v>
      </c>
      <c r="BZ45" s="82">
        <v>0</v>
      </c>
      <c r="CA45" s="82">
        <v>2691</v>
      </c>
      <c r="CB45" s="82">
        <v>3028</v>
      </c>
      <c r="CC45" s="91"/>
      <c r="CD45" s="82">
        <v>0</v>
      </c>
      <c r="CE45" s="82">
        <v>0</v>
      </c>
      <c r="CF45" s="82">
        <v>0</v>
      </c>
      <c r="CG45" s="91"/>
      <c r="CH45" s="95">
        <v>3028</v>
      </c>
      <c r="CI45" s="95">
        <v>0</v>
      </c>
    </row>
    <row r="46" spans="1:87">
      <c r="A46" s="73">
        <v>16001</v>
      </c>
      <c r="B46" s="73" t="s">
        <v>1641</v>
      </c>
      <c r="C46" s="91">
        <v>42</v>
      </c>
      <c r="D46" s="82">
        <v>6</v>
      </c>
      <c r="E46" s="82">
        <v>4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>
        <v>1</v>
      </c>
      <c r="L46" s="82">
        <v>0</v>
      </c>
      <c r="M46" s="82">
        <v>6</v>
      </c>
      <c r="N46" s="82">
        <v>1</v>
      </c>
      <c r="O46" s="82">
        <v>0</v>
      </c>
      <c r="P46" s="82">
        <v>0</v>
      </c>
      <c r="Q46" s="82">
        <v>0</v>
      </c>
      <c r="R46" s="82">
        <v>0</v>
      </c>
      <c r="S46" s="82">
        <v>53</v>
      </c>
      <c r="T46" s="82">
        <v>6</v>
      </c>
      <c r="U46" s="82">
        <v>0</v>
      </c>
      <c r="V46" s="82">
        <v>0</v>
      </c>
      <c r="W46" s="82">
        <v>0</v>
      </c>
      <c r="X46" s="82">
        <v>0</v>
      </c>
      <c r="Y46" s="82">
        <v>1</v>
      </c>
      <c r="Z46" s="82">
        <v>0</v>
      </c>
      <c r="AA46" s="82">
        <v>0</v>
      </c>
      <c r="AB46" s="82">
        <v>0</v>
      </c>
      <c r="AC46" s="82">
        <v>1</v>
      </c>
      <c r="AD46" s="82">
        <v>0</v>
      </c>
      <c r="AE46" s="82">
        <v>0</v>
      </c>
      <c r="AF46" s="82">
        <v>4</v>
      </c>
      <c r="AG46" s="82">
        <v>0</v>
      </c>
      <c r="AH46" s="82">
        <v>0</v>
      </c>
      <c r="AI46" s="82">
        <v>6</v>
      </c>
      <c r="AJ46" s="82">
        <v>5</v>
      </c>
      <c r="AK46" s="82">
        <v>1</v>
      </c>
      <c r="AL46" s="82">
        <v>5</v>
      </c>
      <c r="AM46" s="82">
        <v>93</v>
      </c>
      <c r="AN46" s="82">
        <v>0</v>
      </c>
      <c r="AO46" s="82">
        <v>6</v>
      </c>
      <c r="AP46" s="82">
        <v>0</v>
      </c>
      <c r="AQ46" s="82">
        <v>90</v>
      </c>
      <c r="AR46" s="82">
        <v>0</v>
      </c>
      <c r="AS46" s="82">
        <v>34</v>
      </c>
      <c r="AT46" s="82">
        <v>0</v>
      </c>
      <c r="AU46" s="82">
        <v>0</v>
      </c>
      <c r="AV46" s="82">
        <v>0</v>
      </c>
      <c r="AW46" s="82">
        <v>1</v>
      </c>
      <c r="AX46" s="82">
        <v>0</v>
      </c>
      <c r="AY46" s="82">
        <v>0</v>
      </c>
      <c r="AZ46" s="82">
        <v>0</v>
      </c>
      <c r="BA46" s="82">
        <v>3</v>
      </c>
      <c r="BB46" s="82">
        <v>0</v>
      </c>
      <c r="BC46" s="82">
        <v>0</v>
      </c>
      <c r="BD46" s="82">
        <v>0</v>
      </c>
      <c r="BE46" s="82">
        <v>7</v>
      </c>
      <c r="BF46" s="82">
        <v>0</v>
      </c>
      <c r="BG46" s="82">
        <v>0</v>
      </c>
      <c r="BH46" s="82">
        <v>0</v>
      </c>
      <c r="BI46" s="82">
        <v>0</v>
      </c>
      <c r="BJ46" s="82">
        <v>2</v>
      </c>
      <c r="BK46" s="82">
        <v>0</v>
      </c>
      <c r="BL46" s="82">
        <v>1</v>
      </c>
      <c r="BM46" s="82">
        <v>0</v>
      </c>
      <c r="BN46" s="82">
        <v>0</v>
      </c>
      <c r="BO46" s="82">
        <v>0</v>
      </c>
      <c r="BP46" s="82">
        <v>0</v>
      </c>
      <c r="BQ46" s="82">
        <v>0</v>
      </c>
      <c r="BR46" s="82">
        <v>3</v>
      </c>
      <c r="BS46" s="82">
        <v>0</v>
      </c>
      <c r="BT46" s="82">
        <v>341</v>
      </c>
      <c r="BU46" s="82">
        <v>0</v>
      </c>
      <c r="BV46" s="82">
        <v>0</v>
      </c>
      <c r="BW46" s="82">
        <v>0</v>
      </c>
      <c r="BX46" s="82">
        <v>30</v>
      </c>
      <c r="BY46" s="82">
        <v>1</v>
      </c>
      <c r="BZ46" s="82">
        <v>0</v>
      </c>
      <c r="CA46" s="82">
        <v>31</v>
      </c>
      <c r="CB46" s="82">
        <v>372</v>
      </c>
      <c r="CC46" s="91"/>
      <c r="CD46" s="82">
        <v>0</v>
      </c>
      <c r="CE46" s="82">
        <v>0</v>
      </c>
      <c r="CF46" s="82">
        <v>0</v>
      </c>
      <c r="CG46" s="91"/>
      <c r="CH46" s="95">
        <v>372</v>
      </c>
      <c r="CI46" s="95">
        <v>0</v>
      </c>
    </row>
    <row r="47" spans="1:87">
      <c r="A47" s="73">
        <v>17001</v>
      </c>
      <c r="B47" s="73" t="s">
        <v>1643</v>
      </c>
      <c r="C47" s="91">
        <v>43</v>
      </c>
      <c r="D47" s="82">
        <v>0</v>
      </c>
      <c r="E47" s="82">
        <v>0</v>
      </c>
      <c r="F47" s="82">
        <v>0</v>
      </c>
      <c r="G47" s="82">
        <v>0</v>
      </c>
      <c r="H47" s="82">
        <v>0</v>
      </c>
      <c r="I47" s="82">
        <v>0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2">
        <v>0</v>
      </c>
      <c r="P47" s="82">
        <v>0</v>
      </c>
      <c r="Q47" s="82">
        <v>0</v>
      </c>
      <c r="R47" s="82">
        <v>0</v>
      </c>
      <c r="S47" s="82">
        <v>0</v>
      </c>
      <c r="T47" s="82">
        <v>770</v>
      </c>
      <c r="U47" s="82">
        <v>0</v>
      </c>
      <c r="V47" s="82">
        <v>0</v>
      </c>
      <c r="W47" s="82">
        <v>0</v>
      </c>
      <c r="X47" s="82">
        <v>3</v>
      </c>
      <c r="Y47" s="82">
        <v>0</v>
      </c>
      <c r="Z47" s="82">
        <v>0</v>
      </c>
      <c r="AA47" s="82">
        <v>0</v>
      </c>
      <c r="AB47" s="82">
        <v>0</v>
      </c>
      <c r="AC47" s="82">
        <v>0</v>
      </c>
      <c r="AD47" s="82">
        <v>0</v>
      </c>
      <c r="AE47" s="82">
        <v>0</v>
      </c>
      <c r="AF47" s="82">
        <v>0</v>
      </c>
      <c r="AG47" s="82">
        <v>0</v>
      </c>
      <c r="AH47" s="82">
        <v>0</v>
      </c>
      <c r="AI47" s="82">
        <v>0</v>
      </c>
      <c r="AJ47" s="82">
        <v>0</v>
      </c>
      <c r="AK47" s="82">
        <v>0</v>
      </c>
      <c r="AL47" s="82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0</v>
      </c>
      <c r="AS47" s="82">
        <v>0</v>
      </c>
      <c r="AT47" s="82">
        <v>0</v>
      </c>
      <c r="AU47" s="82">
        <v>0</v>
      </c>
      <c r="AV47" s="82">
        <v>0</v>
      </c>
      <c r="AW47" s="82">
        <v>0</v>
      </c>
      <c r="AX47" s="82">
        <v>0</v>
      </c>
      <c r="AY47" s="82">
        <v>0</v>
      </c>
      <c r="AZ47" s="82">
        <v>0</v>
      </c>
      <c r="BA47" s="82">
        <v>0</v>
      </c>
      <c r="BB47" s="82">
        <v>0</v>
      </c>
      <c r="BC47" s="82">
        <v>0</v>
      </c>
      <c r="BD47" s="82">
        <v>0</v>
      </c>
      <c r="BE47" s="82">
        <v>0</v>
      </c>
      <c r="BF47" s="82">
        <v>0</v>
      </c>
      <c r="BG47" s="82">
        <v>0</v>
      </c>
      <c r="BH47" s="82">
        <v>0</v>
      </c>
      <c r="BI47" s="82">
        <v>0</v>
      </c>
      <c r="BJ47" s="82">
        <v>0</v>
      </c>
      <c r="BK47" s="82">
        <v>0</v>
      </c>
      <c r="BL47" s="82">
        <v>0</v>
      </c>
      <c r="BM47" s="82">
        <v>0</v>
      </c>
      <c r="BN47" s="82">
        <v>0</v>
      </c>
      <c r="BO47" s="82">
        <v>0</v>
      </c>
      <c r="BP47" s="82">
        <v>0</v>
      </c>
      <c r="BQ47" s="82">
        <v>0</v>
      </c>
      <c r="BR47" s="82">
        <v>0</v>
      </c>
      <c r="BS47" s="82">
        <v>0</v>
      </c>
      <c r="BT47" s="82">
        <v>773</v>
      </c>
      <c r="BU47" s="82">
        <v>0</v>
      </c>
      <c r="BV47" s="82">
        <v>0</v>
      </c>
      <c r="BW47" s="82">
        <v>0</v>
      </c>
      <c r="BX47" s="82">
        <v>0</v>
      </c>
      <c r="BY47" s="82">
        <v>0</v>
      </c>
      <c r="BZ47" s="82">
        <v>0</v>
      </c>
      <c r="CA47" s="82">
        <v>0</v>
      </c>
      <c r="CB47" s="82">
        <v>773</v>
      </c>
      <c r="CC47" s="91"/>
      <c r="CD47" s="82">
        <v>0</v>
      </c>
      <c r="CE47" s="82">
        <v>0</v>
      </c>
      <c r="CF47" s="82">
        <v>0</v>
      </c>
      <c r="CG47" s="91"/>
      <c r="CH47" s="95">
        <v>773</v>
      </c>
      <c r="CI47" s="95">
        <v>0</v>
      </c>
    </row>
    <row r="48" spans="1:87">
      <c r="A48" s="73">
        <v>17002</v>
      </c>
      <c r="B48" s="73" t="s">
        <v>1645</v>
      </c>
      <c r="C48" s="91">
        <v>44</v>
      </c>
      <c r="D48" s="82">
        <v>23</v>
      </c>
      <c r="E48" s="82">
        <v>8</v>
      </c>
      <c r="F48" s="82">
        <v>1</v>
      </c>
      <c r="G48" s="82">
        <v>0</v>
      </c>
      <c r="H48" s="82">
        <v>2</v>
      </c>
      <c r="I48" s="82">
        <v>4</v>
      </c>
      <c r="J48" s="82">
        <v>1</v>
      </c>
      <c r="K48" s="82">
        <v>163</v>
      </c>
      <c r="L48" s="82">
        <v>1</v>
      </c>
      <c r="M48" s="82">
        <v>195</v>
      </c>
      <c r="N48" s="82">
        <v>13</v>
      </c>
      <c r="O48" s="82">
        <v>53</v>
      </c>
      <c r="P48" s="82">
        <v>38</v>
      </c>
      <c r="Q48" s="82">
        <v>37</v>
      </c>
      <c r="R48" s="82">
        <v>40</v>
      </c>
      <c r="S48" s="82">
        <v>36</v>
      </c>
      <c r="T48" s="82">
        <v>465</v>
      </c>
      <c r="U48" s="82">
        <v>90</v>
      </c>
      <c r="V48" s="82">
        <v>6</v>
      </c>
      <c r="W48" s="82">
        <v>2</v>
      </c>
      <c r="X48" s="82">
        <v>4</v>
      </c>
      <c r="Y48" s="82">
        <v>11</v>
      </c>
      <c r="Z48" s="82">
        <v>88</v>
      </c>
      <c r="AA48" s="82">
        <v>47</v>
      </c>
      <c r="AB48" s="82">
        <v>123</v>
      </c>
      <c r="AC48" s="82">
        <v>117</v>
      </c>
      <c r="AD48" s="82">
        <v>2</v>
      </c>
      <c r="AE48" s="82">
        <v>1</v>
      </c>
      <c r="AF48" s="82">
        <v>79</v>
      </c>
      <c r="AG48" s="82">
        <v>81</v>
      </c>
      <c r="AH48" s="82">
        <v>27</v>
      </c>
      <c r="AI48" s="82">
        <v>12</v>
      </c>
      <c r="AJ48" s="82">
        <v>30</v>
      </c>
      <c r="AK48" s="82">
        <v>47</v>
      </c>
      <c r="AL48" s="82">
        <v>4</v>
      </c>
      <c r="AM48" s="82">
        <v>52</v>
      </c>
      <c r="AN48" s="82">
        <v>1</v>
      </c>
      <c r="AO48" s="82">
        <v>3</v>
      </c>
      <c r="AP48" s="82">
        <v>3</v>
      </c>
      <c r="AQ48" s="82">
        <v>27</v>
      </c>
      <c r="AR48" s="82">
        <v>41</v>
      </c>
      <c r="AS48" s="82">
        <v>312</v>
      </c>
      <c r="AT48" s="82">
        <v>10</v>
      </c>
      <c r="AU48" s="82">
        <v>3</v>
      </c>
      <c r="AV48" s="82">
        <v>1</v>
      </c>
      <c r="AW48" s="82">
        <v>15</v>
      </c>
      <c r="AX48" s="82">
        <v>11</v>
      </c>
      <c r="AY48" s="82">
        <v>65</v>
      </c>
      <c r="AZ48" s="82">
        <v>87</v>
      </c>
      <c r="BA48" s="82">
        <v>6</v>
      </c>
      <c r="BB48" s="82">
        <v>3</v>
      </c>
      <c r="BC48" s="82">
        <v>20</v>
      </c>
      <c r="BD48" s="82">
        <v>99</v>
      </c>
      <c r="BE48" s="82">
        <v>15</v>
      </c>
      <c r="BF48" s="82">
        <v>90</v>
      </c>
      <c r="BG48" s="82">
        <v>29</v>
      </c>
      <c r="BH48" s="82">
        <v>27</v>
      </c>
      <c r="BI48" s="82">
        <v>26</v>
      </c>
      <c r="BJ48" s="82">
        <v>107</v>
      </c>
      <c r="BK48" s="82">
        <v>3</v>
      </c>
      <c r="BL48" s="82">
        <v>41</v>
      </c>
      <c r="BM48" s="82">
        <v>47</v>
      </c>
      <c r="BN48" s="82">
        <v>23</v>
      </c>
      <c r="BO48" s="82">
        <v>6</v>
      </c>
      <c r="BP48" s="82">
        <v>37</v>
      </c>
      <c r="BQ48" s="82">
        <v>2</v>
      </c>
      <c r="BR48" s="82">
        <v>31</v>
      </c>
      <c r="BS48" s="82">
        <v>0</v>
      </c>
      <c r="BT48" s="82">
        <v>3096</v>
      </c>
      <c r="BU48" s="82">
        <v>0</v>
      </c>
      <c r="BV48" s="82">
        <v>0</v>
      </c>
      <c r="BW48" s="82">
        <v>0</v>
      </c>
      <c r="BX48" s="82">
        <v>758</v>
      </c>
      <c r="BY48" s="82">
        <v>0</v>
      </c>
      <c r="BZ48" s="82">
        <v>0</v>
      </c>
      <c r="CA48" s="82">
        <v>758</v>
      </c>
      <c r="CB48" s="82">
        <v>3854</v>
      </c>
      <c r="CC48" s="91"/>
      <c r="CD48" s="82">
        <v>0</v>
      </c>
      <c r="CE48" s="82">
        <v>0</v>
      </c>
      <c r="CF48" s="82">
        <v>0</v>
      </c>
      <c r="CG48" s="91"/>
      <c r="CH48" s="95">
        <v>3854</v>
      </c>
      <c r="CI48" s="95">
        <v>0</v>
      </c>
    </row>
    <row r="49" spans="1:87">
      <c r="A49" s="73">
        <v>18001</v>
      </c>
      <c r="B49" s="73" t="s">
        <v>1647</v>
      </c>
      <c r="C49" s="91">
        <v>45</v>
      </c>
      <c r="D49" s="82">
        <v>0</v>
      </c>
      <c r="E49" s="82">
        <v>0</v>
      </c>
      <c r="F49" s="82">
        <v>0</v>
      </c>
      <c r="G49" s="82">
        <v>0</v>
      </c>
      <c r="H49" s="82">
        <v>0</v>
      </c>
      <c r="I49" s="82">
        <v>0</v>
      </c>
      <c r="J49" s="82">
        <v>0</v>
      </c>
      <c r="K49" s="82">
        <v>1</v>
      </c>
      <c r="L49" s="82">
        <v>0</v>
      </c>
      <c r="M49" s="82">
        <v>1</v>
      </c>
      <c r="N49" s="82">
        <v>3</v>
      </c>
      <c r="O49" s="82">
        <v>0</v>
      </c>
      <c r="P49" s="82">
        <v>0</v>
      </c>
      <c r="Q49" s="82">
        <v>0</v>
      </c>
      <c r="R49" s="82">
        <v>0</v>
      </c>
      <c r="S49" s="82">
        <v>0</v>
      </c>
      <c r="T49" s="82">
        <v>2</v>
      </c>
      <c r="U49" s="82">
        <v>22</v>
      </c>
      <c r="V49" s="82">
        <v>0</v>
      </c>
      <c r="W49" s="82">
        <v>0</v>
      </c>
      <c r="X49" s="82">
        <v>0</v>
      </c>
      <c r="Y49" s="82">
        <v>0</v>
      </c>
      <c r="Z49" s="82">
        <v>0</v>
      </c>
      <c r="AA49" s="82">
        <v>0</v>
      </c>
      <c r="AB49" s="82">
        <v>0</v>
      </c>
      <c r="AC49" s="82">
        <v>0</v>
      </c>
      <c r="AD49" s="82">
        <v>0</v>
      </c>
      <c r="AE49" s="82">
        <v>0</v>
      </c>
      <c r="AF49" s="82">
        <v>0</v>
      </c>
      <c r="AG49" s="82">
        <v>3</v>
      </c>
      <c r="AH49" s="82">
        <v>0</v>
      </c>
      <c r="AI49" s="82">
        <v>0</v>
      </c>
      <c r="AJ49" s="82">
        <v>0</v>
      </c>
      <c r="AK49" s="82">
        <v>0</v>
      </c>
      <c r="AL49" s="82">
        <v>0</v>
      </c>
      <c r="AM49" s="82">
        <v>0</v>
      </c>
      <c r="AN49" s="82">
        <v>0</v>
      </c>
      <c r="AO49" s="82">
        <v>0</v>
      </c>
      <c r="AP49" s="82">
        <v>0</v>
      </c>
      <c r="AQ49" s="82">
        <v>1</v>
      </c>
      <c r="AR49" s="82">
        <v>2</v>
      </c>
      <c r="AS49" s="82">
        <v>92</v>
      </c>
      <c r="AT49" s="82">
        <v>1</v>
      </c>
      <c r="AU49" s="82">
        <v>0</v>
      </c>
      <c r="AV49" s="82">
        <v>1</v>
      </c>
      <c r="AW49" s="82">
        <v>1</v>
      </c>
      <c r="AX49" s="82">
        <v>0</v>
      </c>
      <c r="AY49" s="82">
        <v>1</v>
      </c>
      <c r="AZ49" s="82">
        <v>36</v>
      </c>
      <c r="BA49" s="82">
        <v>6</v>
      </c>
      <c r="BB49" s="82">
        <v>13</v>
      </c>
      <c r="BC49" s="82">
        <v>12</v>
      </c>
      <c r="BD49" s="82">
        <v>30</v>
      </c>
      <c r="BE49" s="82">
        <v>4</v>
      </c>
      <c r="BF49" s="82">
        <v>7</v>
      </c>
      <c r="BG49" s="82">
        <v>5</v>
      </c>
      <c r="BH49" s="82">
        <v>52</v>
      </c>
      <c r="BI49" s="82">
        <v>1</v>
      </c>
      <c r="BJ49" s="82">
        <v>20</v>
      </c>
      <c r="BK49" s="82">
        <v>0</v>
      </c>
      <c r="BL49" s="82">
        <v>16</v>
      </c>
      <c r="BM49" s="82">
        <v>4</v>
      </c>
      <c r="BN49" s="82">
        <v>0</v>
      </c>
      <c r="BO49" s="82">
        <v>2</v>
      </c>
      <c r="BP49" s="82">
        <v>0</v>
      </c>
      <c r="BQ49" s="82">
        <v>5</v>
      </c>
      <c r="BR49" s="82">
        <v>6</v>
      </c>
      <c r="BS49" s="82">
        <v>0</v>
      </c>
      <c r="BT49" s="82">
        <v>354</v>
      </c>
      <c r="BU49" s="82">
        <v>0</v>
      </c>
      <c r="BV49" s="82">
        <v>0</v>
      </c>
      <c r="BW49" s="82">
        <v>0</v>
      </c>
      <c r="BX49" s="82">
        <v>6</v>
      </c>
      <c r="BY49" s="82">
        <v>0</v>
      </c>
      <c r="BZ49" s="82">
        <v>0</v>
      </c>
      <c r="CA49" s="82">
        <v>6</v>
      </c>
      <c r="CB49" s="82">
        <v>360</v>
      </c>
      <c r="CC49" s="91"/>
      <c r="CD49" s="82">
        <v>0</v>
      </c>
      <c r="CE49" s="82">
        <v>0</v>
      </c>
      <c r="CF49" s="82">
        <v>0</v>
      </c>
      <c r="CG49" s="91"/>
      <c r="CH49" s="95">
        <v>360</v>
      </c>
      <c r="CI49" s="95">
        <v>0</v>
      </c>
    </row>
    <row r="50" spans="1:87">
      <c r="A50" s="73">
        <v>19911</v>
      </c>
      <c r="B50" s="73" t="s">
        <v>1649</v>
      </c>
      <c r="C50" s="91">
        <v>46</v>
      </c>
      <c r="D50" s="82">
        <v>0</v>
      </c>
      <c r="E50" s="82">
        <v>0</v>
      </c>
      <c r="F50" s="82">
        <v>0</v>
      </c>
      <c r="G50" s="82">
        <v>0</v>
      </c>
      <c r="H50" s="82">
        <v>607</v>
      </c>
      <c r="I50" s="82">
        <v>0</v>
      </c>
      <c r="J50" s="82">
        <v>0</v>
      </c>
      <c r="K50" s="82">
        <v>0</v>
      </c>
      <c r="L50" s="82">
        <v>0</v>
      </c>
      <c r="M50" s="82">
        <v>0</v>
      </c>
      <c r="N50" s="82">
        <v>0</v>
      </c>
      <c r="O50" s="82">
        <v>0</v>
      </c>
      <c r="P50" s="82">
        <v>0</v>
      </c>
      <c r="Q50" s="82">
        <v>0</v>
      </c>
      <c r="R50" s="82">
        <v>0</v>
      </c>
      <c r="S50" s="82">
        <v>0</v>
      </c>
      <c r="T50" s="82">
        <v>0</v>
      </c>
      <c r="U50" s="82">
        <v>0</v>
      </c>
      <c r="V50" s="82">
        <v>0</v>
      </c>
      <c r="W50" s="82">
        <v>0</v>
      </c>
      <c r="X50" s="82">
        <v>0</v>
      </c>
      <c r="Y50" s="82">
        <v>0</v>
      </c>
      <c r="Z50" s="82">
        <v>0</v>
      </c>
      <c r="AA50" s="82">
        <v>0</v>
      </c>
      <c r="AB50" s="82">
        <v>0</v>
      </c>
      <c r="AC50" s="82">
        <v>0</v>
      </c>
      <c r="AD50" s="82">
        <v>0</v>
      </c>
      <c r="AE50" s="82">
        <v>0</v>
      </c>
      <c r="AF50" s="82">
        <v>0</v>
      </c>
      <c r="AG50" s="82">
        <v>0</v>
      </c>
      <c r="AH50" s="82">
        <v>0</v>
      </c>
      <c r="AI50" s="82">
        <v>0</v>
      </c>
      <c r="AJ50" s="82">
        <v>0</v>
      </c>
      <c r="AK50" s="82">
        <v>0</v>
      </c>
      <c r="AL50" s="82">
        <v>0</v>
      </c>
      <c r="AM50" s="82">
        <v>0</v>
      </c>
      <c r="AN50" s="82">
        <v>0</v>
      </c>
      <c r="AO50" s="82">
        <v>0</v>
      </c>
      <c r="AP50" s="82">
        <v>0</v>
      </c>
      <c r="AQ50" s="82">
        <v>0</v>
      </c>
      <c r="AR50" s="82">
        <v>0</v>
      </c>
      <c r="AS50" s="82">
        <v>0</v>
      </c>
      <c r="AT50" s="82">
        <v>0</v>
      </c>
      <c r="AU50" s="82">
        <v>0</v>
      </c>
      <c r="AV50" s="82">
        <v>5722</v>
      </c>
      <c r="AW50" s="82">
        <v>0</v>
      </c>
      <c r="AX50" s="82">
        <v>0</v>
      </c>
      <c r="AY50" s="82">
        <v>0</v>
      </c>
      <c r="AZ50" s="82">
        <v>0</v>
      </c>
      <c r="BA50" s="82">
        <v>0</v>
      </c>
      <c r="BB50" s="82">
        <v>0</v>
      </c>
      <c r="BC50" s="82">
        <v>0</v>
      </c>
      <c r="BD50" s="82">
        <v>0</v>
      </c>
      <c r="BE50" s="82">
        <v>0</v>
      </c>
      <c r="BF50" s="82">
        <v>0</v>
      </c>
      <c r="BG50" s="82">
        <v>0</v>
      </c>
      <c r="BH50" s="82">
        <v>0</v>
      </c>
      <c r="BI50" s="82">
        <v>0</v>
      </c>
      <c r="BJ50" s="82">
        <v>0</v>
      </c>
      <c r="BK50" s="82">
        <v>0</v>
      </c>
      <c r="BL50" s="82">
        <v>237</v>
      </c>
      <c r="BM50" s="82">
        <v>0</v>
      </c>
      <c r="BN50" s="82">
        <v>0</v>
      </c>
      <c r="BO50" s="82">
        <v>0</v>
      </c>
      <c r="BP50" s="82">
        <v>0</v>
      </c>
      <c r="BQ50" s="82">
        <v>0</v>
      </c>
      <c r="BR50" s="82">
        <v>0</v>
      </c>
      <c r="BS50" s="82">
        <v>0</v>
      </c>
      <c r="BT50" s="82">
        <v>6567</v>
      </c>
      <c r="BU50" s="82">
        <v>0</v>
      </c>
      <c r="BV50" s="82">
        <v>0</v>
      </c>
      <c r="BW50" s="82">
        <v>0</v>
      </c>
      <c r="BX50" s="82">
        <v>217</v>
      </c>
      <c r="BY50" s="82">
        <v>0</v>
      </c>
      <c r="BZ50" s="82">
        <v>0</v>
      </c>
      <c r="CA50" s="82">
        <v>217</v>
      </c>
      <c r="CB50" s="82">
        <v>6784</v>
      </c>
      <c r="CC50" s="91"/>
      <c r="CD50" s="82">
        <v>0</v>
      </c>
      <c r="CE50" s="82">
        <v>0</v>
      </c>
      <c r="CF50" s="82">
        <v>0</v>
      </c>
      <c r="CG50" s="91"/>
      <c r="CH50" s="95">
        <v>6784</v>
      </c>
      <c r="CI50" s="95">
        <v>0</v>
      </c>
    </row>
    <row r="51" spans="1:87">
      <c r="A51" s="73">
        <v>19912</v>
      </c>
      <c r="B51" s="73" t="s">
        <v>1651</v>
      </c>
      <c r="C51" s="91">
        <v>47</v>
      </c>
      <c r="D51" s="82">
        <v>0</v>
      </c>
      <c r="E51" s="82">
        <v>0</v>
      </c>
      <c r="F51" s="82">
        <v>0</v>
      </c>
      <c r="G51" s="82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82">
        <v>0</v>
      </c>
      <c r="N51" s="82">
        <v>0</v>
      </c>
      <c r="O51" s="82">
        <v>0</v>
      </c>
      <c r="P51" s="82">
        <v>0</v>
      </c>
      <c r="Q51" s="82">
        <v>0</v>
      </c>
      <c r="R51" s="82">
        <v>0</v>
      </c>
      <c r="S51" s="82">
        <v>0</v>
      </c>
      <c r="T51" s="82">
        <v>0</v>
      </c>
      <c r="U51" s="82">
        <v>0</v>
      </c>
      <c r="V51" s="82">
        <v>0</v>
      </c>
      <c r="W51" s="82">
        <v>0</v>
      </c>
      <c r="X51" s="82">
        <v>0</v>
      </c>
      <c r="Y51" s="82">
        <v>0</v>
      </c>
      <c r="Z51" s="82">
        <v>0</v>
      </c>
      <c r="AA51" s="82">
        <v>0</v>
      </c>
      <c r="AB51" s="82">
        <v>0</v>
      </c>
      <c r="AC51" s="82">
        <v>0</v>
      </c>
      <c r="AD51" s="82">
        <v>0</v>
      </c>
      <c r="AE51" s="82">
        <v>0</v>
      </c>
      <c r="AF51" s="82">
        <v>0</v>
      </c>
      <c r="AG51" s="82">
        <v>0</v>
      </c>
      <c r="AH51" s="82">
        <v>0</v>
      </c>
      <c r="AI51" s="82">
        <v>0</v>
      </c>
      <c r="AJ51" s="82">
        <v>0</v>
      </c>
      <c r="AK51" s="82">
        <v>0</v>
      </c>
      <c r="AL51" s="82">
        <v>0</v>
      </c>
      <c r="AM51" s="82">
        <v>0</v>
      </c>
      <c r="AN51" s="82">
        <v>0</v>
      </c>
      <c r="AO51" s="82">
        <v>0</v>
      </c>
      <c r="AP51" s="82">
        <v>0</v>
      </c>
      <c r="AQ51" s="82">
        <v>0</v>
      </c>
      <c r="AR51" s="82">
        <v>0</v>
      </c>
      <c r="AS51" s="82">
        <v>0</v>
      </c>
      <c r="AT51" s="82">
        <v>0</v>
      </c>
      <c r="AU51" s="82">
        <v>0</v>
      </c>
      <c r="AV51" s="82">
        <v>0</v>
      </c>
      <c r="AW51" s="82">
        <v>0</v>
      </c>
      <c r="AX51" s="82">
        <v>0</v>
      </c>
      <c r="AY51" s="82">
        <v>0</v>
      </c>
      <c r="AZ51" s="82">
        <v>0</v>
      </c>
      <c r="BA51" s="82">
        <v>0</v>
      </c>
      <c r="BB51" s="82">
        <v>0</v>
      </c>
      <c r="BC51" s="82">
        <v>0</v>
      </c>
      <c r="BD51" s="82">
        <v>0</v>
      </c>
      <c r="BE51" s="82">
        <v>0</v>
      </c>
      <c r="BF51" s="82">
        <v>0</v>
      </c>
      <c r="BG51" s="82">
        <v>0</v>
      </c>
      <c r="BH51" s="82">
        <v>0</v>
      </c>
      <c r="BI51" s="82">
        <v>0</v>
      </c>
      <c r="BJ51" s="82">
        <v>0</v>
      </c>
      <c r="BK51" s="82">
        <v>0</v>
      </c>
      <c r="BL51" s="82">
        <v>0</v>
      </c>
      <c r="BM51" s="82">
        <v>0</v>
      </c>
      <c r="BN51" s="82">
        <v>0</v>
      </c>
      <c r="BO51" s="82">
        <v>0</v>
      </c>
      <c r="BP51" s="82">
        <v>0</v>
      </c>
      <c r="BQ51" s="82">
        <v>0</v>
      </c>
      <c r="BR51" s="82">
        <v>0</v>
      </c>
      <c r="BS51" s="82">
        <v>0</v>
      </c>
      <c r="BT51" s="82">
        <v>0</v>
      </c>
      <c r="BU51" s="82">
        <v>0</v>
      </c>
      <c r="BV51" s="82">
        <v>0</v>
      </c>
      <c r="BW51" s="82">
        <v>0</v>
      </c>
      <c r="BX51" s="82">
        <v>0</v>
      </c>
      <c r="BY51" s="82">
        <v>0</v>
      </c>
      <c r="BZ51" s="82">
        <v>0</v>
      </c>
      <c r="CA51" s="82">
        <v>0</v>
      </c>
      <c r="CB51" s="82">
        <v>0</v>
      </c>
      <c r="CC51" s="91"/>
      <c r="CD51" s="82">
        <v>0</v>
      </c>
      <c r="CE51" s="82">
        <v>0</v>
      </c>
      <c r="CF51" s="82">
        <v>0</v>
      </c>
      <c r="CG51" s="91"/>
      <c r="CH51" s="95">
        <v>0</v>
      </c>
      <c r="CI51" s="95">
        <v>0</v>
      </c>
    </row>
    <row r="52" spans="1:87">
      <c r="A52" s="73">
        <v>19913</v>
      </c>
      <c r="B52" s="73" t="s">
        <v>1653</v>
      </c>
      <c r="C52" s="91">
        <v>48</v>
      </c>
      <c r="D52" s="82">
        <v>0</v>
      </c>
      <c r="E52" s="82">
        <v>0</v>
      </c>
      <c r="F52" s="82">
        <v>0</v>
      </c>
      <c r="G52" s="82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82">
        <v>0</v>
      </c>
      <c r="N52" s="82">
        <v>0</v>
      </c>
      <c r="O52" s="82">
        <v>0</v>
      </c>
      <c r="P52" s="82">
        <v>0</v>
      </c>
      <c r="Q52" s="82">
        <v>0</v>
      </c>
      <c r="R52" s="82">
        <v>0</v>
      </c>
      <c r="S52" s="82">
        <v>0</v>
      </c>
      <c r="T52" s="82">
        <v>0</v>
      </c>
      <c r="U52" s="82">
        <v>0</v>
      </c>
      <c r="V52" s="82">
        <v>898</v>
      </c>
      <c r="W52" s="82">
        <v>0</v>
      </c>
      <c r="X52" s="82">
        <v>8917</v>
      </c>
      <c r="Y52" s="82">
        <v>0</v>
      </c>
      <c r="Z52" s="82">
        <v>0</v>
      </c>
      <c r="AA52" s="82">
        <v>0</v>
      </c>
      <c r="AB52" s="82">
        <v>0</v>
      </c>
      <c r="AC52" s="82">
        <v>0</v>
      </c>
      <c r="AD52" s="82">
        <v>0</v>
      </c>
      <c r="AE52" s="82">
        <v>0</v>
      </c>
      <c r="AF52" s="82">
        <v>0</v>
      </c>
      <c r="AG52" s="82">
        <v>0</v>
      </c>
      <c r="AH52" s="82">
        <v>0</v>
      </c>
      <c r="AI52" s="82">
        <v>0</v>
      </c>
      <c r="AJ52" s="82">
        <v>0</v>
      </c>
      <c r="AK52" s="82">
        <v>0</v>
      </c>
      <c r="AL52" s="82">
        <v>0</v>
      </c>
      <c r="AM52" s="82">
        <v>0</v>
      </c>
      <c r="AN52" s="82">
        <v>0</v>
      </c>
      <c r="AO52" s="82">
        <v>0</v>
      </c>
      <c r="AP52" s="82">
        <v>0</v>
      </c>
      <c r="AQ52" s="82">
        <v>0</v>
      </c>
      <c r="AR52" s="82">
        <v>0</v>
      </c>
      <c r="AS52" s="82">
        <v>0</v>
      </c>
      <c r="AT52" s="82">
        <v>0</v>
      </c>
      <c r="AU52" s="82">
        <v>0</v>
      </c>
      <c r="AV52" s="82">
        <v>0</v>
      </c>
      <c r="AW52" s="82">
        <v>0</v>
      </c>
      <c r="AX52" s="82">
        <v>0</v>
      </c>
      <c r="AY52" s="82">
        <v>0</v>
      </c>
      <c r="AZ52" s="82">
        <v>0</v>
      </c>
      <c r="BA52" s="82">
        <v>0</v>
      </c>
      <c r="BB52" s="82">
        <v>0</v>
      </c>
      <c r="BC52" s="82">
        <v>0</v>
      </c>
      <c r="BD52" s="82">
        <v>0</v>
      </c>
      <c r="BE52" s="82">
        <v>0</v>
      </c>
      <c r="BF52" s="82">
        <v>0</v>
      </c>
      <c r="BG52" s="82">
        <v>0</v>
      </c>
      <c r="BH52" s="82">
        <v>0</v>
      </c>
      <c r="BI52" s="82">
        <v>0</v>
      </c>
      <c r="BJ52" s="82">
        <v>0</v>
      </c>
      <c r="BK52" s="82">
        <v>0</v>
      </c>
      <c r="BL52" s="82">
        <v>0</v>
      </c>
      <c r="BM52" s="82">
        <v>0</v>
      </c>
      <c r="BN52" s="82">
        <v>0</v>
      </c>
      <c r="BO52" s="82">
        <v>0</v>
      </c>
      <c r="BP52" s="82">
        <v>0</v>
      </c>
      <c r="BQ52" s="82">
        <v>0</v>
      </c>
      <c r="BR52" s="82">
        <v>0</v>
      </c>
      <c r="BS52" s="82">
        <v>0</v>
      </c>
      <c r="BT52" s="82">
        <v>9815</v>
      </c>
      <c r="BU52" s="82">
        <v>0</v>
      </c>
      <c r="BV52" s="82">
        <v>0</v>
      </c>
      <c r="BW52" s="82">
        <v>0</v>
      </c>
      <c r="BX52" s="82">
        <v>0</v>
      </c>
      <c r="BY52" s="82">
        <v>0</v>
      </c>
      <c r="BZ52" s="82">
        <v>0</v>
      </c>
      <c r="CA52" s="82">
        <v>0</v>
      </c>
      <c r="CB52" s="82">
        <v>9815</v>
      </c>
      <c r="CC52" s="91"/>
      <c r="CD52" s="82">
        <v>0</v>
      </c>
      <c r="CE52" s="82">
        <v>0</v>
      </c>
      <c r="CF52" s="82">
        <v>0</v>
      </c>
      <c r="CG52" s="91"/>
      <c r="CH52" s="95">
        <v>9815</v>
      </c>
      <c r="CI52" s="95">
        <v>0</v>
      </c>
    </row>
    <row r="53" spans="1:87">
      <c r="A53" s="73">
        <v>19914</v>
      </c>
      <c r="B53" s="73" t="s">
        <v>1655</v>
      </c>
      <c r="C53" s="91">
        <v>49</v>
      </c>
      <c r="D53" s="82">
        <v>8</v>
      </c>
      <c r="E53" s="82">
        <v>5</v>
      </c>
      <c r="F53" s="82">
        <v>1</v>
      </c>
      <c r="G53" s="82">
        <v>41</v>
      </c>
      <c r="H53" s="82">
        <v>5</v>
      </c>
      <c r="I53" s="82">
        <v>0</v>
      </c>
      <c r="J53" s="82">
        <v>26</v>
      </c>
      <c r="K53" s="82">
        <v>39</v>
      </c>
      <c r="L53" s="82">
        <v>0</v>
      </c>
      <c r="M53" s="82">
        <v>30</v>
      </c>
      <c r="N53" s="82">
        <v>8</v>
      </c>
      <c r="O53" s="82">
        <v>0</v>
      </c>
      <c r="P53" s="82">
        <v>3</v>
      </c>
      <c r="Q53" s="82">
        <v>0</v>
      </c>
      <c r="R53" s="82">
        <v>0</v>
      </c>
      <c r="S53" s="82">
        <v>2</v>
      </c>
      <c r="T53" s="82">
        <v>60</v>
      </c>
      <c r="U53" s="82">
        <v>0</v>
      </c>
      <c r="V53" s="82">
        <v>17</v>
      </c>
      <c r="W53" s="82">
        <v>0</v>
      </c>
      <c r="X53" s="82">
        <v>55</v>
      </c>
      <c r="Y53" s="82">
        <v>10</v>
      </c>
      <c r="Z53" s="82">
        <v>1</v>
      </c>
      <c r="AA53" s="82">
        <v>1</v>
      </c>
      <c r="AB53" s="82">
        <v>3</v>
      </c>
      <c r="AC53" s="82">
        <v>45</v>
      </c>
      <c r="AD53" s="82">
        <v>22</v>
      </c>
      <c r="AE53" s="82">
        <v>130</v>
      </c>
      <c r="AF53" s="82">
        <v>2</v>
      </c>
      <c r="AG53" s="82">
        <v>0</v>
      </c>
      <c r="AH53" s="82">
        <v>0</v>
      </c>
      <c r="AI53" s="82">
        <v>8</v>
      </c>
      <c r="AJ53" s="82">
        <v>1</v>
      </c>
      <c r="AK53" s="82">
        <v>0</v>
      </c>
      <c r="AL53" s="82">
        <v>1</v>
      </c>
      <c r="AM53" s="82">
        <v>0</v>
      </c>
      <c r="AN53" s="82">
        <v>1</v>
      </c>
      <c r="AO53" s="82">
        <v>173</v>
      </c>
      <c r="AP53" s="82">
        <v>6</v>
      </c>
      <c r="AQ53" s="82">
        <v>85</v>
      </c>
      <c r="AR53" s="82">
        <v>0</v>
      </c>
      <c r="AS53" s="82">
        <v>49</v>
      </c>
      <c r="AT53" s="82">
        <v>0</v>
      </c>
      <c r="AU53" s="82">
        <v>90</v>
      </c>
      <c r="AV53" s="82">
        <v>0</v>
      </c>
      <c r="AW53" s="82">
        <v>32</v>
      </c>
      <c r="AX53" s="82">
        <v>0</v>
      </c>
      <c r="AY53" s="82">
        <v>0</v>
      </c>
      <c r="AZ53" s="82">
        <v>0</v>
      </c>
      <c r="BA53" s="82">
        <v>0</v>
      </c>
      <c r="BB53" s="82">
        <v>0</v>
      </c>
      <c r="BC53" s="82">
        <v>0</v>
      </c>
      <c r="BD53" s="82">
        <v>0</v>
      </c>
      <c r="BE53" s="82">
        <v>0</v>
      </c>
      <c r="BF53" s="82">
        <v>0</v>
      </c>
      <c r="BG53" s="82">
        <v>0</v>
      </c>
      <c r="BH53" s="82">
        <v>0</v>
      </c>
      <c r="BI53" s="82">
        <v>1</v>
      </c>
      <c r="BJ53" s="82">
        <v>1</v>
      </c>
      <c r="BK53" s="82">
        <v>0</v>
      </c>
      <c r="BL53" s="82">
        <v>0</v>
      </c>
      <c r="BM53" s="82">
        <v>0</v>
      </c>
      <c r="BN53" s="82">
        <v>0</v>
      </c>
      <c r="BO53" s="82">
        <v>0</v>
      </c>
      <c r="BP53" s="82">
        <v>0</v>
      </c>
      <c r="BQ53" s="82">
        <v>0</v>
      </c>
      <c r="BR53" s="82">
        <v>0</v>
      </c>
      <c r="BS53" s="82">
        <v>0</v>
      </c>
      <c r="BT53" s="82">
        <v>965</v>
      </c>
      <c r="BU53" s="82">
        <v>0</v>
      </c>
      <c r="BV53" s="82">
        <v>0</v>
      </c>
      <c r="BW53" s="82">
        <v>0</v>
      </c>
      <c r="BX53" s="82">
        <v>0</v>
      </c>
      <c r="BY53" s="82">
        <v>0</v>
      </c>
      <c r="BZ53" s="82">
        <v>0</v>
      </c>
      <c r="CA53" s="82">
        <v>0</v>
      </c>
      <c r="CB53" s="82">
        <v>965</v>
      </c>
      <c r="CC53" s="91"/>
      <c r="CD53" s="82">
        <v>0</v>
      </c>
      <c r="CE53" s="82">
        <v>0</v>
      </c>
      <c r="CF53" s="82">
        <v>0</v>
      </c>
      <c r="CG53" s="91"/>
      <c r="CH53" s="95">
        <v>965</v>
      </c>
      <c r="CI53" s="95">
        <v>0</v>
      </c>
    </row>
    <row r="54" spans="1:87">
      <c r="A54" s="73">
        <v>19915</v>
      </c>
      <c r="B54" s="73" t="s">
        <v>1657</v>
      </c>
      <c r="C54" s="91">
        <v>50</v>
      </c>
      <c r="D54" s="82">
        <v>0</v>
      </c>
      <c r="E54" s="82">
        <v>0</v>
      </c>
      <c r="F54" s="82">
        <v>0</v>
      </c>
      <c r="G54" s="82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82">
        <v>0</v>
      </c>
      <c r="N54" s="82">
        <v>0</v>
      </c>
      <c r="O54" s="82">
        <v>0</v>
      </c>
      <c r="P54" s="82">
        <v>0</v>
      </c>
      <c r="Q54" s="82">
        <v>0</v>
      </c>
      <c r="R54" s="82">
        <v>0</v>
      </c>
      <c r="S54" s="82">
        <v>0</v>
      </c>
      <c r="T54" s="82">
        <v>0</v>
      </c>
      <c r="U54" s="82">
        <v>0</v>
      </c>
      <c r="V54" s="82">
        <v>0</v>
      </c>
      <c r="W54" s="82">
        <v>0</v>
      </c>
      <c r="X54" s="82">
        <v>0</v>
      </c>
      <c r="Y54" s="82">
        <v>0</v>
      </c>
      <c r="Z54" s="82">
        <v>0</v>
      </c>
      <c r="AA54" s="82">
        <v>0</v>
      </c>
      <c r="AB54" s="82">
        <v>0</v>
      </c>
      <c r="AC54" s="82">
        <v>0</v>
      </c>
      <c r="AD54" s="82">
        <v>0</v>
      </c>
      <c r="AE54" s="82">
        <v>0</v>
      </c>
      <c r="AF54" s="82">
        <v>0</v>
      </c>
      <c r="AG54" s="82">
        <v>0</v>
      </c>
      <c r="AH54" s="82">
        <v>0</v>
      </c>
      <c r="AI54" s="82">
        <v>0</v>
      </c>
      <c r="AJ54" s="82">
        <v>0</v>
      </c>
      <c r="AK54" s="82">
        <v>0</v>
      </c>
      <c r="AL54" s="82">
        <v>0</v>
      </c>
      <c r="AM54" s="82">
        <v>0</v>
      </c>
      <c r="AN54" s="82">
        <v>0</v>
      </c>
      <c r="AO54" s="82">
        <v>0</v>
      </c>
      <c r="AP54" s="82">
        <v>0</v>
      </c>
      <c r="AQ54" s="82">
        <v>0</v>
      </c>
      <c r="AR54" s="82">
        <v>0</v>
      </c>
      <c r="AS54" s="82">
        <v>0</v>
      </c>
      <c r="AT54" s="82">
        <v>0</v>
      </c>
      <c r="AU54" s="82">
        <v>0</v>
      </c>
      <c r="AV54" s="82">
        <v>0</v>
      </c>
      <c r="AW54" s="82">
        <v>0</v>
      </c>
      <c r="AX54" s="82">
        <v>0</v>
      </c>
      <c r="AY54" s="82">
        <v>0</v>
      </c>
      <c r="AZ54" s="82">
        <v>0</v>
      </c>
      <c r="BA54" s="82">
        <v>0</v>
      </c>
      <c r="BB54" s="82">
        <v>0</v>
      </c>
      <c r="BC54" s="82">
        <v>0</v>
      </c>
      <c r="BD54" s="82">
        <v>0</v>
      </c>
      <c r="BE54" s="82">
        <v>0</v>
      </c>
      <c r="BF54" s="82">
        <v>0</v>
      </c>
      <c r="BG54" s="82">
        <v>0</v>
      </c>
      <c r="BH54" s="82">
        <v>0</v>
      </c>
      <c r="BI54" s="82">
        <v>0</v>
      </c>
      <c r="BJ54" s="82">
        <v>0</v>
      </c>
      <c r="BK54" s="82">
        <v>0</v>
      </c>
      <c r="BL54" s="82">
        <v>0</v>
      </c>
      <c r="BM54" s="82">
        <v>0</v>
      </c>
      <c r="BN54" s="82">
        <v>0</v>
      </c>
      <c r="BO54" s="82">
        <v>0</v>
      </c>
      <c r="BP54" s="82">
        <v>0</v>
      </c>
      <c r="BQ54" s="82">
        <v>0</v>
      </c>
      <c r="BR54" s="82">
        <v>0</v>
      </c>
      <c r="BS54" s="82">
        <v>0</v>
      </c>
      <c r="BT54" s="82">
        <v>0</v>
      </c>
      <c r="BU54" s="82">
        <v>0</v>
      </c>
      <c r="BV54" s="82">
        <v>0</v>
      </c>
      <c r="BW54" s="82">
        <v>0</v>
      </c>
      <c r="BX54" s="82">
        <v>0</v>
      </c>
      <c r="BY54" s="82">
        <v>0</v>
      </c>
      <c r="BZ54" s="82">
        <v>0</v>
      </c>
      <c r="CA54" s="82">
        <v>0</v>
      </c>
      <c r="CB54" s="82">
        <v>0</v>
      </c>
      <c r="CC54" s="91"/>
      <c r="CD54" s="82">
        <v>0</v>
      </c>
      <c r="CE54" s="82">
        <v>0</v>
      </c>
      <c r="CF54" s="82">
        <v>0</v>
      </c>
      <c r="CG54" s="91"/>
      <c r="CH54" s="95">
        <v>0</v>
      </c>
      <c r="CI54" s="95">
        <v>0</v>
      </c>
    </row>
    <row r="55" spans="1:87">
      <c r="A55" s="73">
        <v>19916</v>
      </c>
      <c r="B55" s="73" t="s">
        <v>1659</v>
      </c>
      <c r="C55" s="91">
        <v>51</v>
      </c>
      <c r="D55" s="82">
        <v>165</v>
      </c>
      <c r="E55" s="82">
        <v>133</v>
      </c>
      <c r="F55" s="82">
        <v>8</v>
      </c>
      <c r="G55" s="82">
        <v>2</v>
      </c>
      <c r="H55" s="82">
        <v>89</v>
      </c>
      <c r="I55" s="82">
        <v>58</v>
      </c>
      <c r="J55" s="82">
        <v>22</v>
      </c>
      <c r="K55" s="82">
        <v>11</v>
      </c>
      <c r="L55" s="82">
        <v>0</v>
      </c>
      <c r="M55" s="82">
        <v>85</v>
      </c>
      <c r="N55" s="82">
        <v>10</v>
      </c>
      <c r="O55" s="82">
        <v>1</v>
      </c>
      <c r="P55" s="82">
        <v>14</v>
      </c>
      <c r="Q55" s="82">
        <v>0</v>
      </c>
      <c r="R55" s="82">
        <v>20</v>
      </c>
      <c r="S55" s="82">
        <v>0</v>
      </c>
      <c r="T55" s="82">
        <v>65</v>
      </c>
      <c r="U55" s="82">
        <v>0</v>
      </c>
      <c r="V55" s="82">
        <v>22191</v>
      </c>
      <c r="W55" s="82">
        <v>0</v>
      </c>
      <c r="X55" s="82">
        <v>244</v>
      </c>
      <c r="Y55" s="82">
        <v>139</v>
      </c>
      <c r="Z55" s="82">
        <v>52</v>
      </c>
      <c r="AA55" s="82">
        <v>1</v>
      </c>
      <c r="AB55" s="82">
        <v>242</v>
      </c>
      <c r="AC55" s="82">
        <v>515</v>
      </c>
      <c r="AD55" s="82">
        <v>370</v>
      </c>
      <c r="AE55" s="82">
        <v>30</v>
      </c>
      <c r="AF55" s="82">
        <v>23</v>
      </c>
      <c r="AG55" s="82">
        <v>0</v>
      </c>
      <c r="AH55" s="82">
        <v>111</v>
      </c>
      <c r="AI55" s="82">
        <v>43</v>
      </c>
      <c r="AJ55" s="82">
        <v>31</v>
      </c>
      <c r="AK55" s="82">
        <v>51</v>
      </c>
      <c r="AL55" s="82">
        <v>2</v>
      </c>
      <c r="AM55" s="82">
        <v>12</v>
      </c>
      <c r="AN55" s="82">
        <v>26</v>
      </c>
      <c r="AO55" s="82">
        <v>31</v>
      </c>
      <c r="AP55" s="82">
        <v>23</v>
      </c>
      <c r="AQ55" s="82">
        <v>451</v>
      </c>
      <c r="AR55" s="82">
        <v>1</v>
      </c>
      <c r="AS55" s="82">
        <v>716</v>
      </c>
      <c r="AT55" s="82">
        <v>612</v>
      </c>
      <c r="AU55" s="82">
        <v>9</v>
      </c>
      <c r="AV55" s="82">
        <v>0</v>
      </c>
      <c r="AW55" s="82">
        <v>16</v>
      </c>
      <c r="AX55" s="82">
        <v>2</v>
      </c>
      <c r="AY55" s="82">
        <v>288</v>
      </c>
      <c r="AZ55" s="82">
        <v>0</v>
      </c>
      <c r="BA55" s="82">
        <v>1</v>
      </c>
      <c r="BB55" s="82">
        <v>0</v>
      </c>
      <c r="BC55" s="82">
        <v>0</v>
      </c>
      <c r="BD55" s="82">
        <v>0</v>
      </c>
      <c r="BE55" s="82">
        <v>0</v>
      </c>
      <c r="BF55" s="82">
        <v>0</v>
      </c>
      <c r="BG55" s="82">
        <v>30</v>
      </c>
      <c r="BH55" s="82">
        <v>3</v>
      </c>
      <c r="BI55" s="82">
        <v>33</v>
      </c>
      <c r="BJ55" s="82">
        <v>0</v>
      </c>
      <c r="BK55" s="82">
        <v>0</v>
      </c>
      <c r="BL55" s="82">
        <v>79</v>
      </c>
      <c r="BM55" s="82">
        <v>20</v>
      </c>
      <c r="BN55" s="82">
        <v>0</v>
      </c>
      <c r="BO55" s="82">
        <v>3</v>
      </c>
      <c r="BP55" s="82">
        <v>4</v>
      </c>
      <c r="BQ55" s="82">
        <v>0</v>
      </c>
      <c r="BR55" s="82">
        <v>31</v>
      </c>
      <c r="BS55" s="82">
        <v>0</v>
      </c>
      <c r="BT55" s="82">
        <v>27123</v>
      </c>
      <c r="BU55" s="82">
        <v>0</v>
      </c>
      <c r="BV55" s="82">
        <v>0</v>
      </c>
      <c r="BW55" s="82">
        <v>0</v>
      </c>
      <c r="BX55" s="82">
        <v>3722</v>
      </c>
      <c r="BY55" s="82">
        <v>0</v>
      </c>
      <c r="BZ55" s="82">
        <v>0</v>
      </c>
      <c r="CA55" s="82">
        <v>3722</v>
      </c>
      <c r="CB55" s="82">
        <v>30845</v>
      </c>
      <c r="CC55" s="91"/>
      <c r="CD55" s="82">
        <v>0</v>
      </c>
      <c r="CE55" s="82">
        <v>0</v>
      </c>
      <c r="CF55" s="82">
        <v>0</v>
      </c>
      <c r="CG55" s="91"/>
      <c r="CH55" s="95">
        <v>30845</v>
      </c>
      <c r="CI55" s="95">
        <v>0</v>
      </c>
    </row>
    <row r="56" spans="1:87">
      <c r="A56" s="73">
        <v>19921</v>
      </c>
      <c r="B56" s="73" t="s">
        <v>1661</v>
      </c>
      <c r="C56" s="91">
        <v>52</v>
      </c>
      <c r="D56" s="82">
        <v>1</v>
      </c>
      <c r="E56" s="82">
        <v>0</v>
      </c>
      <c r="F56" s="82">
        <v>0</v>
      </c>
      <c r="G56" s="82">
        <v>0</v>
      </c>
      <c r="H56" s="82">
        <v>2</v>
      </c>
      <c r="I56" s="82">
        <v>0</v>
      </c>
      <c r="J56" s="82">
        <v>0</v>
      </c>
      <c r="K56" s="82">
        <v>0</v>
      </c>
      <c r="L56" s="82">
        <v>1</v>
      </c>
      <c r="M56" s="82">
        <v>0</v>
      </c>
      <c r="N56" s="82">
        <v>0</v>
      </c>
      <c r="O56" s="82">
        <v>0</v>
      </c>
      <c r="P56" s="82">
        <v>0</v>
      </c>
      <c r="Q56" s="82">
        <v>0</v>
      </c>
      <c r="R56" s="82">
        <v>0</v>
      </c>
      <c r="S56" s="82">
        <v>0</v>
      </c>
      <c r="T56" s="82">
        <v>0</v>
      </c>
      <c r="U56" s="82">
        <v>0</v>
      </c>
      <c r="V56" s="82">
        <v>109</v>
      </c>
      <c r="W56" s="82">
        <v>2</v>
      </c>
      <c r="X56" s="82">
        <v>2</v>
      </c>
      <c r="Y56" s="82">
        <v>2</v>
      </c>
      <c r="Z56" s="82">
        <v>8</v>
      </c>
      <c r="AA56" s="82">
        <v>5</v>
      </c>
      <c r="AB56" s="82">
        <v>0</v>
      </c>
      <c r="AC56" s="82">
        <v>0</v>
      </c>
      <c r="AD56" s="82">
        <v>0</v>
      </c>
      <c r="AE56" s="82">
        <v>0</v>
      </c>
      <c r="AF56" s="82">
        <v>0</v>
      </c>
      <c r="AG56" s="82">
        <v>0</v>
      </c>
      <c r="AH56" s="82">
        <v>0</v>
      </c>
      <c r="AI56" s="82">
        <v>0</v>
      </c>
      <c r="AJ56" s="82">
        <v>0</v>
      </c>
      <c r="AK56" s="82">
        <v>0</v>
      </c>
      <c r="AL56" s="82">
        <v>0</v>
      </c>
      <c r="AM56" s="82">
        <v>0</v>
      </c>
      <c r="AN56" s="82">
        <v>0</v>
      </c>
      <c r="AO56" s="82">
        <v>0</v>
      </c>
      <c r="AP56" s="82">
        <v>0</v>
      </c>
      <c r="AQ56" s="82">
        <v>2</v>
      </c>
      <c r="AR56" s="82">
        <v>1</v>
      </c>
      <c r="AS56" s="82">
        <v>1</v>
      </c>
      <c r="AT56" s="82">
        <v>4</v>
      </c>
      <c r="AU56" s="82">
        <v>0</v>
      </c>
      <c r="AV56" s="82">
        <v>0</v>
      </c>
      <c r="AW56" s="82">
        <v>0</v>
      </c>
      <c r="AX56" s="82">
        <v>0</v>
      </c>
      <c r="AY56" s="82">
        <v>0</v>
      </c>
      <c r="AZ56" s="82">
        <v>0</v>
      </c>
      <c r="BA56" s="82">
        <v>0</v>
      </c>
      <c r="BB56" s="82">
        <v>0</v>
      </c>
      <c r="BC56" s="82">
        <v>0</v>
      </c>
      <c r="BD56" s="82">
        <v>0</v>
      </c>
      <c r="BE56" s="82">
        <v>0</v>
      </c>
      <c r="BF56" s="82">
        <v>0</v>
      </c>
      <c r="BG56" s="82">
        <v>0</v>
      </c>
      <c r="BH56" s="82">
        <v>0</v>
      </c>
      <c r="BI56" s="82">
        <v>0</v>
      </c>
      <c r="BJ56" s="82">
        <v>0</v>
      </c>
      <c r="BK56" s="82">
        <v>0</v>
      </c>
      <c r="BL56" s="82">
        <v>4</v>
      </c>
      <c r="BM56" s="82">
        <v>1</v>
      </c>
      <c r="BN56" s="82">
        <v>0</v>
      </c>
      <c r="BO56" s="82">
        <v>0</v>
      </c>
      <c r="BP56" s="82">
        <v>0</v>
      </c>
      <c r="BQ56" s="82">
        <v>0</v>
      </c>
      <c r="BR56" s="82">
        <v>1</v>
      </c>
      <c r="BS56" s="82">
        <v>0</v>
      </c>
      <c r="BT56" s="82">
        <v>148</v>
      </c>
      <c r="BU56" s="82">
        <v>0</v>
      </c>
      <c r="BV56" s="82">
        <v>0</v>
      </c>
      <c r="BW56" s="82">
        <v>0</v>
      </c>
      <c r="BX56" s="82">
        <v>131</v>
      </c>
      <c r="BY56" s="82">
        <v>0</v>
      </c>
      <c r="BZ56" s="82">
        <v>0</v>
      </c>
      <c r="CA56" s="82">
        <v>131</v>
      </c>
      <c r="CB56" s="82">
        <v>279</v>
      </c>
      <c r="CC56" s="91"/>
      <c r="CD56" s="82">
        <v>0</v>
      </c>
      <c r="CE56" s="82">
        <v>0</v>
      </c>
      <c r="CF56" s="82">
        <v>0</v>
      </c>
      <c r="CG56" s="91"/>
      <c r="CH56" s="95">
        <v>279</v>
      </c>
      <c r="CI56" s="95">
        <v>0</v>
      </c>
    </row>
    <row r="57" spans="1:87">
      <c r="A57" s="73">
        <v>20911</v>
      </c>
      <c r="B57" s="73" t="s">
        <v>1663</v>
      </c>
      <c r="C57" s="91">
        <v>53</v>
      </c>
      <c r="D57" s="82">
        <v>2440</v>
      </c>
      <c r="E57" s="82">
        <v>540</v>
      </c>
      <c r="F57" s="82">
        <v>33</v>
      </c>
      <c r="G57" s="82">
        <v>50</v>
      </c>
      <c r="H57" s="82">
        <v>492</v>
      </c>
      <c r="I57" s="82">
        <v>0</v>
      </c>
      <c r="J57" s="82">
        <v>47</v>
      </c>
      <c r="K57" s="82">
        <v>0</v>
      </c>
      <c r="L57" s="82">
        <v>71</v>
      </c>
      <c r="M57" s="82">
        <v>297</v>
      </c>
      <c r="N57" s="82">
        <v>55</v>
      </c>
      <c r="O57" s="82">
        <v>0</v>
      </c>
      <c r="P57" s="82">
        <v>115</v>
      </c>
      <c r="Q57" s="82">
        <v>0</v>
      </c>
      <c r="R57" s="82">
        <v>124</v>
      </c>
      <c r="S57" s="82">
        <v>0</v>
      </c>
      <c r="T57" s="82">
        <v>1212</v>
      </c>
      <c r="U57" s="82">
        <v>6</v>
      </c>
      <c r="V57" s="82">
        <v>0</v>
      </c>
      <c r="W57" s="82">
        <v>5</v>
      </c>
      <c r="X57" s="82">
        <v>11825</v>
      </c>
      <c r="Y57" s="82">
        <v>1972</v>
      </c>
      <c r="Z57" s="82">
        <v>636</v>
      </c>
      <c r="AA57" s="82">
        <v>108</v>
      </c>
      <c r="AB57" s="82">
        <v>303</v>
      </c>
      <c r="AC57" s="82">
        <v>981</v>
      </c>
      <c r="AD57" s="82">
        <v>361</v>
      </c>
      <c r="AE57" s="82">
        <v>498</v>
      </c>
      <c r="AF57" s="82">
        <v>244</v>
      </c>
      <c r="AG57" s="82">
        <v>0</v>
      </c>
      <c r="AH57" s="82">
        <v>111</v>
      </c>
      <c r="AI57" s="82">
        <v>14</v>
      </c>
      <c r="AJ57" s="82">
        <v>5</v>
      </c>
      <c r="AK57" s="82">
        <v>7</v>
      </c>
      <c r="AL57" s="82">
        <v>179</v>
      </c>
      <c r="AM57" s="82">
        <v>125</v>
      </c>
      <c r="AN57" s="82">
        <v>113</v>
      </c>
      <c r="AO57" s="82">
        <v>96</v>
      </c>
      <c r="AP57" s="82">
        <v>470</v>
      </c>
      <c r="AQ57" s="82">
        <v>0</v>
      </c>
      <c r="AR57" s="82">
        <v>0</v>
      </c>
      <c r="AS57" s="82">
        <v>235</v>
      </c>
      <c r="AT57" s="82">
        <v>0</v>
      </c>
      <c r="AU57" s="82">
        <v>0</v>
      </c>
      <c r="AV57" s="82">
        <v>0</v>
      </c>
      <c r="AW57" s="82">
        <v>0</v>
      </c>
      <c r="AX57" s="82">
        <v>0</v>
      </c>
      <c r="AY57" s="82">
        <v>0</v>
      </c>
      <c r="AZ57" s="82">
        <v>0</v>
      </c>
      <c r="BA57" s="82">
        <v>0</v>
      </c>
      <c r="BB57" s="82">
        <v>0</v>
      </c>
      <c r="BC57" s="82">
        <v>0</v>
      </c>
      <c r="BD57" s="82">
        <v>0</v>
      </c>
      <c r="BE57" s="82">
        <v>0</v>
      </c>
      <c r="BF57" s="82">
        <v>0</v>
      </c>
      <c r="BG57" s="82">
        <v>6</v>
      </c>
      <c r="BH57" s="82">
        <v>1</v>
      </c>
      <c r="BI57" s="82">
        <v>0</v>
      </c>
      <c r="BJ57" s="82">
        <v>0</v>
      </c>
      <c r="BK57" s="82">
        <v>0</v>
      </c>
      <c r="BL57" s="82">
        <v>3</v>
      </c>
      <c r="BM57" s="82">
        <v>14</v>
      </c>
      <c r="BN57" s="82">
        <v>0</v>
      </c>
      <c r="BO57" s="82">
        <v>105</v>
      </c>
      <c r="BP57" s="82">
        <v>340</v>
      </c>
      <c r="BQ57" s="82">
        <v>0</v>
      </c>
      <c r="BR57" s="82">
        <v>195</v>
      </c>
      <c r="BS57" s="82">
        <v>0</v>
      </c>
      <c r="BT57" s="82">
        <v>24437</v>
      </c>
      <c r="BU57" s="82">
        <v>0</v>
      </c>
      <c r="BV57" s="82">
        <v>0</v>
      </c>
      <c r="BW57" s="82">
        <v>0</v>
      </c>
      <c r="BX57" s="82">
        <v>9</v>
      </c>
      <c r="BY57" s="82">
        <v>0</v>
      </c>
      <c r="BZ57" s="82">
        <v>0</v>
      </c>
      <c r="CA57" s="82">
        <v>9</v>
      </c>
      <c r="CB57" s="82">
        <v>24446</v>
      </c>
      <c r="CC57" s="91"/>
      <c r="CD57" s="82">
        <v>0</v>
      </c>
      <c r="CE57" s="82">
        <v>0</v>
      </c>
      <c r="CF57" s="82">
        <v>0</v>
      </c>
      <c r="CG57" s="91"/>
      <c r="CH57" s="95">
        <v>24446</v>
      </c>
      <c r="CI57" s="95">
        <v>0</v>
      </c>
    </row>
    <row r="58" spans="1:87">
      <c r="A58" s="73">
        <v>20912</v>
      </c>
      <c r="B58" s="73" t="s">
        <v>1665</v>
      </c>
      <c r="C58" s="91">
        <v>54</v>
      </c>
      <c r="D58" s="82">
        <v>2080</v>
      </c>
      <c r="E58" s="82">
        <v>206</v>
      </c>
      <c r="F58" s="82">
        <v>16</v>
      </c>
      <c r="G58" s="82">
        <v>0</v>
      </c>
      <c r="H58" s="82">
        <v>0</v>
      </c>
      <c r="I58" s="82">
        <v>0</v>
      </c>
      <c r="J58" s="82">
        <v>0</v>
      </c>
      <c r="K58" s="82">
        <v>0</v>
      </c>
      <c r="L58" s="82">
        <v>13</v>
      </c>
      <c r="M58" s="82">
        <v>0</v>
      </c>
      <c r="N58" s="82">
        <v>0</v>
      </c>
      <c r="O58" s="82">
        <v>0</v>
      </c>
      <c r="P58" s="82">
        <v>0</v>
      </c>
      <c r="Q58" s="82">
        <v>0</v>
      </c>
      <c r="R58" s="82">
        <v>0</v>
      </c>
      <c r="S58" s="82">
        <v>0</v>
      </c>
      <c r="T58" s="82">
        <v>0</v>
      </c>
      <c r="U58" s="82">
        <v>0</v>
      </c>
      <c r="V58" s="82">
        <v>0</v>
      </c>
      <c r="W58" s="82">
        <v>0</v>
      </c>
      <c r="X58" s="82">
        <v>116</v>
      </c>
      <c r="Y58" s="82">
        <v>1</v>
      </c>
      <c r="Z58" s="82">
        <v>0</v>
      </c>
      <c r="AA58" s="82">
        <v>0</v>
      </c>
      <c r="AB58" s="82">
        <v>0</v>
      </c>
      <c r="AC58" s="82">
        <v>0</v>
      </c>
      <c r="AD58" s="82">
        <v>0</v>
      </c>
      <c r="AE58" s="82">
        <v>0</v>
      </c>
      <c r="AF58" s="82">
        <v>0</v>
      </c>
      <c r="AG58" s="82">
        <v>0</v>
      </c>
      <c r="AH58" s="82">
        <v>0</v>
      </c>
      <c r="AI58" s="82">
        <v>0</v>
      </c>
      <c r="AJ58" s="82">
        <v>0</v>
      </c>
      <c r="AK58" s="82">
        <v>0</v>
      </c>
      <c r="AL58" s="82">
        <v>0</v>
      </c>
      <c r="AM58" s="82">
        <v>0</v>
      </c>
      <c r="AN58" s="82">
        <v>0</v>
      </c>
      <c r="AO58" s="82">
        <v>0</v>
      </c>
      <c r="AP58" s="82">
        <v>0</v>
      </c>
      <c r="AQ58" s="82">
        <v>0</v>
      </c>
      <c r="AR58" s="82">
        <v>0</v>
      </c>
      <c r="AS58" s="82">
        <v>0</v>
      </c>
      <c r="AT58" s="82">
        <v>0</v>
      </c>
      <c r="AU58" s="82">
        <v>0</v>
      </c>
      <c r="AV58" s="82">
        <v>0</v>
      </c>
      <c r="AW58" s="82">
        <v>0</v>
      </c>
      <c r="AX58" s="82">
        <v>0</v>
      </c>
      <c r="AY58" s="82">
        <v>0</v>
      </c>
      <c r="AZ58" s="82">
        <v>0</v>
      </c>
      <c r="BA58" s="82">
        <v>0</v>
      </c>
      <c r="BB58" s="82">
        <v>0</v>
      </c>
      <c r="BC58" s="82">
        <v>0</v>
      </c>
      <c r="BD58" s="82">
        <v>0</v>
      </c>
      <c r="BE58" s="82">
        <v>0</v>
      </c>
      <c r="BF58" s="82">
        <v>0</v>
      </c>
      <c r="BG58" s="82">
        <v>0</v>
      </c>
      <c r="BH58" s="82">
        <v>0</v>
      </c>
      <c r="BI58" s="82">
        <v>0</v>
      </c>
      <c r="BJ58" s="82">
        <v>0</v>
      </c>
      <c r="BK58" s="82">
        <v>0</v>
      </c>
      <c r="BL58" s="82">
        <v>0</v>
      </c>
      <c r="BM58" s="82">
        <v>0</v>
      </c>
      <c r="BN58" s="82">
        <v>0</v>
      </c>
      <c r="BO58" s="82">
        <v>0</v>
      </c>
      <c r="BP58" s="82">
        <v>0</v>
      </c>
      <c r="BQ58" s="82">
        <v>0</v>
      </c>
      <c r="BR58" s="82">
        <v>0</v>
      </c>
      <c r="BS58" s="82">
        <v>0</v>
      </c>
      <c r="BT58" s="82">
        <v>2433</v>
      </c>
      <c r="BU58" s="82">
        <v>0</v>
      </c>
      <c r="BV58" s="82">
        <v>0</v>
      </c>
      <c r="BW58" s="82">
        <v>0</v>
      </c>
      <c r="BX58" s="82">
        <v>0</v>
      </c>
      <c r="BY58" s="82">
        <v>0</v>
      </c>
      <c r="BZ58" s="82">
        <v>0</v>
      </c>
      <c r="CA58" s="82">
        <v>0</v>
      </c>
      <c r="CB58" s="82">
        <v>2433</v>
      </c>
      <c r="CC58" s="91"/>
      <c r="CD58" s="82">
        <v>0</v>
      </c>
      <c r="CE58" s="82">
        <v>0</v>
      </c>
      <c r="CF58" s="82">
        <v>0</v>
      </c>
      <c r="CG58" s="91"/>
      <c r="CH58" s="95">
        <v>2433</v>
      </c>
      <c r="CI58" s="95">
        <v>0</v>
      </c>
    </row>
    <row r="59" spans="1:87">
      <c r="A59" s="73">
        <v>20913</v>
      </c>
      <c r="B59" s="73" t="s">
        <v>1667</v>
      </c>
      <c r="C59" s="91">
        <v>55</v>
      </c>
      <c r="D59" s="82">
        <v>0</v>
      </c>
      <c r="E59" s="82">
        <v>1</v>
      </c>
      <c r="F59" s="82">
        <v>0</v>
      </c>
      <c r="G59" s="82">
        <v>0</v>
      </c>
      <c r="H59" s="82">
        <v>440</v>
      </c>
      <c r="I59" s="82">
        <v>92</v>
      </c>
      <c r="J59" s="82">
        <v>43</v>
      </c>
      <c r="K59" s="82">
        <v>149</v>
      </c>
      <c r="L59" s="82">
        <v>0</v>
      </c>
      <c r="M59" s="82">
        <v>131</v>
      </c>
      <c r="N59" s="82">
        <v>10</v>
      </c>
      <c r="O59" s="82">
        <v>0</v>
      </c>
      <c r="P59" s="82">
        <v>481</v>
      </c>
      <c r="Q59" s="82">
        <v>83</v>
      </c>
      <c r="R59" s="82">
        <v>281</v>
      </c>
      <c r="S59" s="82">
        <v>0</v>
      </c>
      <c r="T59" s="82">
        <v>549</v>
      </c>
      <c r="U59" s="82">
        <v>0</v>
      </c>
      <c r="V59" s="82">
        <v>0</v>
      </c>
      <c r="W59" s="82">
        <v>295</v>
      </c>
      <c r="X59" s="82">
        <v>8202</v>
      </c>
      <c r="Y59" s="82">
        <v>5141</v>
      </c>
      <c r="Z59" s="82">
        <v>1524</v>
      </c>
      <c r="AA59" s="82">
        <v>836</v>
      </c>
      <c r="AB59" s="82">
        <v>982</v>
      </c>
      <c r="AC59" s="82">
        <v>0</v>
      </c>
      <c r="AD59" s="82">
        <v>191</v>
      </c>
      <c r="AE59" s="82">
        <v>119</v>
      </c>
      <c r="AF59" s="82">
        <v>218</v>
      </c>
      <c r="AG59" s="82">
        <v>0</v>
      </c>
      <c r="AH59" s="82">
        <v>41</v>
      </c>
      <c r="AI59" s="82">
        <v>4</v>
      </c>
      <c r="AJ59" s="82">
        <v>13</v>
      </c>
      <c r="AK59" s="82">
        <v>0</v>
      </c>
      <c r="AL59" s="82">
        <v>1</v>
      </c>
      <c r="AM59" s="82">
        <v>108</v>
      </c>
      <c r="AN59" s="82">
        <v>0</v>
      </c>
      <c r="AO59" s="82">
        <v>4</v>
      </c>
      <c r="AP59" s="82">
        <v>60</v>
      </c>
      <c r="AQ59" s="82">
        <v>0</v>
      </c>
      <c r="AR59" s="82">
        <v>0</v>
      </c>
      <c r="AS59" s="82">
        <v>26</v>
      </c>
      <c r="AT59" s="82">
        <v>0</v>
      </c>
      <c r="AU59" s="82">
        <v>0</v>
      </c>
      <c r="AV59" s="82">
        <v>0</v>
      </c>
      <c r="AW59" s="82">
        <v>0</v>
      </c>
      <c r="AX59" s="82">
        <v>0</v>
      </c>
      <c r="AY59" s="82">
        <v>0</v>
      </c>
      <c r="AZ59" s="82">
        <v>0</v>
      </c>
      <c r="BA59" s="82">
        <v>0</v>
      </c>
      <c r="BB59" s="82">
        <v>0</v>
      </c>
      <c r="BC59" s="82">
        <v>0</v>
      </c>
      <c r="BD59" s="82">
        <v>0</v>
      </c>
      <c r="BE59" s="82">
        <v>0</v>
      </c>
      <c r="BF59" s="82">
        <v>0</v>
      </c>
      <c r="BG59" s="82">
        <v>18</v>
      </c>
      <c r="BH59" s="82">
        <v>0</v>
      </c>
      <c r="BI59" s="82">
        <v>0</v>
      </c>
      <c r="BJ59" s="82">
        <v>0</v>
      </c>
      <c r="BK59" s="82">
        <v>0</v>
      </c>
      <c r="BL59" s="82">
        <v>3</v>
      </c>
      <c r="BM59" s="82">
        <v>14</v>
      </c>
      <c r="BN59" s="82">
        <v>0</v>
      </c>
      <c r="BO59" s="82">
        <v>33</v>
      </c>
      <c r="BP59" s="82">
        <v>26</v>
      </c>
      <c r="BQ59" s="82">
        <v>0</v>
      </c>
      <c r="BR59" s="82">
        <v>0</v>
      </c>
      <c r="BS59" s="82">
        <v>0</v>
      </c>
      <c r="BT59" s="82">
        <v>20115</v>
      </c>
      <c r="BU59" s="82">
        <v>0</v>
      </c>
      <c r="BV59" s="82">
        <v>0</v>
      </c>
      <c r="BW59" s="82">
        <v>0</v>
      </c>
      <c r="BX59" s="82">
        <v>0</v>
      </c>
      <c r="BY59" s="82">
        <v>0</v>
      </c>
      <c r="BZ59" s="82">
        <v>0</v>
      </c>
      <c r="CA59" s="82">
        <v>0</v>
      </c>
      <c r="CB59" s="82">
        <v>20115</v>
      </c>
      <c r="CC59" s="91"/>
      <c r="CD59" s="82">
        <v>0</v>
      </c>
      <c r="CE59" s="82">
        <v>0</v>
      </c>
      <c r="CF59" s="82">
        <v>0</v>
      </c>
      <c r="CG59" s="91"/>
      <c r="CH59" s="95">
        <v>20115</v>
      </c>
      <c r="CI59" s="95">
        <v>0</v>
      </c>
    </row>
    <row r="60" spans="1:87">
      <c r="A60" s="73">
        <v>20914</v>
      </c>
      <c r="B60" s="73" t="s">
        <v>1669</v>
      </c>
      <c r="C60" s="91">
        <v>56</v>
      </c>
      <c r="D60" s="82">
        <v>59</v>
      </c>
      <c r="E60" s="82">
        <v>3</v>
      </c>
      <c r="F60" s="82">
        <v>0</v>
      </c>
      <c r="G60" s="82">
        <v>0</v>
      </c>
      <c r="H60" s="82">
        <v>280</v>
      </c>
      <c r="I60" s="82">
        <v>0</v>
      </c>
      <c r="J60" s="82">
        <v>0</v>
      </c>
      <c r="K60" s="82">
        <v>1</v>
      </c>
      <c r="L60" s="82">
        <v>1</v>
      </c>
      <c r="M60" s="82">
        <v>3</v>
      </c>
      <c r="N60" s="82">
        <v>0</v>
      </c>
      <c r="O60" s="82">
        <v>11</v>
      </c>
      <c r="P60" s="82">
        <v>1522</v>
      </c>
      <c r="Q60" s="82">
        <v>0</v>
      </c>
      <c r="R60" s="82">
        <v>481</v>
      </c>
      <c r="S60" s="82">
        <v>214</v>
      </c>
      <c r="T60" s="82">
        <v>565</v>
      </c>
      <c r="U60" s="82">
        <v>18</v>
      </c>
      <c r="V60" s="82">
        <v>0</v>
      </c>
      <c r="W60" s="82">
        <v>0</v>
      </c>
      <c r="X60" s="82">
        <v>749</v>
      </c>
      <c r="Y60" s="82">
        <v>795</v>
      </c>
      <c r="Z60" s="82">
        <v>412</v>
      </c>
      <c r="AA60" s="82">
        <v>25</v>
      </c>
      <c r="AB60" s="82">
        <v>6972</v>
      </c>
      <c r="AC60" s="82">
        <v>710</v>
      </c>
      <c r="AD60" s="82">
        <v>0</v>
      </c>
      <c r="AE60" s="82">
        <v>88</v>
      </c>
      <c r="AF60" s="82">
        <v>415</v>
      </c>
      <c r="AG60" s="82">
        <v>79</v>
      </c>
      <c r="AH60" s="82">
        <v>1352</v>
      </c>
      <c r="AI60" s="82">
        <v>79</v>
      </c>
      <c r="AJ60" s="82">
        <v>36</v>
      </c>
      <c r="AK60" s="82">
        <v>670</v>
      </c>
      <c r="AL60" s="82">
        <v>131</v>
      </c>
      <c r="AM60" s="82">
        <v>702</v>
      </c>
      <c r="AN60" s="82">
        <v>0</v>
      </c>
      <c r="AO60" s="82">
        <v>0</v>
      </c>
      <c r="AP60" s="82">
        <v>0</v>
      </c>
      <c r="AQ60" s="82">
        <v>0</v>
      </c>
      <c r="AR60" s="82">
        <v>0</v>
      </c>
      <c r="AS60" s="82">
        <v>0</v>
      </c>
      <c r="AT60" s="82">
        <v>0</v>
      </c>
      <c r="AU60" s="82">
        <v>0</v>
      </c>
      <c r="AV60" s="82">
        <v>0</v>
      </c>
      <c r="AW60" s="82">
        <v>0</v>
      </c>
      <c r="AX60" s="82">
        <v>0</v>
      </c>
      <c r="AY60" s="82">
        <v>0</v>
      </c>
      <c r="AZ60" s="82">
        <v>0</v>
      </c>
      <c r="BA60" s="82">
        <v>0</v>
      </c>
      <c r="BB60" s="82">
        <v>0</v>
      </c>
      <c r="BC60" s="82">
        <v>0</v>
      </c>
      <c r="BD60" s="82">
        <v>0</v>
      </c>
      <c r="BE60" s="82">
        <v>0</v>
      </c>
      <c r="BF60" s="82">
        <v>0</v>
      </c>
      <c r="BG60" s="82">
        <v>5</v>
      </c>
      <c r="BH60" s="82">
        <v>0</v>
      </c>
      <c r="BI60" s="82">
        <v>0</v>
      </c>
      <c r="BJ60" s="82">
        <v>0</v>
      </c>
      <c r="BK60" s="82">
        <v>0</v>
      </c>
      <c r="BL60" s="82">
        <v>0</v>
      </c>
      <c r="BM60" s="82">
        <v>0</v>
      </c>
      <c r="BN60" s="82">
        <v>0</v>
      </c>
      <c r="BO60" s="82">
        <v>0</v>
      </c>
      <c r="BP60" s="82">
        <v>0</v>
      </c>
      <c r="BQ60" s="82">
        <v>0</v>
      </c>
      <c r="BR60" s="82">
        <v>0</v>
      </c>
      <c r="BS60" s="82">
        <v>0</v>
      </c>
      <c r="BT60" s="82">
        <v>16381</v>
      </c>
      <c r="BU60" s="82">
        <v>0</v>
      </c>
      <c r="BV60" s="82">
        <v>0</v>
      </c>
      <c r="BW60" s="82">
        <v>0</v>
      </c>
      <c r="BX60" s="82">
        <v>0</v>
      </c>
      <c r="BY60" s="82">
        <v>0</v>
      </c>
      <c r="BZ60" s="82">
        <v>0</v>
      </c>
      <c r="CA60" s="82">
        <v>0</v>
      </c>
      <c r="CB60" s="82">
        <v>16381</v>
      </c>
      <c r="CC60" s="91"/>
      <c r="CD60" s="82">
        <v>0</v>
      </c>
      <c r="CE60" s="82">
        <v>0</v>
      </c>
      <c r="CF60" s="82">
        <v>0</v>
      </c>
      <c r="CG60" s="91"/>
      <c r="CH60" s="95">
        <v>16381</v>
      </c>
      <c r="CI60" s="95">
        <v>0</v>
      </c>
    </row>
    <row r="61" spans="1:87">
      <c r="A61" s="73">
        <v>20921</v>
      </c>
      <c r="B61" s="73" t="s">
        <v>1671</v>
      </c>
      <c r="C61" s="91">
        <v>57</v>
      </c>
      <c r="D61" s="82">
        <v>7202</v>
      </c>
      <c r="E61" s="82">
        <v>802</v>
      </c>
      <c r="F61" s="82">
        <v>27</v>
      </c>
      <c r="G61" s="82">
        <v>0</v>
      </c>
      <c r="H61" s="82">
        <v>0</v>
      </c>
      <c r="I61" s="82">
        <v>0</v>
      </c>
      <c r="J61" s="82">
        <v>0</v>
      </c>
      <c r="K61" s="82">
        <v>0</v>
      </c>
      <c r="L61" s="82">
        <v>10</v>
      </c>
      <c r="M61" s="82">
        <v>0</v>
      </c>
      <c r="N61" s="82">
        <v>0</v>
      </c>
      <c r="O61" s="82">
        <v>0</v>
      </c>
      <c r="P61" s="82">
        <v>0</v>
      </c>
      <c r="Q61" s="82">
        <v>0</v>
      </c>
      <c r="R61" s="82">
        <v>0</v>
      </c>
      <c r="S61" s="82">
        <v>0</v>
      </c>
      <c r="T61" s="82">
        <v>0</v>
      </c>
      <c r="U61" s="82">
        <v>0</v>
      </c>
      <c r="V61" s="82">
        <v>0</v>
      </c>
      <c r="W61" s="82">
        <v>0</v>
      </c>
      <c r="X61" s="82">
        <v>0</v>
      </c>
      <c r="Y61" s="82">
        <v>1610</v>
      </c>
      <c r="Z61" s="82">
        <v>197</v>
      </c>
      <c r="AA61" s="82">
        <v>0</v>
      </c>
      <c r="AB61" s="82">
        <v>0</v>
      </c>
      <c r="AC61" s="82">
        <v>0</v>
      </c>
      <c r="AD61" s="82">
        <v>0</v>
      </c>
      <c r="AE61" s="82">
        <v>0</v>
      </c>
      <c r="AF61" s="82">
        <v>14</v>
      </c>
      <c r="AG61" s="82">
        <v>0</v>
      </c>
      <c r="AH61" s="82">
        <v>0</v>
      </c>
      <c r="AI61" s="82">
        <v>0</v>
      </c>
      <c r="AJ61" s="82">
        <v>0</v>
      </c>
      <c r="AK61" s="82">
        <v>0</v>
      </c>
      <c r="AL61" s="82">
        <v>0</v>
      </c>
      <c r="AM61" s="82">
        <v>0</v>
      </c>
      <c r="AN61" s="82">
        <v>0</v>
      </c>
      <c r="AO61" s="82">
        <v>0</v>
      </c>
      <c r="AP61" s="82">
        <v>0</v>
      </c>
      <c r="AQ61" s="82">
        <v>0</v>
      </c>
      <c r="AR61" s="82">
        <v>0</v>
      </c>
      <c r="AS61" s="82">
        <v>0</v>
      </c>
      <c r="AT61" s="82">
        <v>0</v>
      </c>
      <c r="AU61" s="82">
        <v>0</v>
      </c>
      <c r="AV61" s="82">
        <v>0</v>
      </c>
      <c r="AW61" s="82">
        <v>0</v>
      </c>
      <c r="AX61" s="82">
        <v>2</v>
      </c>
      <c r="AY61" s="82">
        <v>0</v>
      </c>
      <c r="AZ61" s="82">
        <v>0</v>
      </c>
      <c r="BA61" s="82">
        <v>0</v>
      </c>
      <c r="BB61" s="82">
        <v>0</v>
      </c>
      <c r="BC61" s="82">
        <v>0</v>
      </c>
      <c r="BD61" s="82">
        <v>0</v>
      </c>
      <c r="BE61" s="82">
        <v>0</v>
      </c>
      <c r="BF61" s="82">
        <v>0</v>
      </c>
      <c r="BG61" s="82">
        <v>6</v>
      </c>
      <c r="BH61" s="82">
        <v>3</v>
      </c>
      <c r="BI61" s="82">
        <v>0</v>
      </c>
      <c r="BJ61" s="82">
        <v>333</v>
      </c>
      <c r="BK61" s="82">
        <v>0</v>
      </c>
      <c r="BL61" s="82">
        <v>0</v>
      </c>
      <c r="BM61" s="82">
        <v>0</v>
      </c>
      <c r="BN61" s="82">
        <v>0</v>
      </c>
      <c r="BO61" s="82">
        <v>0</v>
      </c>
      <c r="BP61" s="82">
        <v>0</v>
      </c>
      <c r="BQ61" s="82">
        <v>1</v>
      </c>
      <c r="BR61" s="82">
        <v>0</v>
      </c>
      <c r="BS61" s="82">
        <v>0</v>
      </c>
      <c r="BT61" s="82">
        <v>10209</v>
      </c>
      <c r="BU61" s="82">
        <v>0</v>
      </c>
      <c r="BV61" s="82">
        <v>0</v>
      </c>
      <c r="BW61" s="82">
        <v>0</v>
      </c>
      <c r="BX61" s="82">
        <v>146</v>
      </c>
      <c r="BY61" s="82">
        <v>0</v>
      </c>
      <c r="BZ61" s="82">
        <v>0</v>
      </c>
      <c r="CA61" s="82">
        <v>146</v>
      </c>
      <c r="CB61" s="82">
        <v>10355</v>
      </c>
      <c r="CC61" s="91"/>
      <c r="CD61" s="82">
        <v>0</v>
      </c>
      <c r="CE61" s="82">
        <v>0</v>
      </c>
      <c r="CF61" s="82">
        <v>0</v>
      </c>
      <c r="CG61" s="91"/>
      <c r="CH61" s="95">
        <v>10355</v>
      </c>
      <c r="CI61" s="95">
        <v>0</v>
      </c>
    </row>
    <row r="62" spans="1:87">
      <c r="A62" s="73">
        <v>20922</v>
      </c>
      <c r="B62" s="73" t="s">
        <v>1673</v>
      </c>
      <c r="C62" s="91">
        <v>58</v>
      </c>
      <c r="D62" s="82">
        <v>0</v>
      </c>
      <c r="E62" s="82">
        <v>7</v>
      </c>
      <c r="F62" s="82">
        <v>0</v>
      </c>
      <c r="G62" s="82">
        <v>720</v>
      </c>
      <c r="H62" s="82">
        <v>55</v>
      </c>
      <c r="I62" s="82">
        <v>62</v>
      </c>
      <c r="J62" s="82">
        <v>46</v>
      </c>
      <c r="K62" s="82">
        <v>265</v>
      </c>
      <c r="L62" s="82">
        <v>4</v>
      </c>
      <c r="M62" s="82">
        <v>744</v>
      </c>
      <c r="N62" s="82">
        <v>36</v>
      </c>
      <c r="O62" s="82">
        <v>2</v>
      </c>
      <c r="P62" s="82">
        <v>47</v>
      </c>
      <c r="Q62" s="82">
        <v>0</v>
      </c>
      <c r="R62" s="82">
        <v>33</v>
      </c>
      <c r="S62" s="82">
        <v>98</v>
      </c>
      <c r="T62" s="82">
        <v>145</v>
      </c>
      <c r="U62" s="82">
        <v>89</v>
      </c>
      <c r="V62" s="82">
        <v>69</v>
      </c>
      <c r="W62" s="82">
        <v>36</v>
      </c>
      <c r="X62" s="82">
        <v>196</v>
      </c>
      <c r="Y62" s="82">
        <v>860</v>
      </c>
      <c r="Z62" s="82">
        <v>300</v>
      </c>
      <c r="AA62" s="82">
        <v>250</v>
      </c>
      <c r="AB62" s="82">
        <v>366</v>
      </c>
      <c r="AC62" s="82">
        <v>144</v>
      </c>
      <c r="AD62" s="82">
        <v>114</v>
      </c>
      <c r="AE62" s="82">
        <v>13</v>
      </c>
      <c r="AF62" s="82">
        <v>57</v>
      </c>
      <c r="AG62" s="82">
        <v>1</v>
      </c>
      <c r="AH62" s="82">
        <v>34</v>
      </c>
      <c r="AI62" s="82">
        <v>66</v>
      </c>
      <c r="AJ62" s="82">
        <v>25</v>
      </c>
      <c r="AK62" s="82">
        <v>5</v>
      </c>
      <c r="AL62" s="82">
        <v>8</v>
      </c>
      <c r="AM62" s="82">
        <v>102</v>
      </c>
      <c r="AN62" s="82">
        <v>70</v>
      </c>
      <c r="AO62" s="82">
        <v>5</v>
      </c>
      <c r="AP62" s="82">
        <v>55</v>
      </c>
      <c r="AQ62" s="82">
        <v>216</v>
      </c>
      <c r="AR62" s="82">
        <v>11</v>
      </c>
      <c r="AS62" s="82">
        <v>474</v>
      </c>
      <c r="AT62" s="82">
        <v>2</v>
      </c>
      <c r="AU62" s="82">
        <v>0</v>
      </c>
      <c r="AV62" s="82">
        <v>0</v>
      </c>
      <c r="AW62" s="82">
        <v>11</v>
      </c>
      <c r="AX62" s="82">
        <v>0</v>
      </c>
      <c r="AY62" s="82">
        <v>0</v>
      </c>
      <c r="AZ62" s="82">
        <v>0</v>
      </c>
      <c r="BA62" s="82">
        <v>0</v>
      </c>
      <c r="BB62" s="82">
        <v>0</v>
      </c>
      <c r="BC62" s="82">
        <v>0</v>
      </c>
      <c r="BD62" s="82">
        <v>8</v>
      </c>
      <c r="BE62" s="82">
        <v>8</v>
      </c>
      <c r="BF62" s="82">
        <v>0</v>
      </c>
      <c r="BG62" s="82">
        <v>5</v>
      </c>
      <c r="BH62" s="82">
        <v>4</v>
      </c>
      <c r="BI62" s="82">
        <v>0</v>
      </c>
      <c r="BJ62" s="82">
        <v>20</v>
      </c>
      <c r="BK62" s="82">
        <v>0</v>
      </c>
      <c r="BL62" s="82">
        <v>14</v>
      </c>
      <c r="BM62" s="82">
        <v>87</v>
      </c>
      <c r="BN62" s="82">
        <v>0</v>
      </c>
      <c r="BO62" s="82">
        <v>211</v>
      </c>
      <c r="BP62" s="82">
        <v>0</v>
      </c>
      <c r="BQ62" s="82">
        <v>3</v>
      </c>
      <c r="BR62" s="82">
        <v>2</v>
      </c>
      <c r="BS62" s="82">
        <v>0</v>
      </c>
      <c r="BT62" s="82">
        <v>6200</v>
      </c>
      <c r="BU62" s="82">
        <v>0</v>
      </c>
      <c r="BV62" s="82">
        <v>0</v>
      </c>
      <c r="BW62" s="82">
        <v>0</v>
      </c>
      <c r="BX62" s="82">
        <v>120</v>
      </c>
      <c r="BY62" s="82">
        <v>0</v>
      </c>
      <c r="BZ62" s="82">
        <v>0</v>
      </c>
      <c r="CA62" s="82">
        <v>120</v>
      </c>
      <c r="CB62" s="82">
        <v>6320</v>
      </c>
      <c r="CC62" s="91"/>
      <c r="CD62" s="82">
        <v>0</v>
      </c>
      <c r="CE62" s="82">
        <v>0</v>
      </c>
      <c r="CF62" s="82">
        <v>0</v>
      </c>
      <c r="CG62" s="91"/>
      <c r="CH62" s="95">
        <v>6320</v>
      </c>
      <c r="CI62" s="95">
        <v>0</v>
      </c>
    </row>
    <row r="63" spans="1:87">
      <c r="A63" s="73">
        <v>20923</v>
      </c>
      <c r="B63" s="73" t="s">
        <v>1675</v>
      </c>
      <c r="C63" s="91">
        <v>59</v>
      </c>
      <c r="D63" s="82">
        <v>1</v>
      </c>
      <c r="E63" s="82">
        <v>2</v>
      </c>
      <c r="F63" s="82">
        <v>0</v>
      </c>
      <c r="G63" s="82">
        <v>0</v>
      </c>
      <c r="H63" s="82">
        <v>0</v>
      </c>
      <c r="I63" s="82">
        <v>0</v>
      </c>
      <c r="J63" s="82">
        <v>0</v>
      </c>
      <c r="K63" s="82">
        <v>0</v>
      </c>
      <c r="L63" s="82">
        <v>0</v>
      </c>
      <c r="M63" s="82">
        <v>2</v>
      </c>
      <c r="N63" s="82">
        <v>0</v>
      </c>
      <c r="O63" s="82">
        <v>0</v>
      </c>
      <c r="P63" s="82">
        <v>3</v>
      </c>
      <c r="Q63" s="82">
        <v>3</v>
      </c>
      <c r="R63" s="82">
        <v>5</v>
      </c>
      <c r="S63" s="82">
        <v>15</v>
      </c>
      <c r="T63" s="82">
        <v>64</v>
      </c>
      <c r="U63" s="82">
        <v>50</v>
      </c>
      <c r="V63" s="82">
        <v>0</v>
      </c>
      <c r="W63" s="82">
        <v>0</v>
      </c>
      <c r="X63" s="82">
        <v>0</v>
      </c>
      <c r="Y63" s="82">
        <v>9</v>
      </c>
      <c r="Z63" s="82">
        <v>1</v>
      </c>
      <c r="AA63" s="82">
        <v>0</v>
      </c>
      <c r="AB63" s="82">
        <v>84</v>
      </c>
      <c r="AC63" s="82">
        <v>41</v>
      </c>
      <c r="AD63" s="82">
        <v>0</v>
      </c>
      <c r="AE63" s="82">
        <v>0</v>
      </c>
      <c r="AF63" s="82">
        <v>33</v>
      </c>
      <c r="AG63" s="82">
        <v>20</v>
      </c>
      <c r="AH63" s="82">
        <v>1</v>
      </c>
      <c r="AI63" s="82">
        <v>4</v>
      </c>
      <c r="AJ63" s="82">
        <v>44</v>
      </c>
      <c r="AK63" s="82">
        <v>13</v>
      </c>
      <c r="AL63" s="82">
        <v>8</v>
      </c>
      <c r="AM63" s="82">
        <v>17</v>
      </c>
      <c r="AN63" s="82">
        <v>27</v>
      </c>
      <c r="AO63" s="82">
        <v>7</v>
      </c>
      <c r="AP63" s="82">
        <v>8</v>
      </c>
      <c r="AQ63" s="82">
        <v>529</v>
      </c>
      <c r="AR63" s="82">
        <v>63</v>
      </c>
      <c r="AS63" s="82">
        <v>0</v>
      </c>
      <c r="AT63" s="82">
        <v>14</v>
      </c>
      <c r="AU63" s="82">
        <v>0</v>
      </c>
      <c r="AV63" s="82">
        <v>0</v>
      </c>
      <c r="AW63" s="82">
        <v>0</v>
      </c>
      <c r="AX63" s="82">
        <v>1</v>
      </c>
      <c r="AY63" s="82">
        <v>0</v>
      </c>
      <c r="AZ63" s="82">
        <v>12</v>
      </c>
      <c r="BA63" s="82">
        <v>8</v>
      </c>
      <c r="BB63" s="82">
        <v>0</v>
      </c>
      <c r="BC63" s="82">
        <v>0</v>
      </c>
      <c r="BD63" s="82">
        <v>0</v>
      </c>
      <c r="BE63" s="82">
        <v>71</v>
      </c>
      <c r="BF63" s="82">
        <v>0</v>
      </c>
      <c r="BG63" s="82">
        <v>0</v>
      </c>
      <c r="BH63" s="82">
        <v>0</v>
      </c>
      <c r="BI63" s="82">
        <v>1</v>
      </c>
      <c r="BJ63" s="82">
        <v>27</v>
      </c>
      <c r="BK63" s="82">
        <v>0</v>
      </c>
      <c r="BL63" s="82">
        <v>9</v>
      </c>
      <c r="BM63" s="82">
        <v>4</v>
      </c>
      <c r="BN63" s="82">
        <v>0</v>
      </c>
      <c r="BO63" s="82">
        <v>0</v>
      </c>
      <c r="BP63" s="82">
        <v>0</v>
      </c>
      <c r="BQ63" s="82">
        <v>0</v>
      </c>
      <c r="BR63" s="82">
        <v>5</v>
      </c>
      <c r="BS63" s="82">
        <v>0</v>
      </c>
      <c r="BT63" s="82">
        <v>1209</v>
      </c>
      <c r="BU63" s="82">
        <v>0</v>
      </c>
      <c r="BV63" s="82">
        <v>0</v>
      </c>
      <c r="BW63" s="82">
        <v>0</v>
      </c>
      <c r="BX63" s="82">
        <v>16</v>
      </c>
      <c r="BY63" s="82">
        <v>0</v>
      </c>
      <c r="BZ63" s="82">
        <v>0</v>
      </c>
      <c r="CA63" s="82">
        <v>16</v>
      </c>
      <c r="CB63" s="82">
        <v>1225</v>
      </c>
      <c r="CC63" s="91"/>
      <c r="CD63" s="82">
        <v>0</v>
      </c>
      <c r="CE63" s="82">
        <v>0</v>
      </c>
      <c r="CF63" s="82">
        <v>0</v>
      </c>
      <c r="CG63" s="91"/>
      <c r="CH63" s="95">
        <v>1225</v>
      </c>
      <c r="CI63" s="95">
        <v>0</v>
      </c>
    </row>
    <row r="64" spans="1:87">
      <c r="A64" s="73">
        <v>20931</v>
      </c>
      <c r="B64" s="73" t="s">
        <v>1677</v>
      </c>
      <c r="C64" s="91">
        <v>60</v>
      </c>
      <c r="D64" s="82">
        <v>1</v>
      </c>
      <c r="E64" s="82">
        <v>6</v>
      </c>
      <c r="F64" s="82">
        <v>0</v>
      </c>
      <c r="G64" s="82">
        <v>0</v>
      </c>
      <c r="H64" s="82">
        <v>9</v>
      </c>
      <c r="I64" s="82">
        <v>8</v>
      </c>
      <c r="J64" s="82">
        <v>2</v>
      </c>
      <c r="K64" s="82">
        <v>8</v>
      </c>
      <c r="L64" s="82">
        <v>3</v>
      </c>
      <c r="M64" s="82">
        <v>34</v>
      </c>
      <c r="N64" s="82">
        <v>3</v>
      </c>
      <c r="O64" s="82">
        <v>0</v>
      </c>
      <c r="P64" s="82">
        <v>7</v>
      </c>
      <c r="Q64" s="82">
        <v>7</v>
      </c>
      <c r="R64" s="82">
        <v>0</v>
      </c>
      <c r="S64" s="82">
        <v>3</v>
      </c>
      <c r="T64" s="82">
        <v>6</v>
      </c>
      <c r="U64" s="82">
        <v>0</v>
      </c>
      <c r="V64" s="82">
        <v>4</v>
      </c>
      <c r="W64" s="82">
        <v>0</v>
      </c>
      <c r="X64" s="82">
        <v>9</v>
      </c>
      <c r="Y64" s="82">
        <v>22</v>
      </c>
      <c r="Z64" s="82">
        <v>250</v>
      </c>
      <c r="AA64" s="82">
        <v>3</v>
      </c>
      <c r="AB64" s="82">
        <v>5</v>
      </c>
      <c r="AC64" s="82">
        <v>10</v>
      </c>
      <c r="AD64" s="82">
        <v>3</v>
      </c>
      <c r="AE64" s="82">
        <v>8</v>
      </c>
      <c r="AF64" s="82">
        <v>89</v>
      </c>
      <c r="AG64" s="82">
        <v>12</v>
      </c>
      <c r="AH64" s="82">
        <v>2</v>
      </c>
      <c r="AI64" s="82">
        <v>6</v>
      </c>
      <c r="AJ64" s="82">
        <v>5</v>
      </c>
      <c r="AK64" s="82">
        <v>6</v>
      </c>
      <c r="AL64" s="82">
        <v>1</v>
      </c>
      <c r="AM64" s="82">
        <v>1</v>
      </c>
      <c r="AN64" s="82">
        <v>0</v>
      </c>
      <c r="AO64" s="82">
        <v>2</v>
      </c>
      <c r="AP64" s="82">
        <v>9</v>
      </c>
      <c r="AQ64" s="82">
        <v>23</v>
      </c>
      <c r="AR64" s="82">
        <v>37</v>
      </c>
      <c r="AS64" s="82">
        <v>392</v>
      </c>
      <c r="AT64" s="82">
        <v>58</v>
      </c>
      <c r="AU64" s="82">
        <v>2</v>
      </c>
      <c r="AV64" s="82">
        <v>0</v>
      </c>
      <c r="AW64" s="82">
        <v>18</v>
      </c>
      <c r="AX64" s="82">
        <v>15</v>
      </c>
      <c r="AY64" s="82">
        <v>12</v>
      </c>
      <c r="AZ64" s="82">
        <v>2</v>
      </c>
      <c r="BA64" s="82">
        <v>9</v>
      </c>
      <c r="BB64" s="82">
        <v>27</v>
      </c>
      <c r="BC64" s="82">
        <v>2</v>
      </c>
      <c r="BD64" s="82">
        <v>4</v>
      </c>
      <c r="BE64" s="82">
        <v>0</v>
      </c>
      <c r="BF64" s="82">
        <v>49</v>
      </c>
      <c r="BG64" s="82">
        <v>23</v>
      </c>
      <c r="BH64" s="82">
        <v>46</v>
      </c>
      <c r="BI64" s="82">
        <v>21</v>
      </c>
      <c r="BJ64" s="82">
        <v>337</v>
      </c>
      <c r="BK64" s="82">
        <v>0</v>
      </c>
      <c r="BL64" s="82">
        <v>35</v>
      </c>
      <c r="BM64" s="82">
        <v>35</v>
      </c>
      <c r="BN64" s="82">
        <v>26</v>
      </c>
      <c r="BO64" s="82">
        <v>9</v>
      </c>
      <c r="BP64" s="82">
        <v>87</v>
      </c>
      <c r="BQ64" s="82">
        <v>37</v>
      </c>
      <c r="BR64" s="82">
        <v>202</v>
      </c>
      <c r="BS64" s="82">
        <v>0</v>
      </c>
      <c r="BT64" s="82">
        <v>2052</v>
      </c>
      <c r="BU64" s="82">
        <v>0</v>
      </c>
      <c r="BV64" s="82">
        <v>0</v>
      </c>
      <c r="BW64" s="82">
        <v>0</v>
      </c>
      <c r="BX64" s="82">
        <v>9391</v>
      </c>
      <c r="BY64" s="82">
        <v>0</v>
      </c>
      <c r="BZ64" s="82">
        <v>0</v>
      </c>
      <c r="CA64" s="82">
        <v>9391</v>
      </c>
      <c r="CB64" s="82">
        <v>11443</v>
      </c>
      <c r="CC64" s="91"/>
      <c r="CD64" s="82">
        <v>0</v>
      </c>
      <c r="CE64" s="82">
        <v>0</v>
      </c>
      <c r="CF64" s="82">
        <v>0</v>
      </c>
      <c r="CG64" s="91"/>
      <c r="CH64" s="95">
        <v>11443</v>
      </c>
      <c r="CI64" s="95">
        <v>0</v>
      </c>
    </row>
    <row r="65" spans="1:87">
      <c r="A65" s="73">
        <v>21001</v>
      </c>
      <c r="B65" s="73" t="s">
        <v>1679</v>
      </c>
      <c r="C65" s="91">
        <v>61</v>
      </c>
      <c r="D65" s="82">
        <v>100</v>
      </c>
      <c r="E65" s="82">
        <v>829</v>
      </c>
      <c r="F65" s="82">
        <v>4</v>
      </c>
      <c r="G65" s="82">
        <v>0</v>
      </c>
      <c r="H65" s="82">
        <v>48</v>
      </c>
      <c r="I65" s="82">
        <v>0</v>
      </c>
      <c r="J65" s="82">
        <v>0</v>
      </c>
      <c r="K65" s="82">
        <v>0</v>
      </c>
      <c r="L65" s="82">
        <v>0</v>
      </c>
      <c r="M65" s="82">
        <v>74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  <c r="S65" s="82">
        <v>0</v>
      </c>
      <c r="T65" s="82">
        <v>0</v>
      </c>
      <c r="U65" s="82">
        <v>0</v>
      </c>
      <c r="V65" s="82">
        <v>0</v>
      </c>
      <c r="W65" s="82">
        <v>0</v>
      </c>
      <c r="X65" s="82">
        <v>1</v>
      </c>
      <c r="Y65" s="82">
        <v>74</v>
      </c>
      <c r="Z65" s="82">
        <v>0</v>
      </c>
      <c r="AA65" s="82">
        <v>1171</v>
      </c>
      <c r="AB65" s="82">
        <v>0</v>
      </c>
      <c r="AC65" s="82">
        <v>0</v>
      </c>
      <c r="AD65" s="82">
        <v>0</v>
      </c>
      <c r="AE65" s="82">
        <v>0</v>
      </c>
      <c r="AF65" s="82">
        <v>0</v>
      </c>
      <c r="AG65" s="82">
        <v>0</v>
      </c>
      <c r="AH65" s="82">
        <v>0</v>
      </c>
      <c r="AI65" s="82">
        <v>0</v>
      </c>
      <c r="AJ65" s="82">
        <v>0</v>
      </c>
      <c r="AK65" s="82">
        <v>0</v>
      </c>
      <c r="AL65" s="82">
        <v>0</v>
      </c>
      <c r="AM65" s="82">
        <v>0</v>
      </c>
      <c r="AN65" s="82">
        <v>0</v>
      </c>
      <c r="AO65" s="82">
        <v>0</v>
      </c>
      <c r="AP65" s="82">
        <v>0</v>
      </c>
      <c r="AQ65" s="82">
        <v>0</v>
      </c>
      <c r="AR65" s="82">
        <v>0</v>
      </c>
      <c r="AS65" s="82">
        <v>71</v>
      </c>
      <c r="AT65" s="82">
        <v>0</v>
      </c>
      <c r="AU65" s="82">
        <v>0</v>
      </c>
      <c r="AV65" s="82">
        <v>0</v>
      </c>
      <c r="AW65" s="82">
        <v>0</v>
      </c>
      <c r="AX65" s="82">
        <v>0</v>
      </c>
      <c r="AY65" s="82">
        <v>0</v>
      </c>
      <c r="AZ65" s="82">
        <v>0</v>
      </c>
      <c r="BA65" s="82">
        <v>0</v>
      </c>
      <c r="BB65" s="82">
        <v>0</v>
      </c>
      <c r="BC65" s="82">
        <v>0</v>
      </c>
      <c r="BD65" s="82">
        <v>0</v>
      </c>
      <c r="BE65" s="82">
        <v>0</v>
      </c>
      <c r="BF65" s="82">
        <v>0</v>
      </c>
      <c r="BG65" s="82">
        <v>5</v>
      </c>
      <c r="BH65" s="82">
        <v>13</v>
      </c>
      <c r="BI65" s="82">
        <v>0</v>
      </c>
      <c r="BJ65" s="82">
        <v>0</v>
      </c>
      <c r="BK65" s="82">
        <v>0</v>
      </c>
      <c r="BL65" s="82">
        <v>142</v>
      </c>
      <c r="BM65" s="82">
        <v>124</v>
      </c>
      <c r="BN65" s="82">
        <v>54</v>
      </c>
      <c r="BO65" s="82">
        <v>1132</v>
      </c>
      <c r="BP65" s="82">
        <v>2152</v>
      </c>
      <c r="BQ65" s="82">
        <v>2</v>
      </c>
      <c r="BR65" s="82">
        <v>200</v>
      </c>
      <c r="BS65" s="82">
        <v>0</v>
      </c>
      <c r="BT65" s="82">
        <v>6196</v>
      </c>
      <c r="BU65" s="82">
        <v>0</v>
      </c>
      <c r="BV65" s="82">
        <v>0</v>
      </c>
      <c r="BW65" s="82">
        <v>0</v>
      </c>
      <c r="BX65" s="82">
        <v>14513</v>
      </c>
      <c r="BY65" s="82">
        <v>0</v>
      </c>
      <c r="BZ65" s="82">
        <v>0</v>
      </c>
      <c r="CA65" s="82">
        <v>14513</v>
      </c>
      <c r="CB65" s="82">
        <v>20709</v>
      </c>
      <c r="CC65" s="91"/>
      <c r="CD65" s="82">
        <v>0</v>
      </c>
      <c r="CE65" s="82">
        <v>0</v>
      </c>
      <c r="CF65" s="82">
        <v>0</v>
      </c>
      <c r="CG65" s="91"/>
      <c r="CH65" s="95">
        <v>20709</v>
      </c>
      <c r="CI65" s="95">
        <v>0</v>
      </c>
    </row>
    <row r="66" spans="1:87">
      <c r="A66" s="73">
        <v>22001</v>
      </c>
      <c r="B66" s="73" t="s">
        <v>1681</v>
      </c>
      <c r="C66" s="91">
        <v>62</v>
      </c>
      <c r="D66" s="82">
        <v>0</v>
      </c>
      <c r="E66" s="82">
        <v>0</v>
      </c>
      <c r="F66" s="82">
        <v>0</v>
      </c>
      <c r="G66" s="82">
        <v>4</v>
      </c>
      <c r="H66" s="82">
        <v>14</v>
      </c>
      <c r="I66" s="82">
        <v>101</v>
      </c>
      <c r="J66" s="82">
        <v>19</v>
      </c>
      <c r="K66" s="82">
        <v>0</v>
      </c>
      <c r="L66" s="82">
        <v>0</v>
      </c>
      <c r="M66" s="82">
        <v>1</v>
      </c>
      <c r="N66" s="82">
        <v>0</v>
      </c>
      <c r="O66" s="82">
        <v>0</v>
      </c>
      <c r="P66" s="82">
        <v>7</v>
      </c>
      <c r="Q66" s="82">
        <v>0</v>
      </c>
      <c r="R66" s="82">
        <v>108</v>
      </c>
      <c r="S66" s="82">
        <v>0</v>
      </c>
      <c r="T66" s="82">
        <v>0</v>
      </c>
      <c r="U66" s="82">
        <v>0</v>
      </c>
      <c r="V66" s="82">
        <v>0</v>
      </c>
      <c r="W66" s="82">
        <v>0</v>
      </c>
      <c r="X66" s="82">
        <v>0</v>
      </c>
      <c r="Y66" s="82">
        <v>1</v>
      </c>
      <c r="Z66" s="82">
        <v>0</v>
      </c>
      <c r="AA66" s="82">
        <v>0</v>
      </c>
      <c r="AB66" s="82">
        <v>398</v>
      </c>
      <c r="AC66" s="82">
        <v>17</v>
      </c>
      <c r="AD66" s="82">
        <v>50</v>
      </c>
      <c r="AE66" s="82">
        <v>4</v>
      </c>
      <c r="AF66" s="82">
        <v>1</v>
      </c>
      <c r="AG66" s="82">
        <v>0</v>
      </c>
      <c r="AH66" s="82">
        <v>30</v>
      </c>
      <c r="AI66" s="82">
        <v>320</v>
      </c>
      <c r="AJ66" s="82">
        <v>2208</v>
      </c>
      <c r="AK66" s="82">
        <v>417</v>
      </c>
      <c r="AL66" s="82">
        <v>170</v>
      </c>
      <c r="AM66" s="82">
        <v>8</v>
      </c>
      <c r="AN66" s="82">
        <v>123</v>
      </c>
      <c r="AO66" s="82">
        <v>0</v>
      </c>
      <c r="AP66" s="82">
        <v>3</v>
      </c>
      <c r="AQ66" s="82">
        <v>10</v>
      </c>
      <c r="AR66" s="82">
        <v>143</v>
      </c>
      <c r="AS66" s="82">
        <v>63</v>
      </c>
      <c r="AT66" s="82">
        <v>1450</v>
      </c>
      <c r="AU66" s="82">
        <v>0</v>
      </c>
      <c r="AV66" s="82">
        <v>208</v>
      </c>
      <c r="AW66" s="82">
        <v>0</v>
      </c>
      <c r="AX66" s="82">
        <v>0</v>
      </c>
      <c r="AY66" s="82">
        <v>0</v>
      </c>
      <c r="AZ66" s="82">
        <v>0</v>
      </c>
      <c r="BA66" s="82">
        <v>0</v>
      </c>
      <c r="BB66" s="82">
        <v>0</v>
      </c>
      <c r="BC66" s="82">
        <v>0</v>
      </c>
      <c r="BD66" s="82">
        <v>0</v>
      </c>
      <c r="BE66" s="82">
        <v>0</v>
      </c>
      <c r="BF66" s="82">
        <v>0</v>
      </c>
      <c r="BG66" s="82">
        <v>1</v>
      </c>
      <c r="BH66" s="82">
        <v>0</v>
      </c>
      <c r="BI66" s="82">
        <v>85</v>
      </c>
      <c r="BJ66" s="82">
        <v>0</v>
      </c>
      <c r="BK66" s="82">
        <v>0</v>
      </c>
      <c r="BL66" s="82">
        <v>0</v>
      </c>
      <c r="BM66" s="82">
        <v>1</v>
      </c>
      <c r="BN66" s="82">
        <v>0</v>
      </c>
      <c r="BO66" s="82">
        <v>2</v>
      </c>
      <c r="BP66" s="82">
        <v>1</v>
      </c>
      <c r="BQ66" s="82">
        <v>0</v>
      </c>
      <c r="BR66" s="82">
        <v>4</v>
      </c>
      <c r="BS66" s="82">
        <v>0</v>
      </c>
      <c r="BT66" s="82">
        <v>5971</v>
      </c>
      <c r="BU66" s="82">
        <v>0</v>
      </c>
      <c r="BV66" s="82">
        <v>0</v>
      </c>
      <c r="BW66" s="82">
        <v>0</v>
      </c>
      <c r="BX66" s="82">
        <v>1608</v>
      </c>
      <c r="BY66" s="82">
        <v>0</v>
      </c>
      <c r="BZ66" s="82">
        <v>0</v>
      </c>
      <c r="CA66" s="82">
        <v>1608</v>
      </c>
      <c r="CB66" s="82">
        <v>7579</v>
      </c>
      <c r="CC66" s="91"/>
      <c r="CD66" s="82">
        <v>0</v>
      </c>
      <c r="CE66" s="82">
        <v>0</v>
      </c>
      <c r="CF66" s="82">
        <v>0</v>
      </c>
      <c r="CG66" s="91"/>
      <c r="CH66" s="95">
        <v>7579</v>
      </c>
      <c r="CI66" s="95">
        <v>0</v>
      </c>
    </row>
    <row r="67" spans="1:87">
      <c r="A67" s="73">
        <v>22002</v>
      </c>
      <c r="B67" s="73" t="s">
        <v>1683</v>
      </c>
      <c r="C67" s="91">
        <v>63</v>
      </c>
      <c r="D67" s="82">
        <v>49</v>
      </c>
      <c r="E67" s="82">
        <v>16</v>
      </c>
      <c r="F67" s="82">
        <v>4</v>
      </c>
      <c r="G67" s="82">
        <v>13</v>
      </c>
      <c r="H67" s="82">
        <v>6</v>
      </c>
      <c r="I67" s="82">
        <v>0</v>
      </c>
      <c r="J67" s="82">
        <v>0</v>
      </c>
      <c r="K67" s="82">
        <v>221</v>
      </c>
      <c r="L67" s="82">
        <v>16</v>
      </c>
      <c r="M67" s="82">
        <v>600</v>
      </c>
      <c r="N67" s="82">
        <v>254</v>
      </c>
      <c r="O67" s="82">
        <v>0</v>
      </c>
      <c r="P67" s="82">
        <v>7</v>
      </c>
      <c r="Q67" s="82">
        <v>8</v>
      </c>
      <c r="R67" s="82">
        <v>31</v>
      </c>
      <c r="S67" s="82">
        <v>17</v>
      </c>
      <c r="T67" s="82">
        <v>61</v>
      </c>
      <c r="U67" s="82">
        <v>103</v>
      </c>
      <c r="V67" s="82">
        <v>6</v>
      </c>
      <c r="W67" s="82">
        <v>3</v>
      </c>
      <c r="X67" s="82">
        <v>102</v>
      </c>
      <c r="Y67" s="82">
        <v>57</v>
      </c>
      <c r="Z67" s="82">
        <v>148</v>
      </c>
      <c r="AA67" s="82">
        <v>36</v>
      </c>
      <c r="AB67" s="82">
        <v>1302</v>
      </c>
      <c r="AC67" s="82">
        <v>201</v>
      </c>
      <c r="AD67" s="82">
        <v>22</v>
      </c>
      <c r="AE67" s="82">
        <v>0</v>
      </c>
      <c r="AF67" s="82">
        <v>69</v>
      </c>
      <c r="AG67" s="82">
        <v>124</v>
      </c>
      <c r="AH67" s="82">
        <v>197</v>
      </c>
      <c r="AI67" s="82">
        <v>124</v>
      </c>
      <c r="AJ67" s="82">
        <v>285</v>
      </c>
      <c r="AK67" s="82">
        <v>247</v>
      </c>
      <c r="AL67" s="82">
        <v>20</v>
      </c>
      <c r="AM67" s="82">
        <v>222</v>
      </c>
      <c r="AN67" s="82">
        <v>57</v>
      </c>
      <c r="AO67" s="82">
        <v>14</v>
      </c>
      <c r="AP67" s="82">
        <v>26</v>
      </c>
      <c r="AQ67" s="82">
        <v>1130</v>
      </c>
      <c r="AR67" s="82">
        <v>91</v>
      </c>
      <c r="AS67" s="82">
        <v>444</v>
      </c>
      <c r="AT67" s="82">
        <v>5</v>
      </c>
      <c r="AU67" s="82">
        <v>0</v>
      </c>
      <c r="AV67" s="82">
        <v>1</v>
      </c>
      <c r="AW67" s="82">
        <v>9</v>
      </c>
      <c r="AX67" s="82">
        <v>1</v>
      </c>
      <c r="AY67" s="82">
        <v>39</v>
      </c>
      <c r="AZ67" s="82">
        <v>0</v>
      </c>
      <c r="BA67" s="82">
        <v>0</v>
      </c>
      <c r="BB67" s="82">
        <v>0</v>
      </c>
      <c r="BC67" s="82">
        <v>0</v>
      </c>
      <c r="BD67" s="82">
        <v>3</v>
      </c>
      <c r="BE67" s="82">
        <v>7</v>
      </c>
      <c r="BF67" s="82">
        <v>44</v>
      </c>
      <c r="BG67" s="82">
        <v>1</v>
      </c>
      <c r="BH67" s="82">
        <v>0</v>
      </c>
      <c r="BI67" s="82">
        <v>0</v>
      </c>
      <c r="BJ67" s="82">
        <v>48</v>
      </c>
      <c r="BK67" s="82">
        <v>0</v>
      </c>
      <c r="BL67" s="82">
        <v>12</v>
      </c>
      <c r="BM67" s="82">
        <v>18</v>
      </c>
      <c r="BN67" s="82">
        <v>0</v>
      </c>
      <c r="BO67" s="82">
        <v>40</v>
      </c>
      <c r="BP67" s="82">
        <v>30</v>
      </c>
      <c r="BQ67" s="82">
        <v>0</v>
      </c>
      <c r="BR67" s="82">
        <v>8</v>
      </c>
      <c r="BS67" s="82">
        <v>0</v>
      </c>
      <c r="BT67" s="82">
        <v>6600</v>
      </c>
      <c r="BU67" s="82">
        <v>0</v>
      </c>
      <c r="BV67" s="82">
        <v>0</v>
      </c>
      <c r="BW67" s="82">
        <v>0</v>
      </c>
      <c r="BX67" s="82">
        <v>597</v>
      </c>
      <c r="BY67" s="82">
        <v>0</v>
      </c>
      <c r="BZ67" s="82">
        <v>0</v>
      </c>
      <c r="CA67" s="82">
        <v>597</v>
      </c>
      <c r="CB67" s="82">
        <v>7197</v>
      </c>
      <c r="CC67" s="91"/>
      <c r="CD67" s="82">
        <v>0</v>
      </c>
      <c r="CE67" s="82">
        <v>0</v>
      </c>
      <c r="CF67" s="82">
        <v>0</v>
      </c>
      <c r="CG67" s="91"/>
      <c r="CH67" s="95">
        <v>7197</v>
      </c>
      <c r="CI67" s="95">
        <v>0</v>
      </c>
    </row>
    <row r="68" spans="1:87">
      <c r="A68" s="73">
        <v>23001</v>
      </c>
      <c r="B68" s="73" t="s">
        <v>1685</v>
      </c>
      <c r="C68" s="91">
        <v>64</v>
      </c>
      <c r="D68" s="82">
        <v>1</v>
      </c>
      <c r="E68" s="82">
        <v>3</v>
      </c>
      <c r="F68" s="82">
        <v>0</v>
      </c>
      <c r="G68" s="82">
        <v>0</v>
      </c>
      <c r="H68" s="82">
        <v>2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  <c r="S68" s="82">
        <v>0</v>
      </c>
      <c r="T68" s="82">
        <v>0</v>
      </c>
      <c r="U68" s="82">
        <v>0</v>
      </c>
      <c r="V68" s="82">
        <v>0</v>
      </c>
      <c r="W68" s="82">
        <v>0</v>
      </c>
      <c r="X68" s="82">
        <v>0</v>
      </c>
      <c r="Y68" s="82">
        <v>0</v>
      </c>
      <c r="Z68" s="82">
        <v>0</v>
      </c>
      <c r="AA68" s="82">
        <v>0</v>
      </c>
      <c r="AB68" s="82">
        <v>0</v>
      </c>
      <c r="AC68" s="82">
        <v>176</v>
      </c>
      <c r="AD68" s="82">
        <v>0</v>
      </c>
      <c r="AE68" s="82">
        <v>0</v>
      </c>
      <c r="AF68" s="82">
        <v>0</v>
      </c>
      <c r="AG68" s="82">
        <v>0</v>
      </c>
      <c r="AH68" s="82">
        <v>0</v>
      </c>
      <c r="AI68" s="82">
        <v>0</v>
      </c>
      <c r="AJ68" s="82">
        <v>0</v>
      </c>
      <c r="AK68" s="82">
        <v>0</v>
      </c>
      <c r="AL68" s="82">
        <v>0</v>
      </c>
      <c r="AM68" s="82">
        <v>0</v>
      </c>
      <c r="AN68" s="82">
        <v>0</v>
      </c>
      <c r="AO68" s="82">
        <v>14</v>
      </c>
      <c r="AP68" s="82">
        <v>3</v>
      </c>
      <c r="AQ68" s="82">
        <v>303</v>
      </c>
      <c r="AR68" s="82">
        <v>0</v>
      </c>
      <c r="AS68" s="82">
        <v>0</v>
      </c>
      <c r="AT68" s="82">
        <v>0</v>
      </c>
      <c r="AU68" s="82">
        <v>0</v>
      </c>
      <c r="AV68" s="82">
        <v>0</v>
      </c>
      <c r="AW68" s="82">
        <v>0</v>
      </c>
      <c r="AX68" s="82">
        <v>0</v>
      </c>
      <c r="AY68" s="82">
        <v>0</v>
      </c>
      <c r="AZ68" s="82">
        <v>0</v>
      </c>
      <c r="BA68" s="82">
        <v>0</v>
      </c>
      <c r="BB68" s="82">
        <v>0</v>
      </c>
      <c r="BC68" s="82">
        <v>0</v>
      </c>
      <c r="BD68" s="82">
        <v>0</v>
      </c>
      <c r="BE68" s="82">
        <v>22</v>
      </c>
      <c r="BF68" s="82">
        <v>0</v>
      </c>
      <c r="BG68" s="82">
        <v>0</v>
      </c>
      <c r="BH68" s="82">
        <v>0</v>
      </c>
      <c r="BI68" s="82">
        <v>0</v>
      </c>
      <c r="BJ68" s="82">
        <v>0</v>
      </c>
      <c r="BK68" s="82">
        <v>0</v>
      </c>
      <c r="BL68" s="82">
        <v>2</v>
      </c>
      <c r="BM68" s="82">
        <v>0</v>
      </c>
      <c r="BN68" s="82">
        <v>0</v>
      </c>
      <c r="BO68" s="82">
        <v>0</v>
      </c>
      <c r="BP68" s="82">
        <v>0</v>
      </c>
      <c r="BQ68" s="82">
        <v>0</v>
      </c>
      <c r="BR68" s="82">
        <v>0</v>
      </c>
      <c r="BS68" s="82">
        <v>0</v>
      </c>
      <c r="BT68" s="82">
        <v>527</v>
      </c>
      <c r="BU68" s="82">
        <v>0</v>
      </c>
      <c r="BV68" s="82">
        <v>0</v>
      </c>
      <c r="BW68" s="82">
        <v>0</v>
      </c>
      <c r="BX68" s="82">
        <v>0</v>
      </c>
      <c r="BY68" s="82">
        <v>0</v>
      </c>
      <c r="BZ68" s="82">
        <v>0</v>
      </c>
      <c r="CA68" s="82">
        <v>0</v>
      </c>
      <c r="CB68" s="82">
        <v>527</v>
      </c>
      <c r="CC68" s="91"/>
      <c r="CD68" s="82">
        <v>0</v>
      </c>
      <c r="CE68" s="82">
        <v>0</v>
      </c>
      <c r="CF68" s="82">
        <v>0</v>
      </c>
      <c r="CG68" s="91"/>
      <c r="CH68" s="95">
        <v>527</v>
      </c>
      <c r="CI68" s="95">
        <v>0</v>
      </c>
    </row>
    <row r="69" spans="1:87">
      <c r="A69" s="73">
        <v>23002</v>
      </c>
      <c r="B69" s="73" t="s">
        <v>1687</v>
      </c>
      <c r="C69" s="91">
        <v>65</v>
      </c>
      <c r="D69" s="82">
        <v>1</v>
      </c>
      <c r="E69" s="82">
        <v>1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  <c r="S69" s="82">
        <v>0</v>
      </c>
      <c r="T69" s="82">
        <v>0</v>
      </c>
      <c r="U69" s="82">
        <v>0</v>
      </c>
      <c r="V69" s="82">
        <v>0</v>
      </c>
      <c r="W69" s="82">
        <v>0</v>
      </c>
      <c r="X69" s="82">
        <v>0</v>
      </c>
      <c r="Y69" s="82">
        <v>0</v>
      </c>
      <c r="Z69" s="82">
        <v>0</v>
      </c>
      <c r="AA69" s="82">
        <v>0</v>
      </c>
      <c r="AB69" s="82">
        <v>0</v>
      </c>
      <c r="AC69" s="82">
        <v>0</v>
      </c>
      <c r="AD69" s="82">
        <v>0</v>
      </c>
      <c r="AE69" s="82">
        <v>0</v>
      </c>
      <c r="AF69" s="82">
        <v>0</v>
      </c>
      <c r="AG69" s="82">
        <v>0</v>
      </c>
      <c r="AH69" s="82">
        <v>0</v>
      </c>
      <c r="AI69" s="82">
        <v>0</v>
      </c>
      <c r="AJ69" s="82">
        <v>0</v>
      </c>
      <c r="AK69" s="82">
        <v>0</v>
      </c>
      <c r="AL69" s="82">
        <v>0</v>
      </c>
      <c r="AM69" s="82">
        <v>0</v>
      </c>
      <c r="AN69" s="82">
        <v>0</v>
      </c>
      <c r="AO69" s="82">
        <v>9</v>
      </c>
      <c r="AP69" s="82">
        <v>6</v>
      </c>
      <c r="AQ69" s="82">
        <v>263</v>
      </c>
      <c r="AR69" s="82">
        <v>0</v>
      </c>
      <c r="AS69" s="82">
        <v>0</v>
      </c>
      <c r="AT69" s="82">
        <v>0</v>
      </c>
      <c r="AU69" s="82">
        <v>0</v>
      </c>
      <c r="AV69" s="82">
        <v>0</v>
      </c>
      <c r="AW69" s="82">
        <v>0</v>
      </c>
      <c r="AX69" s="82">
        <v>0</v>
      </c>
      <c r="AY69" s="82">
        <v>0</v>
      </c>
      <c r="AZ69" s="82">
        <v>0</v>
      </c>
      <c r="BA69" s="82">
        <v>0</v>
      </c>
      <c r="BB69" s="82">
        <v>0</v>
      </c>
      <c r="BC69" s="82">
        <v>0</v>
      </c>
      <c r="BD69" s="82">
        <v>0</v>
      </c>
      <c r="BE69" s="82">
        <v>8</v>
      </c>
      <c r="BF69" s="82">
        <v>0</v>
      </c>
      <c r="BG69" s="82">
        <v>0</v>
      </c>
      <c r="BH69" s="82">
        <v>0</v>
      </c>
      <c r="BI69" s="82">
        <v>0</v>
      </c>
      <c r="BJ69" s="82">
        <v>0</v>
      </c>
      <c r="BK69" s="82">
        <v>0</v>
      </c>
      <c r="BL69" s="82">
        <v>0</v>
      </c>
      <c r="BM69" s="82">
        <v>0</v>
      </c>
      <c r="BN69" s="82">
        <v>0</v>
      </c>
      <c r="BO69" s="82">
        <v>0</v>
      </c>
      <c r="BP69" s="82">
        <v>0</v>
      </c>
      <c r="BQ69" s="82">
        <v>0</v>
      </c>
      <c r="BR69" s="82">
        <v>1</v>
      </c>
      <c r="BS69" s="82">
        <v>0</v>
      </c>
      <c r="BT69" s="82">
        <v>291</v>
      </c>
      <c r="BU69" s="82">
        <v>0</v>
      </c>
      <c r="BV69" s="82">
        <v>0</v>
      </c>
      <c r="BW69" s="82">
        <v>0</v>
      </c>
      <c r="BX69" s="82">
        <v>0</v>
      </c>
      <c r="BY69" s="82">
        <v>0</v>
      </c>
      <c r="BZ69" s="82">
        <v>0</v>
      </c>
      <c r="CA69" s="82">
        <v>0</v>
      </c>
      <c r="CB69" s="82">
        <v>291</v>
      </c>
      <c r="CC69" s="91"/>
      <c r="CD69" s="82">
        <v>0</v>
      </c>
      <c r="CE69" s="82">
        <v>0</v>
      </c>
      <c r="CF69" s="82">
        <v>0</v>
      </c>
      <c r="CG69" s="91"/>
      <c r="CH69" s="95">
        <v>291</v>
      </c>
      <c r="CI69" s="95">
        <v>0</v>
      </c>
    </row>
    <row r="70" spans="1:87">
      <c r="A70" s="73">
        <v>23003</v>
      </c>
      <c r="B70" s="73" t="s">
        <v>1689</v>
      </c>
      <c r="C70" s="91">
        <v>66</v>
      </c>
      <c r="D70" s="82">
        <v>319</v>
      </c>
      <c r="E70" s="82">
        <v>195</v>
      </c>
      <c r="F70" s="82">
        <v>5</v>
      </c>
      <c r="G70" s="82">
        <v>6</v>
      </c>
      <c r="H70" s="82">
        <v>3</v>
      </c>
      <c r="I70" s="82">
        <v>0</v>
      </c>
      <c r="J70" s="82">
        <v>1</v>
      </c>
      <c r="K70" s="82">
        <v>0</v>
      </c>
      <c r="L70" s="82">
        <v>16</v>
      </c>
      <c r="M70" s="82">
        <v>161</v>
      </c>
      <c r="N70" s="82">
        <v>168</v>
      </c>
      <c r="O70" s="82">
        <v>0</v>
      </c>
      <c r="P70" s="82">
        <v>0</v>
      </c>
      <c r="Q70" s="82">
        <v>0</v>
      </c>
      <c r="R70" s="82">
        <v>0</v>
      </c>
      <c r="S70" s="82">
        <v>0</v>
      </c>
      <c r="T70" s="82">
        <v>17</v>
      </c>
      <c r="U70" s="82">
        <v>0</v>
      </c>
      <c r="V70" s="82">
        <v>0</v>
      </c>
      <c r="W70" s="82">
        <v>0</v>
      </c>
      <c r="X70" s="82">
        <v>42</v>
      </c>
      <c r="Y70" s="82">
        <v>19</v>
      </c>
      <c r="Z70" s="82">
        <v>35</v>
      </c>
      <c r="AA70" s="82">
        <v>6</v>
      </c>
      <c r="AB70" s="82">
        <v>48</v>
      </c>
      <c r="AC70" s="82">
        <v>369</v>
      </c>
      <c r="AD70" s="82">
        <v>32</v>
      </c>
      <c r="AE70" s="82">
        <v>1</v>
      </c>
      <c r="AF70" s="82">
        <v>18</v>
      </c>
      <c r="AG70" s="82">
        <v>0</v>
      </c>
      <c r="AH70" s="82">
        <v>34</v>
      </c>
      <c r="AI70" s="82">
        <v>38</v>
      </c>
      <c r="AJ70" s="82">
        <v>277</v>
      </c>
      <c r="AK70" s="82">
        <v>11</v>
      </c>
      <c r="AL70" s="82">
        <v>16</v>
      </c>
      <c r="AM70" s="82">
        <v>54</v>
      </c>
      <c r="AN70" s="82">
        <v>22</v>
      </c>
      <c r="AO70" s="82">
        <v>14</v>
      </c>
      <c r="AP70" s="82">
        <v>6</v>
      </c>
      <c r="AQ70" s="82">
        <v>3083</v>
      </c>
      <c r="AR70" s="82">
        <v>20</v>
      </c>
      <c r="AS70" s="82">
        <v>0</v>
      </c>
      <c r="AT70" s="82">
        <v>0</v>
      </c>
      <c r="AU70" s="82">
        <v>0</v>
      </c>
      <c r="AV70" s="82">
        <v>0</v>
      </c>
      <c r="AW70" s="82">
        <v>0</v>
      </c>
      <c r="AX70" s="82">
        <v>21</v>
      </c>
      <c r="AY70" s="82">
        <v>62</v>
      </c>
      <c r="AZ70" s="82">
        <v>0</v>
      </c>
      <c r="BA70" s="82">
        <v>0</v>
      </c>
      <c r="BB70" s="82">
        <v>0</v>
      </c>
      <c r="BC70" s="82">
        <v>0</v>
      </c>
      <c r="BD70" s="82">
        <v>0</v>
      </c>
      <c r="BE70" s="82">
        <v>108</v>
      </c>
      <c r="BF70" s="82">
        <v>0</v>
      </c>
      <c r="BG70" s="82">
        <v>0</v>
      </c>
      <c r="BH70" s="82">
        <v>0</v>
      </c>
      <c r="BI70" s="82">
        <v>0</v>
      </c>
      <c r="BJ70" s="82">
        <v>9</v>
      </c>
      <c r="BK70" s="82">
        <v>0</v>
      </c>
      <c r="BL70" s="82">
        <v>26</v>
      </c>
      <c r="BM70" s="82">
        <v>16</v>
      </c>
      <c r="BN70" s="82">
        <v>0</v>
      </c>
      <c r="BO70" s="82">
        <v>13</v>
      </c>
      <c r="BP70" s="82">
        <v>6</v>
      </c>
      <c r="BQ70" s="82">
        <v>0</v>
      </c>
      <c r="BR70" s="82">
        <v>6</v>
      </c>
      <c r="BS70" s="82">
        <v>0</v>
      </c>
      <c r="BT70" s="82">
        <v>5304</v>
      </c>
      <c r="BU70" s="82">
        <v>0</v>
      </c>
      <c r="BV70" s="82">
        <v>0</v>
      </c>
      <c r="BW70" s="82">
        <v>0</v>
      </c>
      <c r="BX70" s="82">
        <v>295</v>
      </c>
      <c r="BY70" s="82">
        <v>0</v>
      </c>
      <c r="BZ70" s="82">
        <v>0</v>
      </c>
      <c r="CA70" s="82">
        <v>295</v>
      </c>
      <c r="CB70" s="82">
        <v>5599</v>
      </c>
      <c r="CC70" s="91"/>
      <c r="CD70" s="82">
        <v>0</v>
      </c>
      <c r="CE70" s="82">
        <v>0</v>
      </c>
      <c r="CF70" s="82">
        <v>0</v>
      </c>
      <c r="CG70" s="91"/>
      <c r="CH70" s="95">
        <v>5599</v>
      </c>
      <c r="CI70" s="95">
        <v>0</v>
      </c>
    </row>
    <row r="71" spans="1:87">
      <c r="A71" s="73">
        <v>24911</v>
      </c>
      <c r="B71" s="73" t="s">
        <v>1691</v>
      </c>
      <c r="C71" s="91">
        <v>67</v>
      </c>
      <c r="D71" s="82">
        <v>0</v>
      </c>
      <c r="E71" s="82">
        <v>0</v>
      </c>
      <c r="F71" s="82">
        <v>0</v>
      </c>
      <c r="G71" s="82">
        <v>0</v>
      </c>
      <c r="H71" s="82">
        <v>0</v>
      </c>
      <c r="I71" s="82">
        <v>0</v>
      </c>
      <c r="J71" s="82">
        <v>0</v>
      </c>
      <c r="K71" s="82">
        <v>0</v>
      </c>
      <c r="L71" s="82">
        <v>0</v>
      </c>
      <c r="M71" s="82">
        <v>0</v>
      </c>
      <c r="N71" s="82">
        <v>0</v>
      </c>
      <c r="O71" s="82">
        <v>0</v>
      </c>
      <c r="P71" s="82">
        <v>0</v>
      </c>
      <c r="Q71" s="82">
        <v>0</v>
      </c>
      <c r="R71" s="82">
        <v>0</v>
      </c>
      <c r="S71" s="82">
        <v>0</v>
      </c>
      <c r="T71" s="82">
        <v>0</v>
      </c>
      <c r="U71" s="82">
        <v>0</v>
      </c>
      <c r="V71" s="82">
        <v>0</v>
      </c>
      <c r="W71" s="82">
        <v>0</v>
      </c>
      <c r="X71" s="82">
        <v>0</v>
      </c>
      <c r="Y71" s="82">
        <v>0</v>
      </c>
      <c r="Z71" s="82">
        <v>0</v>
      </c>
      <c r="AA71" s="82">
        <v>0</v>
      </c>
      <c r="AB71" s="82">
        <v>0</v>
      </c>
      <c r="AC71" s="82">
        <v>4</v>
      </c>
      <c r="AD71" s="82">
        <v>362</v>
      </c>
      <c r="AE71" s="82">
        <v>69</v>
      </c>
      <c r="AF71" s="82">
        <v>0</v>
      </c>
      <c r="AG71" s="82">
        <v>0</v>
      </c>
      <c r="AH71" s="82">
        <v>0</v>
      </c>
      <c r="AI71" s="82">
        <v>1</v>
      </c>
      <c r="AJ71" s="82">
        <v>2</v>
      </c>
      <c r="AK71" s="82">
        <v>0</v>
      </c>
      <c r="AL71" s="82">
        <v>0</v>
      </c>
      <c r="AM71" s="82">
        <v>0</v>
      </c>
      <c r="AN71" s="82">
        <v>0</v>
      </c>
      <c r="AO71" s="82">
        <v>0</v>
      </c>
      <c r="AP71" s="82">
        <v>0</v>
      </c>
      <c r="AQ71" s="82">
        <v>0</v>
      </c>
      <c r="AR71" s="82">
        <v>0</v>
      </c>
      <c r="AS71" s="82">
        <v>0</v>
      </c>
      <c r="AT71" s="82">
        <v>0</v>
      </c>
      <c r="AU71" s="82">
        <v>0</v>
      </c>
      <c r="AV71" s="82">
        <v>0</v>
      </c>
      <c r="AW71" s="82">
        <v>0</v>
      </c>
      <c r="AX71" s="82">
        <v>0</v>
      </c>
      <c r="AY71" s="82">
        <v>0</v>
      </c>
      <c r="AZ71" s="82">
        <v>0</v>
      </c>
      <c r="BA71" s="82">
        <v>0</v>
      </c>
      <c r="BB71" s="82">
        <v>0</v>
      </c>
      <c r="BC71" s="82">
        <v>0</v>
      </c>
      <c r="BD71" s="82">
        <v>0</v>
      </c>
      <c r="BE71" s="82">
        <v>0</v>
      </c>
      <c r="BF71" s="82">
        <v>0</v>
      </c>
      <c r="BG71" s="82">
        <v>0</v>
      </c>
      <c r="BH71" s="82">
        <v>0</v>
      </c>
      <c r="BI71" s="82">
        <v>0</v>
      </c>
      <c r="BJ71" s="82">
        <v>0</v>
      </c>
      <c r="BK71" s="82">
        <v>0</v>
      </c>
      <c r="BL71" s="82">
        <v>0</v>
      </c>
      <c r="BM71" s="82">
        <v>0</v>
      </c>
      <c r="BN71" s="82">
        <v>0</v>
      </c>
      <c r="BO71" s="82">
        <v>0</v>
      </c>
      <c r="BP71" s="82">
        <v>0</v>
      </c>
      <c r="BQ71" s="82">
        <v>0</v>
      </c>
      <c r="BR71" s="82">
        <v>0</v>
      </c>
      <c r="BS71" s="82">
        <v>0</v>
      </c>
      <c r="BT71" s="82">
        <v>439</v>
      </c>
      <c r="BU71" s="82">
        <v>0</v>
      </c>
      <c r="BV71" s="82">
        <v>0</v>
      </c>
      <c r="BW71" s="82">
        <v>0</v>
      </c>
      <c r="BX71" s="82">
        <v>0</v>
      </c>
      <c r="BY71" s="82">
        <v>0</v>
      </c>
      <c r="BZ71" s="82">
        <v>0</v>
      </c>
      <c r="CA71" s="82">
        <v>0</v>
      </c>
      <c r="CB71" s="82">
        <v>439</v>
      </c>
      <c r="CC71" s="91"/>
      <c r="CD71" s="82">
        <v>0</v>
      </c>
      <c r="CE71" s="82">
        <v>0</v>
      </c>
      <c r="CF71" s="82">
        <v>0</v>
      </c>
      <c r="CG71" s="91"/>
      <c r="CH71" s="95">
        <v>439</v>
      </c>
      <c r="CI71" s="95">
        <v>0</v>
      </c>
    </row>
    <row r="72" spans="1:87">
      <c r="A72" s="73">
        <v>24912</v>
      </c>
      <c r="B72" s="73" t="s">
        <v>1693</v>
      </c>
      <c r="C72" s="91">
        <v>68</v>
      </c>
      <c r="D72" s="82">
        <v>19</v>
      </c>
      <c r="E72" s="82">
        <v>35</v>
      </c>
      <c r="F72" s="82">
        <v>2</v>
      </c>
      <c r="G72" s="82">
        <v>12</v>
      </c>
      <c r="H72" s="82">
        <v>223</v>
      </c>
      <c r="I72" s="82">
        <v>0</v>
      </c>
      <c r="J72" s="82">
        <v>9</v>
      </c>
      <c r="K72" s="82">
        <v>20</v>
      </c>
      <c r="L72" s="82">
        <v>0</v>
      </c>
      <c r="M72" s="82">
        <v>4</v>
      </c>
      <c r="N72" s="82">
        <v>0</v>
      </c>
      <c r="O72" s="82">
        <v>0</v>
      </c>
      <c r="P72" s="82">
        <v>0</v>
      </c>
      <c r="Q72" s="82">
        <v>0</v>
      </c>
      <c r="R72" s="82">
        <v>0</v>
      </c>
      <c r="S72" s="82">
        <v>0</v>
      </c>
      <c r="T72" s="82">
        <v>15</v>
      </c>
      <c r="U72" s="82">
        <v>0</v>
      </c>
      <c r="V72" s="82">
        <v>0</v>
      </c>
      <c r="W72" s="82">
        <v>0</v>
      </c>
      <c r="X72" s="82">
        <v>0</v>
      </c>
      <c r="Y72" s="82">
        <v>0</v>
      </c>
      <c r="Z72" s="82">
        <v>0</v>
      </c>
      <c r="AA72" s="82">
        <v>0</v>
      </c>
      <c r="AB72" s="82">
        <v>97</v>
      </c>
      <c r="AC72" s="82">
        <v>99</v>
      </c>
      <c r="AD72" s="82">
        <v>987</v>
      </c>
      <c r="AE72" s="82">
        <v>14</v>
      </c>
      <c r="AF72" s="82">
        <v>2295</v>
      </c>
      <c r="AG72" s="82">
        <v>6</v>
      </c>
      <c r="AH72" s="82">
        <v>367</v>
      </c>
      <c r="AI72" s="82">
        <v>1198</v>
      </c>
      <c r="AJ72" s="82">
        <v>962</v>
      </c>
      <c r="AK72" s="82">
        <v>1004</v>
      </c>
      <c r="AL72" s="82">
        <v>161</v>
      </c>
      <c r="AM72" s="82">
        <v>148</v>
      </c>
      <c r="AN72" s="82">
        <v>114</v>
      </c>
      <c r="AO72" s="82">
        <v>23</v>
      </c>
      <c r="AP72" s="82">
        <v>10</v>
      </c>
      <c r="AQ72" s="82">
        <v>2387</v>
      </c>
      <c r="AR72" s="82">
        <v>0</v>
      </c>
      <c r="AS72" s="82">
        <v>123</v>
      </c>
      <c r="AT72" s="82">
        <v>3</v>
      </c>
      <c r="AU72" s="82">
        <v>0</v>
      </c>
      <c r="AV72" s="82">
        <v>0</v>
      </c>
      <c r="AW72" s="82">
        <v>1</v>
      </c>
      <c r="AX72" s="82">
        <v>0</v>
      </c>
      <c r="AY72" s="82">
        <v>0</v>
      </c>
      <c r="AZ72" s="82">
        <v>0</v>
      </c>
      <c r="BA72" s="82">
        <v>0</v>
      </c>
      <c r="BB72" s="82">
        <v>0</v>
      </c>
      <c r="BC72" s="82">
        <v>2</v>
      </c>
      <c r="BD72" s="82">
        <v>0</v>
      </c>
      <c r="BE72" s="82">
        <v>0</v>
      </c>
      <c r="BF72" s="82">
        <v>0</v>
      </c>
      <c r="BG72" s="82">
        <v>4</v>
      </c>
      <c r="BH72" s="82">
        <v>0</v>
      </c>
      <c r="BI72" s="82">
        <v>29</v>
      </c>
      <c r="BJ72" s="82">
        <v>0</v>
      </c>
      <c r="BK72" s="82">
        <v>0</v>
      </c>
      <c r="BL72" s="82">
        <v>15</v>
      </c>
      <c r="BM72" s="82">
        <v>5</v>
      </c>
      <c r="BN72" s="82">
        <v>0</v>
      </c>
      <c r="BO72" s="82">
        <v>1</v>
      </c>
      <c r="BP72" s="82">
        <v>0</v>
      </c>
      <c r="BQ72" s="82">
        <v>0</v>
      </c>
      <c r="BR72" s="82">
        <v>0</v>
      </c>
      <c r="BS72" s="82">
        <v>0</v>
      </c>
      <c r="BT72" s="82">
        <v>10390</v>
      </c>
      <c r="BU72" s="82">
        <v>0</v>
      </c>
      <c r="BV72" s="82">
        <v>0</v>
      </c>
      <c r="BW72" s="82">
        <v>0</v>
      </c>
      <c r="BX72" s="82">
        <v>28</v>
      </c>
      <c r="BY72" s="82">
        <v>13</v>
      </c>
      <c r="BZ72" s="82">
        <v>0</v>
      </c>
      <c r="CA72" s="82">
        <v>41</v>
      </c>
      <c r="CB72" s="82">
        <v>10431</v>
      </c>
      <c r="CC72" s="91"/>
      <c r="CD72" s="82">
        <v>0</v>
      </c>
      <c r="CE72" s="82">
        <v>0</v>
      </c>
      <c r="CF72" s="82">
        <v>0</v>
      </c>
      <c r="CG72" s="91"/>
      <c r="CH72" s="95">
        <v>10431</v>
      </c>
      <c r="CI72" s="95">
        <v>0</v>
      </c>
    </row>
    <row r="73" spans="1:87">
      <c r="A73" s="73">
        <v>24921</v>
      </c>
      <c r="B73" s="73" t="s">
        <v>1695</v>
      </c>
      <c r="C73" s="91">
        <v>69</v>
      </c>
      <c r="D73" s="82">
        <v>0</v>
      </c>
      <c r="E73" s="82">
        <v>0</v>
      </c>
      <c r="F73" s="82">
        <v>0</v>
      </c>
      <c r="G73" s="82">
        <v>0</v>
      </c>
      <c r="H73" s="82">
        <v>0</v>
      </c>
      <c r="I73" s="82">
        <v>0</v>
      </c>
      <c r="J73" s="82">
        <v>1</v>
      </c>
      <c r="K73" s="82">
        <v>68</v>
      </c>
      <c r="L73" s="82">
        <v>0</v>
      </c>
      <c r="M73" s="82">
        <v>111</v>
      </c>
      <c r="N73" s="82">
        <v>0</v>
      </c>
      <c r="O73" s="82">
        <v>0</v>
      </c>
      <c r="P73" s="82">
        <v>0</v>
      </c>
      <c r="Q73" s="82">
        <v>0</v>
      </c>
      <c r="R73" s="82">
        <v>0</v>
      </c>
      <c r="S73" s="82">
        <v>0</v>
      </c>
      <c r="T73" s="82">
        <v>54</v>
      </c>
      <c r="U73" s="82">
        <v>73</v>
      </c>
      <c r="V73" s="82">
        <v>0</v>
      </c>
      <c r="W73" s="82">
        <v>0</v>
      </c>
      <c r="X73" s="82">
        <v>5</v>
      </c>
      <c r="Y73" s="82">
        <v>50</v>
      </c>
      <c r="Z73" s="82">
        <v>0</v>
      </c>
      <c r="AA73" s="82">
        <v>2</v>
      </c>
      <c r="AB73" s="82">
        <v>20</v>
      </c>
      <c r="AC73" s="82">
        <v>25</v>
      </c>
      <c r="AD73" s="82">
        <v>344</v>
      </c>
      <c r="AE73" s="82">
        <v>2491</v>
      </c>
      <c r="AF73" s="82">
        <v>549</v>
      </c>
      <c r="AG73" s="82">
        <v>51</v>
      </c>
      <c r="AH73" s="82">
        <v>2013</v>
      </c>
      <c r="AI73" s="82">
        <v>389</v>
      </c>
      <c r="AJ73" s="82">
        <v>207</v>
      </c>
      <c r="AK73" s="82">
        <v>892</v>
      </c>
      <c r="AL73" s="82">
        <v>211</v>
      </c>
      <c r="AM73" s="82">
        <v>594</v>
      </c>
      <c r="AN73" s="82">
        <v>98</v>
      </c>
      <c r="AO73" s="82">
        <v>3</v>
      </c>
      <c r="AP73" s="82">
        <v>26</v>
      </c>
      <c r="AQ73" s="82">
        <v>1048</v>
      </c>
      <c r="AR73" s="82">
        <v>0</v>
      </c>
      <c r="AS73" s="82">
        <v>5</v>
      </c>
      <c r="AT73" s="82">
        <v>3</v>
      </c>
      <c r="AU73" s="82">
        <v>0</v>
      </c>
      <c r="AV73" s="82">
        <v>0</v>
      </c>
      <c r="AW73" s="82">
        <v>0</v>
      </c>
      <c r="AX73" s="82">
        <v>0</v>
      </c>
      <c r="AY73" s="82">
        <v>0</v>
      </c>
      <c r="AZ73" s="82">
        <v>0</v>
      </c>
      <c r="BA73" s="82">
        <v>0</v>
      </c>
      <c r="BB73" s="82">
        <v>0</v>
      </c>
      <c r="BC73" s="82">
        <v>0</v>
      </c>
      <c r="BD73" s="82">
        <v>0</v>
      </c>
      <c r="BE73" s="82">
        <v>15</v>
      </c>
      <c r="BF73" s="82">
        <v>0</v>
      </c>
      <c r="BG73" s="82">
        <v>0</v>
      </c>
      <c r="BH73" s="82">
        <v>0</v>
      </c>
      <c r="BI73" s="82">
        <v>0</v>
      </c>
      <c r="BJ73" s="82">
        <v>0</v>
      </c>
      <c r="BK73" s="82">
        <v>0</v>
      </c>
      <c r="BL73" s="82">
        <v>3</v>
      </c>
      <c r="BM73" s="82">
        <v>1</v>
      </c>
      <c r="BN73" s="82">
        <v>0</v>
      </c>
      <c r="BO73" s="82">
        <v>0</v>
      </c>
      <c r="BP73" s="82">
        <v>0</v>
      </c>
      <c r="BQ73" s="82">
        <v>0</v>
      </c>
      <c r="BR73" s="82">
        <v>0</v>
      </c>
      <c r="BS73" s="82">
        <v>0</v>
      </c>
      <c r="BT73" s="82">
        <v>9354</v>
      </c>
      <c r="BU73" s="82">
        <v>0</v>
      </c>
      <c r="BV73" s="82">
        <v>0</v>
      </c>
      <c r="BW73" s="82">
        <v>0</v>
      </c>
      <c r="BX73" s="82">
        <v>90</v>
      </c>
      <c r="BY73" s="82">
        <v>0</v>
      </c>
      <c r="BZ73" s="82">
        <v>0</v>
      </c>
      <c r="CA73" s="82">
        <v>90</v>
      </c>
      <c r="CB73" s="82">
        <v>9444</v>
      </c>
      <c r="CC73" s="91"/>
      <c r="CD73" s="82">
        <v>0</v>
      </c>
      <c r="CE73" s="82">
        <v>0</v>
      </c>
      <c r="CF73" s="82">
        <v>0</v>
      </c>
      <c r="CG73" s="91"/>
      <c r="CH73" s="95">
        <v>9444</v>
      </c>
      <c r="CI73" s="95">
        <v>0</v>
      </c>
    </row>
    <row r="74" spans="1:87">
      <c r="A74" s="73">
        <v>24922</v>
      </c>
      <c r="B74" s="73" t="s">
        <v>1697</v>
      </c>
      <c r="C74" s="91">
        <v>70</v>
      </c>
      <c r="D74" s="82">
        <v>0</v>
      </c>
      <c r="E74" s="82">
        <v>0</v>
      </c>
      <c r="F74" s="82">
        <v>0</v>
      </c>
      <c r="G74" s="82">
        <v>0</v>
      </c>
      <c r="H74" s="82">
        <v>0</v>
      </c>
      <c r="I74" s="82">
        <v>0</v>
      </c>
      <c r="J74" s="82">
        <v>2</v>
      </c>
      <c r="K74" s="82">
        <v>0</v>
      </c>
      <c r="L74" s="82">
        <v>0</v>
      </c>
      <c r="M74" s="82">
        <v>0</v>
      </c>
      <c r="N74" s="82">
        <v>0</v>
      </c>
      <c r="O74" s="82">
        <v>0</v>
      </c>
      <c r="P74" s="82">
        <v>0</v>
      </c>
      <c r="Q74" s="82">
        <v>0</v>
      </c>
      <c r="R74" s="82">
        <v>0</v>
      </c>
      <c r="S74" s="82">
        <v>0</v>
      </c>
      <c r="T74" s="82">
        <v>0</v>
      </c>
      <c r="U74" s="82">
        <v>0</v>
      </c>
      <c r="V74" s="82">
        <v>0</v>
      </c>
      <c r="W74" s="82">
        <v>0</v>
      </c>
      <c r="X74" s="82">
        <v>0</v>
      </c>
      <c r="Y74" s="82">
        <v>0</v>
      </c>
      <c r="Z74" s="82">
        <v>0</v>
      </c>
      <c r="AA74" s="82">
        <v>0</v>
      </c>
      <c r="AB74" s="82">
        <v>0</v>
      </c>
      <c r="AC74" s="82">
        <v>0</v>
      </c>
      <c r="AD74" s="82">
        <v>3</v>
      </c>
      <c r="AE74" s="82">
        <v>10</v>
      </c>
      <c r="AF74" s="82">
        <v>0</v>
      </c>
      <c r="AG74" s="82">
        <v>0</v>
      </c>
      <c r="AH74" s="82">
        <v>27</v>
      </c>
      <c r="AI74" s="82">
        <v>24</v>
      </c>
      <c r="AJ74" s="82">
        <v>0</v>
      </c>
      <c r="AK74" s="82">
        <v>56</v>
      </c>
      <c r="AL74" s="82">
        <v>0</v>
      </c>
      <c r="AM74" s="82">
        <v>0</v>
      </c>
      <c r="AN74" s="82">
        <v>26</v>
      </c>
      <c r="AO74" s="82">
        <v>0</v>
      </c>
      <c r="AP74" s="82">
        <v>0</v>
      </c>
      <c r="AQ74" s="82">
        <v>8</v>
      </c>
      <c r="AR74" s="82">
        <v>11</v>
      </c>
      <c r="AS74" s="82">
        <v>0</v>
      </c>
      <c r="AT74" s="82">
        <v>0</v>
      </c>
      <c r="AU74" s="82">
        <v>0</v>
      </c>
      <c r="AV74" s="82">
        <v>0</v>
      </c>
      <c r="AW74" s="82">
        <v>0</v>
      </c>
      <c r="AX74" s="82">
        <v>0</v>
      </c>
      <c r="AY74" s="82">
        <v>0</v>
      </c>
      <c r="AZ74" s="82">
        <v>0</v>
      </c>
      <c r="BA74" s="82">
        <v>0</v>
      </c>
      <c r="BB74" s="82">
        <v>0</v>
      </c>
      <c r="BC74" s="82">
        <v>0</v>
      </c>
      <c r="BD74" s="82">
        <v>0</v>
      </c>
      <c r="BE74" s="82">
        <v>0</v>
      </c>
      <c r="BF74" s="82">
        <v>0</v>
      </c>
      <c r="BG74" s="82">
        <v>0</v>
      </c>
      <c r="BH74" s="82">
        <v>0</v>
      </c>
      <c r="BI74" s="82">
        <v>0</v>
      </c>
      <c r="BJ74" s="82">
        <v>0</v>
      </c>
      <c r="BK74" s="82">
        <v>0</v>
      </c>
      <c r="BL74" s="82">
        <v>0</v>
      </c>
      <c r="BM74" s="82">
        <v>0</v>
      </c>
      <c r="BN74" s="82">
        <v>0</v>
      </c>
      <c r="BO74" s="82">
        <v>0</v>
      </c>
      <c r="BP74" s="82">
        <v>0</v>
      </c>
      <c r="BQ74" s="82">
        <v>0</v>
      </c>
      <c r="BR74" s="82">
        <v>0</v>
      </c>
      <c r="BS74" s="82">
        <v>0</v>
      </c>
      <c r="BT74" s="82">
        <v>169</v>
      </c>
      <c r="BU74" s="82">
        <v>0</v>
      </c>
      <c r="BV74" s="82">
        <v>0</v>
      </c>
      <c r="BW74" s="82">
        <v>0</v>
      </c>
      <c r="BX74" s="82">
        <v>0</v>
      </c>
      <c r="BY74" s="82">
        <v>0</v>
      </c>
      <c r="BZ74" s="82">
        <v>0</v>
      </c>
      <c r="CA74" s="82">
        <v>0</v>
      </c>
      <c r="CB74" s="82">
        <v>169</v>
      </c>
      <c r="CC74" s="91"/>
      <c r="CD74" s="82">
        <v>0</v>
      </c>
      <c r="CE74" s="82">
        <v>0</v>
      </c>
      <c r="CF74" s="82">
        <v>0</v>
      </c>
      <c r="CG74" s="91"/>
      <c r="CH74" s="95">
        <v>169</v>
      </c>
      <c r="CI74" s="95">
        <v>0</v>
      </c>
    </row>
    <row r="75" spans="1:87">
      <c r="A75" s="73">
        <v>25001</v>
      </c>
      <c r="B75" s="73" t="s">
        <v>1699</v>
      </c>
      <c r="C75" s="91">
        <v>71</v>
      </c>
      <c r="D75" s="82">
        <v>42</v>
      </c>
      <c r="E75" s="82">
        <v>65</v>
      </c>
      <c r="F75" s="82">
        <v>6</v>
      </c>
      <c r="G75" s="82">
        <v>7</v>
      </c>
      <c r="H75" s="82">
        <v>108</v>
      </c>
      <c r="I75" s="82">
        <v>59</v>
      </c>
      <c r="J75" s="82">
        <v>27</v>
      </c>
      <c r="K75" s="82">
        <v>229</v>
      </c>
      <c r="L75" s="82">
        <v>11</v>
      </c>
      <c r="M75" s="82">
        <v>229</v>
      </c>
      <c r="N75" s="82">
        <v>371</v>
      </c>
      <c r="O75" s="82">
        <v>3</v>
      </c>
      <c r="P75" s="82">
        <v>8</v>
      </c>
      <c r="Q75" s="82">
        <v>10</v>
      </c>
      <c r="R75" s="82">
        <v>7</v>
      </c>
      <c r="S75" s="82">
        <v>42</v>
      </c>
      <c r="T75" s="82">
        <v>12</v>
      </c>
      <c r="U75" s="82">
        <v>3</v>
      </c>
      <c r="V75" s="82">
        <v>24</v>
      </c>
      <c r="W75" s="82">
        <v>5</v>
      </c>
      <c r="X75" s="82">
        <v>44</v>
      </c>
      <c r="Y75" s="82">
        <v>88</v>
      </c>
      <c r="Z75" s="82">
        <v>96</v>
      </c>
      <c r="AA75" s="82">
        <v>15</v>
      </c>
      <c r="AB75" s="82">
        <v>18</v>
      </c>
      <c r="AC75" s="82">
        <v>23</v>
      </c>
      <c r="AD75" s="82">
        <v>288</v>
      </c>
      <c r="AE75" s="82">
        <v>21</v>
      </c>
      <c r="AF75" s="82">
        <v>1051</v>
      </c>
      <c r="AG75" s="82">
        <v>117</v>
      </c>
      <c r="AH75" s="82">
        <v>281</v>
      </c>
      <c r="AI75" s="82">
        <v>765</v>
      </c>
      <c r="AJ75" s="82">
        <v>592</v>
      </c>
      <c r="AK75" s="82">
        <v>284</v>
      </c>
      <c r="AL75" s="82">
        <v>317</v>
      </c>
      <c r="AM75" s="82">
        <v>155</v>
      </c>
      <c r="AN75" s="82">
        <v>323</v>
      </c>
      <c r="AO75" s="82">
        <v>247</v>
      </c>
      <c r="AP75" s="82">
        <v>59</v>
      </c>
      <c r="AQ75" s="82">
        <v>3212</v>
      </c>
      <c r="AR75" s="82">
        <v>32</v>
      </c>
      <c r="AS75" s="82">
        <v>139</v>
      </c>
      <c r="AT75" s="82">
        <v>8</v>
      </c>
      <c r="AU75" s="82">
        <v>0</v>
      </c>
      <c r="AV75" s="82">
        <v>0</v>
      </c>
      <c r="AW75" s="82">
        <v>1</v>
      </c>
      <c r="AX75" s="82">
        <v>16</v>
      </c>
      <c r="AY75" s="82">
        <v>207</v>
      </c>
      <c r="AZ75" s="82">
        <v>0</v>
      </c>
      <c r="BA75" s="82">
        <v>1</v>
      </c>
      <c r="BB75" s="82">
        <v>2</v>
      </c>
      <c r="BC75" s="82">
        <v>0</v>
      </c>
      <c r="BD75" s="82">
        <v>0</v>
      </c>
      <c r="BE75" s="82">
        <v>46</v>
      </c>
      <c r="BF75" s="82">
        <v>0</v>
      </c>
      <c r="BG75" s="82">
        <v>3</v>
      </c>
      <c r="BH75" s="82">
        <v>0</v>
      </c>
      <c r="BI75" s="82">
        <v>0</v>
      </c>
      <c r="BJ75" s="82">
        <v>28</v>
      </c>
      <c r="BK75" s="82">
        <v>9</v>
      </c>
      <c r="BL75" s="82">
        <v>108</v>
      </c>
      <c r="BM75" s="82">
        <v>12</v>
      </c>
      <c r="BN75" s="82">
        <v>0</v>
      </c>
      <c r="BO75" s="82">
        <v>17</v>
      </c>
      <c r="BP75" s="82">
        <v>0</v>
      </c>
      <c r="BQ75" s="82">
        <v>0</v>
      </c>
      <c r="BR75" s="82">
        <v>10</v>
      </c>
      <c r="BS75" s="82">
        <v>0</v>
      </c>
      <c r="BT75" s="82">
        <v>9903</v>
      </c>
      <c r="BU75" s="82">
        <v>0</v>
      </c>
      <c r="BV75" s="82">
        <v>0</v>
      </c>
      <c r="BW75" s="82">
        <v>0</v>
      </c>
      <c r="BX75" s="82">
        <v>1755</v>
      </c>
      <c r="BY75" s="82">
        <v>1110</v>
      </c>
      <c r="BZ75" s="82">
        <v>0</v>
      </c>
      <c r="CA75" s="82">
        <v>2865</v>
      </c>
      <c r="CB75" s="82">
        <v>12768</v>
      </c>
      <c r="CC75" s="91"/>
      <c r="CD75" s="82">
        <v>0</v>
      </c>
      <c r="CE75" s="82">
        <v>0</v>
      </c>
      <c r="CF75" s="82">
        <v>0</v>
      </c>
      <c r="CG75" s="91"/>
      <c r="CH75" s="95">
        <v>12768</v>
      </c>
      <c r="CI75" s="95">
        <v>0</v>
      </c>
    </row>
    <row r="76" spans="1:87">
      <c r="A76" s="73">
        <v>26001</v>
      </c>
      <c r="B76" s="73" t="s">
        <v>1701</v>
      </c>
      <c r="C76" s="91">
        <v>72</v>
      </c>
      <c r="D76" s="82">
        <v>0</v>
      </c>
      <c r="E76" s="82">
        <v>0</v>
      </c>
      <c r="F76" s="82">
        <v>0</v>
      </c>
      <c r="G76" s="82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82">
        <v>0</v>
      </c>
      <c r="N76" s="82">
        <v>0</v>
      </c>
      <c r="O76" s="82">
        <v>0</v>
      </c>
      <c r="P76" s="82">
        <v>0</v>
      </c>
      <c r="Q76" s="82">
        <v>0</v>
      </c>
      <c r="R76" s="82">
        <v>0</v>
      </c>
      <c r="S76" s="82">
        <v>0</v>
      </c>
      <c r="T76" s="82">
        <v>0</v>
      </c>
      <c r="U76" s="82">
        <v>236</v>
      </c>
      <c r="V76" s="82">
        <v>0</v>
      </c>
      <c r="W76" s="82">
        <v>0</v>
      </c>
      <c r="X76" s="82">
        <v>0</v>
      </c>
      <c r="Y76" s="82">
        <v>0</v>
      </c>
      <c r="Z76" s="82">
        <v>0</v>
      </c>
      <c r="AA76" s="82">
        <v>0</v>
      </c>
      <c r="AB76" s="82">
        <v>0</v>
      </c>
      <c r="AC76" s="82">
        <v>0</v>
      </c>
      <c r="AD76" s="82">
        <v>0</v>
      </c>
      <c r="AE76" s="82">
        <v>0</v>
      </c>
      <c r="AF76" s="82">
        <v>0</v>
      </c>
      <c r="AG76" s="82">
        <v>12982</v>
      </c>
      <c r="AH76" s="82">
        <v>535</v>
      </c>
      <c r="AI76" s="82">
        <v>95</v>
      </c>
      <c r="AJ76" s="82">
        <v>33</v>
      </c>
      <c r="AK76" s="82">
        <v>285</v>
      </c>
      <c r="AL76" s="82">
        <v>5</v>
      </c>
      <c r="AM76" s="82">
        <v>30</v>
      </c>
      <c r="AN76" s="82">
        <v>397</v>
      </c>
      <c r="AO76" s="82">
        <v>127</v>
      </c>
      <c r="AP76" s="82">
        <v>0</v>
      </c>
      <c r="AQ76" s="82">
        <v>0</v>
      </c>
      <c r="AR76" s="82">
        <v>0</v>
      </c>
      <c r="AS76" s="82">
        <v>32</v>
      </c>
      <c r="AT76" s="82">
        <v>0</v>
      </c>
      <c r="AU76" s="82">
        <v>0</v>
      </c>
      <c r="AV76" s="82">
        <v>0</v>
      </c>
      <c r="AW76" s="82">
        <v>174</v>
      </c>
      <c r="AX76" s="82">
        <v>0</v>
      </c>
      <c r="AY76" s="82">
        <v>0</v>
      </c>
      <c r="AZ76" s="82">
        <v>0</v>
      </c>
      <c r="BA76" s="82">
        <v>0</v>
      </c>
      <c r="BB76" s="82">
        <v>0</v>
      </c>
      <c r="BC76" s="82">
        <v>348</v>
      </c>
      <c r="BD76" s="82">
        <v>0</v>
      </c>
      <c r="BE76" s="82">
        <v>0</v>
      </c>
      <c r="BF76" s="82">
        <v>0</v>
      </c>
      <c r="BG76" s="82">
        <v>7</v>
      </c>
      <c r="BH76" s="82">
        <v>0</v>
      </c>
      <c r="BI76" s="82">
        <v>0</v>
      </c>
      <c r="BJ76" s="82">
        <v>0</v>
      </c>
      <c r="BK76" s="82">
        <v>0</v>
      </c>
      <c r="BL76" s="82">
        <v>51</v>
      </c>
      <c r="BM76" s="82">
        <v>32</v>
      </c>
      <c r="BN76" s="82">
        <v>0</v>
      </c>
      <c r="BO76" s="82">
        <v>3</v>
      </c>
      <c r="BP76" s="82">
        <v>1</v>
      </c>
      <c r="BQ76" s="82">
        <v>11</v>
      </c>
      <c r="BR76" s="82">
        <v>115</v>
      </c>
      <c r="BS76" s="82">
        <v>0</v>
      </c>
      <c r="BT76" s="82">
        <v>15501</v>
      </c>
      <c r="BU76" s="82">
        <v>0</v>
      </c>
      <c r="BV76" s="82">
        <v>0</v>
      </c>
      <c r="BW76" s="82">
        <v>0</v>
      </c>
      <c r="BX76" s="82">
        <v>0</v>
      </c>
      <c r="BY76" s="82">
        <v>0</v>
      </c>
      <c r="BZ76" s="82">
        <v>0</v>
      </c>
      <c r="CA76" s="82">
        <v>0</v>
      </c>
      <c r="CB76" s="82">
        <v>15501</v>
      </c>
      <c r="CC76" s="91"/>
      <c r="CD76" s="82">
        <v>0</v>
      </c>
      <c r="CE76" s="82">
        <v>0</v>
      </c>
      <c r="CF76" s="82">
        <v>0</v>
      </c>
      <c r="CG76" s="91"/>
      <c r="CH76" s="95">
        <v>15501</v>
      </c>
      <c r="CI76" s="95">
        <v>0</v>
      </c>
    </row>
    <row r="77" spans="1:87">
      <c r="A77" s="73">
        <v>26002</v>
      </c>
      <c r="B77" s="73" t="s">
        <v>1703</v>
      </c>
      <c r="C77" s="91">
        <v>73</v>
      </c>
      <c r="D77" s="82">
        <v>0</v>
      </c>
      <c r="E77" s="82">
        <v>0</v>
      </c>
      <c r="F77" s="82">
        <v>0</v>
      </c>
      <c r="G77" s="82">
        <v>0</v>
      </c>
      <c r="H77" s="82">
        <v>16</v>
      </c>
      <c r="I77" s="82">
        <v>0</v>
      </c>
      <c r="J77" s="82">
        <v>0</v>
      </c>
      <c r="K77" s="82">
        <v>0</v>
      </c>
      <c r="L77" s="82">
        <v>0</v>
      </c>
      <c r="M77" s="82">
        <v>0</v>
      </c>
      <c r="N77" s="82">
        <v>0</v>
      </c>
      <c r="O77" s="82">
        <v>0</v>
      </c>
      <c r="P77" s="82">
        <v>0</v>
      </c>
      <c r="Q77" s="82">
        <v>0</v>
      </c>
      <c r="R77" s="82">
        <v>0</v>
      </c>
      <c r="S77" s="82">
        <v>0</v>
      </c>
      <c r="T77" s="82">
        <v>0</v>
      </c>
      <c r="U77" s="82">
        <v>0</v>
      </c>
      <c r="V77" s="82">
        <v>0</v>
      </c>
      <c r="W77" s="82">
        <v>0</v>
      </c>
      <c r="X77" s="82">
        <v>0</v>
      </c>
      <c r="Y77" s="82">
        <v>0</v>
      </c>
      <c r="Z77" s="82">
        <v>0</v>
      </c>
      <c r="AA77" s="82">
        <v>0</v>
      </c>
      <c r="AB77" s="82">
        <v>0</v>
      </c>
      <c r="AC77" s="82">
        <v>0</v>
      </c>
      <c r="AD77" s="82">
        <v>0</v>
      </c>
      <c r="AE77" s="82">
        <v>0</v>
      </c>
      <c r="AF77" s="82">
        <v>0</v>
      </c>
      <c r="AG77" s="82">
        <v>1434</v>
      </c>
      <c r="AH77" s="82">
        <v>0</v>
      </c>
      <c r="AI77" s="82">
        <v>8</v>
      </c>
      <c r="AJ77" s="82">
        <v>0</v>
      </c>
      <c r="AK77" s="82">
        <v>0</v>
      </c>
      <c r="AL77" s="82">
        <v>8</v>
      </c>
      <c r="AM77" s="82">
        <v>0</v>
      </c>
      <c r="AN77" s="82">
        <v>45</v>
      </c>
      <c r="AO77" s="82">
        <v>9</v>
      </c>
      <c r="AP77" s="82">
        <v>4</v>
      </c>
      <c r="AQ77" s="82">
        <v>0</v>
      </c>
      <c r="AR77" s="82">
        <v>1</v>
      </c>
      <c r="AS77" s="82">
        <v>42</v>
      </c>
      <c r="AT77" s="82">
        <v>0</v>
      </c>
      <c r="AU77" s="82">
        <v>0</v>
      </c>
      <c r="AV77" s="82">
        <v>0</v>
      </c>
      <c r="AW77" s="82">
        <v>14</v>
      </c>
      <c r="AX77" s="82">
        <v>0</v>
      </c>
      <c r="AY77" s="82">
        <v>0</v>
      </c>
      <c r="AZ77" s="82">
        <v>0</v>
      </c>
      <c r="BA77" s="82">
        <v>113</v>
      </c>
      <c r="BB77" s="82">
        <v>3</v>
      </c>
      <c r="BC77" s="82">
        <v>866</v>
      </c>
      <c r="BD77" s="82">
        <v>146</v>
      </c>
      <c r="BE77" s="82">
        <v>0</v>
      </c>
      <c r="BF77" s="82">
        <v>133</v>
      </c>
      <c r="BG77" s="82">
        <v>161</v>
      </c>
      <c r="BH77" s="82">
        <v>52</v>
      </c>
      <c r="BI77" s="82">
        <v>20</v>
      </c>
      <c r="BJ77" s="82">
        <v>192</v>
      </c>
      <c r="BK77" s="82">
        <v>13</v>
      </c>
      <c r="BL77" s="82">
        <v>118</v>
      </c>
      <c r="BM77" s="82">
        <v>344</v>
      </c>
      <c r="BN77" s="82">
        <v>52</v>
      </c>
      <c r="BO77" s="82">
        <v>37</v>
      </c>
      <c r="BP77" s="82">
        <v>29</v>
      </c>
      <c r="BQ77" s="82">
        <v>2</v>
      </c>
      <c r="BR77" s="82">
        <v>184</v>
      </c>
      <c r="BS77" s="82">
        <v>0</v>
      </c>
      <c r="BT77" s="82">
        <v>4046</v>
      </c>
      <c r="BU77" s="82">
        <v>0</v>
      </c>
      <c r="BV77" s="82">
        <v>0</v>
      </c>
      <c r="BW77" s="82">
        <v>0</v>
      </c>
      <c r="BX77" s="82">
        <v>4938</v>
      </c>
      <c r="BY77" s="82">
        <v>5143</v>
      </c>
      <c r="BZ77" s="82">
        <v>0</v>
      </c>
      <c r="CA77" s="82">
        <v>10081</v>
      </c>
      <c r="CB77" s="82">
        <v>14127</v>
      </c>
      <c r="CC77" s="91"/>
      <c r="CD77" s="82">
        <v>0</v>
      </c>
      <c r="CE77" s="82">
        <v>0</v>
      </c>
      <c r="CF77" s="82">
        <v>0</v>
      </c>
      <c r="CG77" s="91"/>
      <c r="CH77" s="95">
        <v>14127</v>
      </c>
      <c r="CI77" s="95">
        <v>0</v>
      </c>
    </row>
    <row r="78" spans="1:87">
      <c r="A78" s="73">
        <v>26003</v>
      </c>
      <c r="B78" s="73" t="s">
        <v>1705</v>
      </c>
      <c r="C78" s="91">
        <v>74</v>
      </c>
      <c r="D78" s="82">
        <v>0</v>
      </c>
      <c r="E78" s="82">
        <v>0</v>
      </c>
      <c r="F78" s="82">
        <v>0</v>
      </c>
      <c r="G78" s="82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0</v>
      </c>
      <c r="P78" s="82">
        <v>0</v>
      </c>
      <c r="Q78" s="82">
        <v>0</v>
      </c>
      <c r="R78" s="82">
        <v>0</v>
      </c>
      <c r="S78" s="82">
        <v>0</v>
      </c>
      <c r="T78" s="82">
        <v>0</v>
      </c>
      <c r="U78" s="82">
        <v>0</v>
      </c>
      <c r="V78" s="82">
        <v>0</v>
      </c>
      <c r="W78" s="82">
        <v>0</v>
      </c>
      <c r="X78" s="82">
        <v>0</v>
      </c>
      <c r="Y78" s="82">
        <v>0</v>
      </c>
      <c r="Z78" s="82">
        <v>0</v>
      </c>
      <c r="AA78" s="82">
        <v>0</v>
      </c>
      <c r="AB78" s="82">
        <v>0</v>
      </c>
      <c r="AC78" s="82">
        <v>0</v>
      </c>
      <c r="AD78" s="82">
        <v>0</v>
      </c>
      <c r="AE78" s="82">
        <v>0</v>
      </c>
      <c r="AF78" s="82">
        <v>0</v>
      </c>
      <c r="AG78" s="82">
        <v>4329</v>
      </c>
      <c r="AH78" s="82">
        <v>3</v>
      </c>
      <c r="AI78" s="82">
        <v>0</v>
      </c>
      <c r="AJ78" s="82">
        <v>75</v>
      </c>
      <c r="AK78" s="82">
        <v>0</v>
      </c>
      <c r="AL78" s="82">
        <v>9</v>
      </c>
      <c r="AM78" s="82">
        <v>8</v>
      </c>
      <c r="AN78" s="82">
        <v>1</v>
      </c>
      <c r="AO78" s="82">
        <v>0</v>
      </c>
      <c r="AP78" s="82">
        <v>0</v>
      </c>
      <c r="AQ78" s="82">
        <v>4</v>
      </c>
      <c r="AR78" s="82">
        <v>0</v>
      </c>
      <c r="AS78" s="82">
        <v>6</v>
      </c>
      <c r="AT78" s="82">
        <v>1</v>
      </c>
      <c r="AU78" s="82">
        <v>0</v>
      </c>
      <c r="AV78" s="82">
        <v>3</v>
      </c>
      <c r="AW78" s="82">
        <v>9</v>
      </c>
      <c r="AX78" s="82">
        <v>0</v>
      </c>
      <c r="AY78" s="82">
        <v>0</v>
      </c>
      <c r="AZ78" s="82">
        <v>0</v>
      </c>
      <c r="BA78" s="82">
        <v>39</v>
      </c>
      <c r="BB78" s="82">
        <v>98</v>
      </c>
      <c r="BC78" s="82">
        <v>0</v>
      </c>
      <c r="BD78" s="82">
        <v>41</v>
      </c>
      <c r="BE78" s="82">
        <v>0</v>
      </c>
      <c r="BF78" s="82">
        <v>40</v>
      </c>
      <c r="BG78" s="82">
        <v>44</v>
      </c>
      <c r="BH78" s="82">
        <v>1</v>
      </c>
      <c r="BI78" s="82">
        <v>0</v>
      </c>
      <c r="BJ78" s="82">
        <v>324</v>
      </c>
      <c r="BK78" s="82">
        <v>53</v>
      </c>
      <c r="BL78" s="82">
        <v>5</v>
      </c>
      <c r="BM78" s="82">
        <v>2</v>
      </c>
      <c r="BN78" s="82">
        <v>1</v>
      </c>
      <c r="BO78" s="82">
        <v>0</v>
      </c>
      <c r="BP78" s="82">
        <v>1</v>
      </c>
      <c r="BQ78" s="82">
        <v>27</v>
      </c>
      <c r="BR78" s="82">
        <v>152</v>
      </c>
      <c r="BS78" s="82">
        <v>0</v>
      </c>
      <c r="BT78" s="82">
        <v>5277</v>
      </c>
      <c r="BU78" s="82">
        <v>0</v>
      </c>
      <c r="BV78" s="82">
        <v>0</v>
      </c>
      <c r="BW78" s="82">
        <v>0</v>
      </c>
      <c r="BX78" s="82">
        <v>12049</v>
      </c>
      <c r="BY78" s="82">
        <v>6530</v>
      </c>
      <c r="BZ78" s="82">
        <v>0</v>
      </c>
      <c r="CA78" s="82">
        <v>18579</v>
      </c>
      <c r="CB78" s="82">
        <v>23856</v>
      </c>
      <c r="CC78" s="91"/>
      <c r="CD78" s="82">
        <v>0</v>
      </c>
      <c r="CE78" s="82">
        <v>0</v>
      </c>
      <c r="CF78" s="82">
        <v>0</v>
      </c>
      <c r="CG78" s="91"/>
      <c r="CH78" s="95">
        <v>23856</v>
      </c>
      <c r="CI78" s="95">
        <v>0</v>
      </c>
    </row>
    <row r="79" spans="1:87">
      <c r="A79" s="73">
        <v>26004</v>
      </c>
      <c r="B79" s="73" t="s">
        <v>1707</v>
      </c>
      <c r="C79" s="91">
        <v>75</v>
      </c>
      <c r="D79" s="82">
        <v>0</v>
      </c>
      <c r="E79" s="82">
        <v>0</v>
      </c>
      <c r="F79" s="82">
        <v>0</v>
      </c>
      <c r="G79" s="82">
        <v>0</v>
      </c>
      <c r="H79" s="82">
        <v>110</v>
      </c>
      <c r="I79" s="82">
        <v>0</v>
      </c>
      <c r="J79" s="82">
        <v>0</v>
      </c>
      <c r="K79" s="82">
        <v>12</v>
      </c>
      <c r="L79" s="82">
        <v>0</v>
      </c>
      <c r="M79" s="82">
        <v>0</v>
      </c>
      <c r="N79" s="82">
        <v>0</v>
      </c>
      <c r="O79" s="82">
        <v>0</v>
      </c>
      <c r="P79" s="82">
        <v>0</v>
      </c>
      <c r="Q79" s="82">
        <v>0</v>
      </c>
      <c r="R79" s="82">
        <v>0</v>
      </c>
      <c r="S79" s="82">
        <v>0</v>
      </c>
      <c r="T79" s="82">
        <v>0</v>
      </c>
      <c r="U79" s="82">
        <v>114</v>
      </c>
      <c r="V79" s="82">
        <v>0</v>
      </c>
      <c r="W79" s="82">
        <v>0</v>
      </c>
      <c r="X79" s="82">
        <v>0</v>
      </c>
      <c r="Y79" s="82">
        <v>0</v>
      </c>
      <c r="Z79" s="82">
        <v>0</v>
      </c>
      <c r="AA79" s="82">
        <v>0</v>
      </c>
      <c r="AB79" s="82">
        <v>0</v>
      </c>
      <c r="AC79" s="82">
        <v>0</v>
      </c>
      <c r="AD79" s="82">
        <v>0</v>
      </c>
      <c r="AE79" s="82">
        <v>0</v>
      </c>
      <c r="AF79" s="82">
        <v>0</v>
      </c>
      <c r="AG79" s="82">
        <v>1006</v>
      </c>
      <c r="AH79" s="82">
        <v>17</v>
      </c>
      <c r="AI79" s="82">
        <v>343</v>
      </c>
      <c r="AJ79" s="82">
        <v>101</v>
      </c>
      <c r="AK79" s="82">
        <v>1</v>
      </c>
      <c r="AL79" s="82">
        <v>17</v>
      </c>
      <c r="AM79" s="82">
        <v>20</v>
      </c>
      <c r="AN79" s="82">
        <v>137</v>
      </c>
      <c r="AO79" s="82">
        <v>3</v>
      </c>
      <c r="AP79" s="82">
        <v>1</v>
      </c>
      <c r="AQ79" s="82">
        <v>366</v>
      </c>
      <c r="AR79" s="82">
        <v>0</v>
      </c>
      <c r="AS79" s="82">
        <v>48</v>
      </c>
      <c r="AT79" s="82">
        <v>0</v>
      </c>
      <c r="AU79" s="82">
        <v>0</v>
      </c>
      <c r="AV79" s="82">
        <v>0</v>
      </c>
      <c r="AW79" s="82">
        <v>15</v>
      </c>
      <c r="AX79" s="82">
        <v>0</v>
      </c>
      <c r="AY79" s="82">
        <v>0</v>
      </c>
      <c r="AZ79" s="82">
        <v>0</v>
      </c>
      <c r="BA79" s="82">
        <v>20</v>
      </c>
      <c r="BB79" s="82">
        <v>0</v>
      </c>
      <c r="BC79" s="82">
        <v>12</v>
      </c>
      <c r="BD79" s="82">
        <v>0</v>
      </c>
      <c r="BE79" s="82">
        <v>0</v>
      </c>
      <c r="BF79" s="82">
        <v>0</v>
      </c>
      <c r="BG79" s="82">
        <v>723</v>
      </c>
      <c r="BH79" s="82">
        <v>3</v>
      </c>
      <c r="BI79" s="82">
        <v>0</v>
      </c>
      <c r="BJ79" s="82">
        <v>0</v>
      </c>
      <c r="BK79" s="82">
        <v>0</v>
      </c>
      <c r="BL79" s="82">
        <v>35</v>
      </c>
      <c r="BM79" s="82">
        <v>63</v>
      </c>
      <c r="BN79" s="82">
        <v>0</v>
      </c>
      <c r="BO79" s="82">
        <v>147</v>
      </c>
      <c r="BP79" s="82">
        <v>82</v>
      </c>
      <c r="BQ79" s="82">
        <v>0</v>
      </c>
      <c r="BR79" s="82">
        <v>15</v>
      </c>
      <c r="BS79" s="82">
        <v>0</v>
      </c>
      <c r="BT79" s="82">
        <v>3409</v>
      </c>
      <c r="BU79" s="82">
        <v>0</v>
      </c>
      <c r="BV79" s="82">
        <v>0</v>
      </c>
      <c r="BW79" s="82">
        <v>0</v>
      </c>
      <c r="BX79" s="82">
        <v>2422</v>
      </c>
      <c r="BY79" s="82">
        <v>6130</v>
      </c>
      <c r="BZ79" s="82">
        <v>0</v>
      </c>
      <c r="CA79" s="82">
        <v>8552</v>
      </c>
      <c r="CB79" s="82">
        <v>11961</v>
      </c>
      <c r="CC79" s="91"/>
      <c r="CD79" s="82">
        <v>0</v>
      </c>
      <c r="CE79" s="82">
        <v>0</v>
      </c>
      <c r="CF79" s="82">
        <v>0</v>
      </c>
      <c r="CG79" s="91"/>
      <c r="CH79" s="95">
        <v>11961</v>
      </c>
      <c r="CI79" s="95">
        <v>0</v>
      </c>
    </row>
    <row r="80" spans="1:87">
      <c r="A80" s="73">
        <v>27001</v>
      </c>
      <c r="B80" s="73" t="s">
        <v>1709</v>
      </c>
      <c r="C80" s="91">
        <v>76</v>
      </c>
      <c r="D80" s="82">
        <v>14</v>
      </c>
      <c r="E80" s="82">
        <v>32</v>
      </c>
      <c r="F80" s="82">
        <v>2</v>
      </c>
      <c r="G80" s="82">
        <v>9</v>
      </c>
      <c r="H80" s="82">
        <v>43</v>
      </c>
      <c r="I80" s="82">
        <v>7</v>
      </c>
      <c r="J80" s="82">
        <v>5</v>
      </c>
      <c r="K80" s="82">
        <v>16</v>
      </c>
      <c r="L80" s="82">
        <v>9</v>
      </c>
      <c r="M80" s="82">
        <v>25</v>
      </c>
      <c r="N80" s="82">
        <v>7</v>
      </c>
      <c r="O80" s="82">
        <v>1</v>
      </c>
      <c r="P80" s="82">
        <v>15</v>
      </c>
      <c r="Q80" s="82">
        <v>2</v>
      </c>
      <c r="R80" s="82">
        <v>3</v>
      </c>
      <c r="S80" s="82">
        <v>7</v>
      </c>
      <c r="T80" s="82">
        <v>19</v>
      </c>
      <c r="U80" s="82">
        <v>2</v>
      </c>
      <c r="V80" s="82">
        <v>1</v>
      </c>
      <c r="W80" s="82">
        <v>2</v>
      </c>
      <c r="X80" s="82">
        <v>34</v>
      </c>
      <c r="Y80" s="82">
        <v>6</v>
      </c>
      <c r="Z80" s="82">
        <v>2</v>
      </c>
      <c r="AA80" s="82">
        <v>3</v>
      </c>
      <c r="AB80" s="82">
        <v>27</v>
      </c>
      <c r="AC80" s="82">
        <v>49</v>
      </c>
      <c r="AD80" s="82">
        <v>7</v>
      </c>
      <c r="AE80" s="82">
        <v>29</v>
      </c>
      <c r="AF80" s="82">
        <v>13</v>
      </c>
      <c r="AG80" s="82">
        <v>677</v>
      </c>
      <c r="AH80" s="82">
        <v>2823</v>
      </c>
      <c r="AI80" s="82">
        <v>1087</v>
      </c>
      <c r="AJ80" s="82">
        <v>433</v>
      </c>
      <c r="AK80" s="82">
        <v>382</v>
      </c>
      <c r="AL80" s="82">
        <v>127</v>
      </c>
      <c r="AM80" s="82">
        <v>85</v>
      </c>
      <c r="AN80" s="82">
        <v>735</v>
      </c>
      <c r="AO80" s="82">
        <v>1704</v>
      </c>
      <c r="AP80" s="82">
        <v>60</v>
      </c>
      <c r="AQ80" s="82">
        <v>3917</v>
      </c>
      <c r="AR80" s="82">
        <v>156</v>
      </c>
      <c r="AS80" s="82">
        <v>315</v>
      </c>
      <c r="AT80" s="82">
        <v>420</v>
      </c>
      <c r="AU80" s="82">
        <v>6</v>
      </c>
      <c r="AV80" s="82">
        <v>0</v>
      </c>
      <c r="AW80" s="82">
        <v>26</v>
      </c>
      <c r="AX80" s="82">
        <v>11</v>
      </c>
      <c r="AY80" s="82">
        <v>7</v>
      </c>
      <c r="AZ80" s="82">
        <v>2</v>
      </c>
      <c r="BA80" s="82">
        <v>21</v>
      </c>
      <c r="BB80" s="82">
        <v>308</v>
      </c>
      <c r="BC80" s="82">
        <v>4</v>
      </c>
      <c r="BD80" s="82">
        <v>15</v>
      </c>
      <c r="BE80" s="82">
        <v>165</v>
      </c>
      <c r="BF80" s="82">
        <v>235</v>
      </c>
      <c r="BG80" s="82">
        <v>21</v>
      </c>
      <c r="BH80" s="82">
        <v>13</v>
      </c>
      <c r="BI80" s="82">
        <v>12</v>
      </c>
      <c r="BJ80" s="82">
        <v>211</v>
      </c>
      <c r="BK80" s="82">
        <v>0</v>
      </c>
      <c r="BL80" s="82">
        <v>30</v>
      </c>
      <c r="BM80" s="82">
        <v>23</v>
      </c>
      <c r="BN80" s="82">
        <v>0</v>
      </c>
      <c r="BO80" s="82">
        <v>2</v>
      </c>
      <c r="BP80" s="82">
        <v>1</v>
      </c>
      <c r="BQ80" s="82">
        <v>24</v>
      </c>
      <c r="BR80" s="82">
        <v>189</v>
      </c>
      <c r="BS80" s="82">
        <v>0</v>
      </c>
      <c r="BT80" s="82">
        <v>14638</v>
      </c>
      <c r="BU80" s="82">
        <v>0</v>
      </c>
      <c r="BV80" s="82">
        <v>0</v>
      </c>
      <c r="BW80" s="82">
        <v>0</v>
      </c>
      <c r="BX80" s="82">
        <v>1120</v>
      </c>
      <c r="BY80" s="82">
        <v>5489</v>
      </c>
      <c r="BZ80" s="82">
        <v>0</v>
      </c>
      <c r="CA80" s="82">
        <v>6608</v>
      </c>
      <c r="CB80" s="82">
        <v>21246</v>
      </c>
      <c r="CC80" s="91"/>
      <c r="CD80" s="82">
        <v>0</v>
      </c>
      <c r="CE80" s="82">
        <v>0</v>
      </c>
      <c r="CF80" s="82">
        <v>0</v>
      </c>
      <c r="CG80" s="91"/>
      <c r="CH80" s="95">
        <v>21246</v>
      </c>
      <c r="CI80" s="95">
        <v>0</v>
      </c>
    </row>
    <row r="81" spans="1:87">
      <c r="A81" s="73">
        <v>27002</v>
      </c>
      <c r="B81" s="73" t="s">
        <v>1711</v>
      </c>
      <c r="C81" s="91">
        <v>77</v>
      </c>
      <c r="D81" s="82">
        <v>0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2">
        <v>0</v>
      </c>
      <c r="Q81" s="82">
        <v>0</v>
      </c>
      <c r="R81" s="82">
        <v>0</v>
      </c>
      <c r="S81" s="82">
        <v>0</v>
      </c>
      <c r="T81" s="82">
        <v>0</v>
      </c>
      <c r="U81" s="82">
        <v>0</v>
      </c>
      <c r="V81" s="82">
        <v>0</v>
      </c>
      <c r="W81" s="82">
        <v>0</v>
      </c>
      <c r="X81" s="82">
        <v>0</v>
      </c>
      <c r="Y81" s="82">
        <v>0</v>
      </c>
      <c r="Z81" s="82">
        <v>0</v>
      </c>
      <c r="AA81" s="82">
        <v>0</v>
      </c>
      <c r="AB81" s="82">
        <v>0</v>
      </c>
      <c r="AC81" s="82">
        <v>0</v>
      </c>
      <c r="AD81" s="82">
        <v>0</v>
      </c>
      <c r="AE81" s="82">
        <v>0</v>
      </c>
      <c r="AF81" s="82">
        <v>0</v>
      </c>
      <c r="AG81" s="82">
        <v>0</v>
      </c>
      <c r="AH81" s="82">
        <v>73</v>
      </c>
      <c r="AI81" s="82">
        <v>1</v>
      </c>
      <c r="AJ81" s="82">
        <v>1</v>
      </c>
      <c r="AK81" s="82">
        <v>0</v>
      </c>
      <c r="AL81" s="82">
        <v>0</v>
      </c>
      <c r="AM81" s="82">
        <v>0</v>
      </c>
      <c r="AN81" s="82">
        <v>0</v>
      </c>
      <c r="AO81" s="82">
        <v>0</v>
      </c>
      <c r="AP81" s="82">
        <v>0</v>
      </c>
      <c r="AQ81" s="82">
        <v>0</v>
      </c>
      <c r="AR81" s="82">
        <v>0</v>
      </c>
      <c r="AS81" s="82">
        <v>0</v>
      </c>
      <c r="AT81" s="82">
        <v>0</v>
      </c>
      <c r="AU81" s="82">
        <v>0</v>
      </c>
      <c r="AV81" s="82">
        <v>0</v>
      </c>
      <c r="AW81" s="82">
        <v>0</v>
      </c>
      <c r="AX81" s="82">
        <v>0</v>
      </c>
      <c r="AY81" s="82">
        <v>0</v>
      </c>
      <c r="AZ81" s="82">
        <v>0</v>
      </c>
      <c r="BA81" s="82">
        <v>0</v>
      </c>
      <c r="BB81" s="82">
        <v>0</v>
      </c>
      <c r="BC81" s="82">
        <v>0</v>
      </c>
      <c r="BD81" s="82">
        <v>0</v>
      </c>
      <c r="BE81" s="82">
        <v>0</v>
      </c>
      <c r="BF81" s="82">
        <v>0</v>
      </c>
      <c r="BG81" s="82">
        <v>0</v>
      </c>
      <c r="BH81" s="82">
        <v>0</v>
      </c>
      <c r="BI81" s="82">
        <v>0</v>
      </c>
      <c r="BJ81" s="82">
        <v>0</v>
      </c>
      <c r="BK81" s="82">
        <v>0</v>
      </c>
      <c r="BL81" s="82">
        <v>0</v>
      </c>
      <c r="BM81" s="82">
        <v>0</v>
      </c>
      <c r="BN81" s="82">
        <v>0</v>
      </c>
      <c r="BO81" s="82">
        <v>0</v>
      </c>
      <c r="BP81" s="82">
        <v>0</v>
      </c>
      <c r="BQ81" s="82">
        <v>0</v>
      </c>
      <c r="BR81" s="82">
        <v>31</v>
      </c>
      <c r="BS81" s="82">
        <v>0</v>
      </c>
      <c r="BT81" s="82">
        <v>107</v>
      </c>
      <c r="BU81" s="82">
        <v>0</v>
      </c>
      <c r="BV81" s="82">
        <v>0</v>
      </c>
      <c r="BW81" s="82">
        <v>0</v>
      </c>
      <c r="BX81" s="82">
        <v>2301</v>
      </c>
      <c r="BY81" s="82">
        <v>101</v>
      </c>
      <c r="BZ81" s="82">
        <v>0</v>
      </c>
      <c r="CA81" s="82">
        <v>2402</v>
      </c>
      <c r="CB81" s="82">
        <v>2509</v>
      </c>
      <c r="CC81" s="91"/>
      <c r="CD81" s="82">
        <v>0</v>
      </c>
      <c r="CE81" s="82">
        <v>0</v>
      </c>
      <c r="CF81" s="82">
        <v>0</v>
      </c>
      <c r="CG81" s="91"/>
      <c r="CH81" s="95">
        <v>2509</v>
      </c>
      <c r="CI81" s="95">
        <v>0</v>
      </c>
    </row>
    <row r="82" spans="1:87">
      <c r="A82" s="73">
        <v>28001</v>
      </c>
      <c r="B82" s="73" t="s">
        <v>1713</v>
      </c>
      <c r="C82" s="91">
        <v>78</v>
      </c>
      <c r="D82" s="82">
        <v>0</v>
      </c>
      <c r="E82" s="82">
        <v>0</v>
      </c>
      <c r="F82" s="82">
        <v>0</v>
      </c>
      <c r="G82" s="82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82">
        <v>0</v>
      </c>
      <c r="N82" s="82">
        <v>0</v>
      </c>
      <c r="O82" s="82">
        <v>0</v>
      </c>
      <c r="P82" s="82">
        <v>0</v>
      </c>
      <c r="Q82" s="82">
        <v>0</v>
      </c>
      <c r="R82" s="82">
        <v>0</v>
      </c>
      <c r="S82" s="82">
        <v>0</v>
      </c>
      <c r="T82" s="82">
        <v>0</v>
      </c>
      <c r="U82" s="82">
        <v>0</v>
      </c>
      <c r="V82" s="82">
        <v>0</v>
      </c>
      <c r="W82" s="82">
        <v>0</v>
      </c>
      <c r="X82" s="82">
        <v>0</v>
      </c>
      <c r="Y82" s="82">
        <v>0</v>
      </c>
      <c r="Z82" s="82">
        <v>0</v>
      </c>
      <c r="AA82" s="82">
        <v>0</v>
      </c>
      <c r="AB82" s="82">
        <v>0</v>
      </c>
      <c r="AC82" s="82">
        <v>0</v>
      </c>
      <c r="AD82" s="82">
        <v>0</v>
      </c>
      <c r="AE82" s="82">
        <v>0</v>
      </c>
      <c r="AF82" s="82">
        <v>0</v>
      </c>
      <c r="AG82" s="82">
        <v>0</v>
      </c>
      <c r="AH82" s="82">
        <v>0</v>
      </c>
      <c r="AI82" s="82">
        <v>177</v>
      </c>
      <c r="AJ82" s="82">
        <v>0</v>
      </c>
      <c r="AK82" s="82">
        <v>0</v>
      </c>
      <c r="AL82" s="82">
        <v>0</v>
      </c>
      <c r="AM82" s="82">
        <v>0</v>
      </c>
      <c r="AN82" s="82">
        <v>59</v>
      </c>
      <c r="AO82" s="82">
        <v>0</v>
      </c>
      <c r="AP82" s="82">
        <v>0</v>
      </c>
      <c r="AQ82" s="82">
        <v>0</v>
      </c>
      <c r="AR82" s="82">
        <v>0</v>
      </c>
      <c r="AS82" s="82">
        <v>0</v>
      </c>
      <c r="AT82" s="82">
        <v>0</v>
      </c>
      <c r="AU82" s="82">
        <v>0</v>
      </c>
      <c r="AV82" s="82">
        <v>0</v>
      </c>
      <c r="AW82" s="82">
        <v>0</v>
      </c>
      <c r="AX82" s="82">
        <v>0</v>
      </c>
      <c r="AY82" s="82">
        <v>0</v>
      </c>
      <c r="AZ82" s="82">
        <v>0</v>
      </c>
      <c r="BA82" s="82">
        <v>0</v>
      </c>
      <c r="BB82" s="82">
        <v>0</v>
      </c>
      <c r="BC82" s="82">
        <v>0</v>
      </c>
      <c r="BD82" s="82">
        <v>0</v>
      </c>
      <c r="BE82" s="82">
        <v>0</v>
      </c>
      <c r="BF82" s="82">
        <v>0</v>
      </c>
      <c r="BG82" s="82">
        <v>0</v>
      </c>
      <c r="BH82" s="82">
        <v>0</v>
      </c>
      <c r="BI82" s="82">
        <v>0</v>
      </c>
      <c r="BJ82" s="82">
        <v>0</v>
      </c>
      <c r="BK82" s="82">
        <v>0</v>
      </c>
      <c r="BL82" s="82">
        <v>0</v>
      </c>
      <c r="BM82" s="82">
        <v>0</v>
      </c>
      <c r="BN82" s="82">
        <v>0</v>
      </c>
      <c r="BO82" s="82">
        <v>0</v>
      </c>
      <c r="BP82" s="82">
        <v>0</v>
      </c>
      <c r="BQ82" s="82">
        <v>0</v>
      </c>
      <c r="BR82" s="82">
        <v>0</v>
      </c>
      <c r="BS82" s="82">
        <v>0</v>
      </c>
      <c r="BT82" s="82">
        <v>236</v>
      </c>
      <c r="BU82" s="82">
        <v>0</v>
      </c>
      <c r="BV82" s="82">
        <v>0</v>
      </c>
      <c r="BW82" s="82">
        <v>0</v>
      </c>
      <c r="BX82" s="82">
        <v>12</v>
      </c>
      <c r="BY82" s="82">
        <v>1500</v>
      </c>
      <c r="BZ82" s="82">
        <v>0</v>
      </c>
      <c r="CA82" s="82">
        <v>1512</v>
      </c>
      <c r="CB82" s="82">
        <v>1748</v>
      </c>
      <c r="CC82" s="91"/>
      <c r="CD82" s="82">
        <v>0</v>
      </c>
      <c r="CE82" s="82">
        <v>0</v>
      </c>
      <c r="CF82" s="82">
        <v>0</v>
      </c>
      <c r="CG82" s="91"/>
      <c r="CH82" s="95">
        <v>1748</v>
      </c>
      <c r="CI82" s="95">
        <v>0</v>
      </c>
    </row>
    <row r="83" spans="1:87">
      <c r="A83" s="73">
        <v>28002</v>
      </c>
      <c r="B83" s="73" t="s">
        <v>1715</v>
      </c>
      <c r="C83" s="91">
        <v>79</v>
      </c>
      <c r="D83" s="82">
        <v>0</v>
      </c>
      <c r="E83" s="82">
        <v>0</v>
      </c>
      <c r="F83" s="82">
        <v>0</v>
      </c>
      <c r="G83" s="82">
        <v>43</v>
      </c>
      <c r="H83" s="82">
        <v>503</v>
      </c>
      <c r="I83" s="82">
        <v>275</v>
      </c>
      <c r="J83" s="82">
        <v>126</v>
      </c>
      <c r="K83" s="82">
        <v>0</v>
      </c>
      <c r="L83" s="82">
        <v>0</v>
      </c>
      <c r="M83" s="82">
        <v>0</v>
      </c>
      <c r="N83" s="82">
        <v>0</v>
      </c>
      <c r="O83" s="82">
        <v>0</v>
      </c>
      <c r="P83" s="82">
        <v>0</v>
      </c>
      <c r="Q83" s="82">
        <v>0</v>
      </c>
      <c r="R83" s="82">
        <v>0</v>
      </c>
      <c r="S83" s="82">
        <v>0</v>
      </c>
      <c r="T83" s="82">
        <v>0</v>
      </c>
      <c r="U83" s="82">
        <v>0</v>
      </c>
      <c r="V83" s="82">
        <v>0</v>
      </c>
      <c r="W83" s="82">
        <v>0</v>
      </c>
      <c r="X83" s="82">
        <v>0</v>
      </c>
      <c r="Y83" s="82">
        <v>0</v>
      </c>
      <c r="Z83" s="82">
        <v>0</v>
      </c>
      <c r="AA83" s="82">
        <v>0</v>
      </c>
      <c r="AB83" s="82">
        <v>0</v>
      </c>
      <c r="AC83" s="82">
        <v>0</v>
      </c>
      <c r="AD83" s="82">
        <v>0</v>
      </c>
      <c r="AE83" s="82">
        <v>2</v>
      </c>
      <c r="AF83" s="82">
        <v>0</v>
      </c>
      <c r="AG83" s="82">
        <v>0</v>
      </c>
      <c r="AH83" s="82">
        <v>0</v>
      </c>
      <c r="AI83" s="82">
        <v>689</v>
      </c>
      <c r="AJ83" s="82">
        <v>0</v>
      </c>
      <c r="AK83" s="82">
        <v>0</v>
      </c>
      <c r="AL83" s="82">
        <v>0</v>
      </c>
      <c r="AM83" s="82">
        <v>0</v>
      </c>
      <c r="AN83" s="82">
        <v>277</v>
      </c>
      <c r="AO83" s="82">
        <v>0</v>
      </c>
      <c r="AP83" s="82">
        <v>0</v>
      </c>
      <c r="AQ83" s="82">
        <v>0</v>
      </c>
      <c r="AR83" s="82">
        <v>0</v>
      </c>
      <c r="AS83" s="82">
        <v>0</v>
      </c>
      <c r="AT83" s="82">
        <v>0</v>
      </c>
      <c r="AU83" s="82">
        <v>0</v>
      </c>
      <c r="AV83" s="82">
        <v>0</v>
      </c>
      <c r="AW83" s="82">
        <v>0</v>
      </c>
      <c r="AX83" s="82">
        <v>0</v>
      </c>
      <c r="AY83" s="82">
        <v>0</v>
      </c>
      <c r="AZ83" s="82">
        <v>0</v>
      </c>
      <c r="BA83" s="82">
        <v>0</v>
      </c>
      <c r="BB83" s="82">
        <v>0</v>
      </c>
      <c r="BC83" s="82">
        <v>0</v>
      </c>
      <c r="BD83" s="82">
        <v>0</v>
      </c>
      <c r="BE83" s="82">
        <v>0</v>
      </c>
      <c r="BF83" s="82">
        <v>0</v>
      </c>
      <c r="BG83" s="82">
        <v>2</v>
      </c>
      <c r="BH83" s="82">
        <v>0</v>
      </c>
      <c r="BI83" s="82">
        <v>0</v>
      </c>
      <c r="BJ83" s="82">
        <v>0</v>
      </c>
      <c r="BK83" s="82">
        <v>0</v>
      </c>
      <c r="BL83" s="82">
        <v>0</v>
      </c>
      <c r="BM83" s="82">
        <v>0</v>
      </c>
      <c r="BN83" s="82">
        <v>0</v>
      </c>
      <c r="BO83" s="82">
        <v>0</v>
      </c>
      <c r="BP83" s="82">
        <v>0</v>
      </c>
      <c r="BQ83" s="82">
        <v>0</v>
      </c>
      <c r="BR83" s="82">
        <v>0</v>
      </c>
      <c r="BS83" s="82">
        <v>0</v>
      </c>
      <c r="BT83" s="82">
        <v>1918</v>
      </c>
      <c r="BU83" s="82">
        <v>0</v>
      </c>
      <c r="BV83" s="82">
        <v>0</v>
      </c>
      <c r="BW83" s="82">
        <v>0</v>
      </c>
      <c r="BX83" s="82">
        <v>0</v>
      </c>
      <c r="BY83" s="82">
        <v>4647</v>
      </c>
      <c r="BZ83" s="82">
        <v>0</v>
      </c>
      <c r="CA83" s="82">
        <v>4647</v>
      </c>
      <c r="CB83" s="82">
        <v>6565</v>
      </c>
      <c r="CC83" s="91"/>
      <c r="CD83" s="82">
        <v>0</v>
      </c>
      <c r="CE83" s="82">
        <v>0</v>
      </c>
      <c r="CF83" s="82">
        <v>0</v>
      </c>
      <c r="CG83" s="91"/>
      <c r="CH83" s="95">
        <v>6565</v>
      </c>
      <c r="CI83" s="95">
        <v>0</v>
      </c>
    </row>
    <row r="84" spans="1:87">
      <c r="A84" s="73">
        <v>28003</v>
      </c>
      <c r="B84" s="73" t="s">
        <v>1717</v>
      </c>
      <c r="C84" s="91">
        <v>80</v>
      </c>
      <c r="D84" s="82">
        <v>5</v>
      </c>
      <c r="E84" s="82">
        <v>12</v>
      </c>
      <c r="F84" s="82">
        <v>4</v>
      </c>
      <c r="G84" s="82">
        <v>24</v>
      </c>
      <c r="H84" s="82">
        <v>757</v>
      </c>
      <c r="I84" s="82">
        <v>766</v>
      </c>
      <c r="J84" s="82">
        <v>230</v>
      </c>
      <c r="K84" s="82">
        <v>0</v>
      </c>
      <c r="L84" s="82">
        <v>0</v>
      </c>
      <c r="M84" s="82">
        <v>0</v>
      </c>
      <c r="N84" s="82">
        <v>0</v>
      </c>
      <c r="O84" s="82">
        <v>0</v>
      </c>
      <c r="P84" s="82">
        <v>0</v>
      </c>
      <c r="Q84" s="82">
        <v>0</v>
      </c>
      <c r="R84" s="82">
        <v>0</v>
      </c>
      <c r="S84" s="82">
        <v>30</v>
      </c>
      <c r="T84" s="82">
        <v>0</v>
      </c>
      <c r="U84" s="82">
        <v>0</v>
      </c>
      <c r="V84" s="82">
        <v>0</v>
      </c>
      <c r="W84" s="82">
        <v>0</v>
      </c>
      <c r="X84" s="82">
        <v>0</v>
      </c>
      <c r="Y84" s="82">
        <v>0</v>
      </c>
      <c r="Z84" s="82">
        <v>0</v>
      </c>
      <c r="AA84" s="82">
        <v>0</v>
      </c>
      <c r="AB84" s="82">
        <v>36</v>
      </c>
      <c r="AC84" s="82">
        <v>1</v>
      </c>
      <c r="AD84" s="82">
        <v>0</v>
      </c>
      <c r="AE84" s="82">
        <v>6</v>
      </c>
      <c r="AF84" s="82">
        <v>26</v>
      </c>
      <c r="AG84" s="82">
        <v>27</v>
      </c>
      <c r="AH84" s="82">
        <v>269</v>
      </c>
      <c r="AI84" s="82">
        <v>8704</v>
      </c>
      <c r="AJ84" s="82">
        <v>884</v>
      </c>
      <c r="AK84" s="82">
        <v>11</v>
      </c>
      <c r="AL84" s="82">
        <v>401</v>
      </c>
      <c r="AM84" s="82">
        <v>0</v>
      </c>
      <c r="AN84" s="82">
        <v>3535</v>
      </c>
      <c r="AO84" s="82">
        <v>10</v>
      </c>
      <c r="AP84" s="82">
        <v>33</v>
      </c>
      <c r="AQ84" s="82">
        <v>2106</v>
      </c>
      <c r="AR84" s="82">
        <v>154</v>
      </c>
      <c r="AS84" s="82">
        <v>190</v>
      </c>
      <c r="AT84" s="82">
        <v>13</v>
      </c>
      <c r="AU84" s="82">
        <v>64</v>
      </c>
      <c r="AV84" s="82">
        <v>0</v>
      </c>
      <c r="AW84" s="82">
        <v>86</v>
      </c>
      <c r="AX84" s="82">
        <v>3</v>
      </c>
      <c r="AY84" s="82">
        <v>0</v>
      </c>
      <c r="AZ84" s="82">
        <v>0</v>
      </c>
      <c r="BA84" s="82">
        <v>0</v>
      </c>
      <c r="BB84" s="82">
        <v>30</v>
      </c>
      <c r="BC84" s="82">
        <v>0</v>
      </c>
      <c r="BD84" s="82">
        <v>2</v>
      </c>
      <c r="BE84" s="82">
        <v>0</v>
      </c>
      <c r="BF84" s="82">
        <v>0</v>
      </c>
      <c r="BG84" s="82">
        <v>2</v>
      </c>
      <c r="BH84" s="82">
        <v>1</v>
      </c>
      <c r="BI84" s="82">
        <v>0</v>
      </c>
      <c r="BJ84" s="82">
        <v>626</v>
      </c>
      <c r="BK84" s="82">
        <v>0</v>
      </c>
      <c r="BL84" s="82">
        <v>35</v>
      </c>
      <c r="BM84" s="82">
        <v>5</v>
      </c>
      <c r="BN84" s="82">
        <v>0</v>
      </c>
      <c r="BO84" s="82">
        <v>50</v>
      </c>
      <c r="BP84" s="82">
        <v>0</v>
      </c>
      <c r="BQ84" s="82">
        <v>2</v>
      </c>
      <c r="BR84" s="82">
        <v>0</v>
      </c>
      <c r="BS84" s="82">
        <v>0</v>
      </c>
      <c r="BT84" s="82">
        <v>19136</v>
      </c>
      <c r="BU84" s="82">
        <v>0</v>
      </c>
      <c r="BV84" s="82">
        <v>0</v>
      </c>
      <c r="BW84" s="82">
        <v>0</v>
      </c>
      <c r="BX84" s="82">
        <v>1836</v>
      </c>
      <c r="BY84" s="82">
        <v>29175</v>
      </c>
      <c r="BZ84" s="82">
        <v>0</v>
      </c>
      <c r="CA84" s="82">
        <v>31011</v>
      </c>
      <c r="CB84" s="82">
        <v>50147</v>
      </c>
      <c r="CC84" s="91"/>
      <c r="CD84" s="82">
        <v>0</v>
      </c>
      <c r="CE84" s="82">
        <v>0</v>
      </c>
      <c r="CF84" s="82">
        <v>0</v>
      </c>
      <c r="CG84" s="91"/>
      <c r="CH84" s="95">
        <v>50147</v>
      </c>
      <c r="CI84" s="95">
        <v>0</v>
      </c>
    </row>
    <row r="85" spans="1:87">
      <c r="A85" s="73">
        <v>29911</v>
      </c>
      <c r="B85" s="73" t="s">
        <v>1719</v>
      </c>
      <c r="C85" s="91">
        <v>81</v>
      </c>
      <c r="D85" s="82">
        <v>0</v>
      </c>
      <c r="E85" s="82">
        <v>0</v>
      </c>
      <c r="F85" s="82">
        <v>0</v>
      </c>
      <c r="G85" s="82">
        <v>0</v>
      </c>
      <c r="H85" s="82">
        <v>0</v>
      </c>
      <c r="I85" s="82">
        <v>0</v>
      </c>
      <c r="J85" s="82">
        <v>0</v>
      </c>
      <c r="K85" s="82">
        <v>0</v>
      </c>
      <c r="L85" s="82">
        <v>0</v>
      </c>
      <c r="M85" s="82">
        <v>0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2">
        <v>0</v>
      </c>
      <c r="AA85" s="82">
        <v>0</v>
      </c>
      <c r="AB85" s="82">
        <v>0</v>
      </c>
      <c r="AC85" s="82">
        <v>0</v>
      </c>
      <c r="AD85" s="82">
        <v>0</v>
      </c>
      <c r="AE85" s="82">
        <v>0</v>
      </c>
      <c r="AF85" s="82">
        <v>0</v>
      </c>
      <c r="AG85" s="82">
        <v>0</v>
      </c>
      <c r="AH85" s="82">
        <v>0</v>
      </c>
      <c r="AI85" s="82">
        <v>0</v>
      </c>
      <c r="AJ85" s="82">
        <v>289</v>
      </c>
      <c r="AK85" s="82">
        <v>0</v>
      </c>
      <c r="AL85" s="82">
        <v>0</v>
      </c>
      <c r="AM85" s="82">
        <v>0</v>
      </c>
      <c r="AN85" s="82">
        <v>0</v>
      </c>
      <c r="AO85" s="82">
        <v>0</v>
      </c>
      <c r="AP85" s="82">
        <v>0</v>
      </c>
      <c r="AQ85" s="82">
        <v>0</v>
      </c>
      <c r="AR85" s="82">
        <v>20</v>
      </c>
      <c r="AS85" s="82">
        <v>0</v>
      </c>
      <c r="AT85" s="82">
        <v>0</v>
      </c>
      <c r="AU85" s="82">
        <v>0</v>
      </c>
      <c r="AV85" s="82">
        <v>0</v>
      </c>
      <c r="AW85" s="82">
        <v>0</v>
      </c>
      <c r="AX85" s="82">
        <v>0</v>
      </c>
      <c r="AY85" s="82">
        <v>0</v>
      </c>
      <c r="AZ85" s="82">
        <v>0</v>
      </c>
      <c r="BA85" s="82">
        <v>0</v>
      </c>
      <c r="BB85" s="82">
        <v>0</v>
      </c>
      <c r="BC85" s="82">
        <v>0</v>
      </c>
      <c r="BD85" s="82">
        <v>0</v>
      </c>
      <c r="BE85" s="82">
        <v>0</v>
      </c>
      <c r="BF85" s="82">
        <v>0</v>
      </c>
      <c r="BG85" s="82">
        <v>4</v>
      </c>
      <c r="BH85" s="82">
        <v>0</v>
      </c>
      <c r="BI85" s="82">
        <v>0</v>
      </c>
      <c r="BJ85" s="82">
        <v>0</v>
      </c>
      <c r="BK85" s="82">
        <v>0</v>
      </c>
      <c r="BL85" s="82">
        <v>2</v>
      </c>
      <c r="BM85" s="82">
        <v>0</v>
      </c>
      <c r="BN85" s="82">
        <v>0</v>
      </c>
      <c r="BO85" s="82">
        <v>0</v>
      </c>
      <c r="BP85" s="82">
        <v>0</v>
      </c>
      <c r="BQ85" s="82">
        <v>0</v>
      </c>
      <c r="BR85" s="82">
        <v>0</v>
      </c>
      <c r="BS85" s="82">
        <v>0</v>
      </c>
      <c r="BT85" s="82">
        <v>315</v>
      </c>
      <c r="BU85" s="82">
        <v>0</v>
      </c>
      <c r="BV85" s="82">
        <v>0</v>
      </c>
      <c r="BW85" s="82">
        <v>0</v>
      </c>
      <c r="BX85" s="82">
        <v>19017</v>
      </c>
      <c r="BY85" s="82">
        <v>8039</v>
      </c>
      <c r="BZ85" s="82">
        <v>0</v>
      </c>
      <c r="CA85" s="82">
        <v>27056</v>
      </c>
      <c r="CB85" s="82">
        <v>27371</v>
      </c>
      <c r="CC85" s="91"/>
      <c r="CD85" s="82">
        <v>0</v>
      </c>
      <c r="CE85" s="82">
        <v>0</v>
      </c>
      <c r="CF85" s="82">
        <v>0</v>
      </c>
      <c r="CG85" s="91"/>
      <c r="CH85" s="95">
        <v>27371</v>
      </c>
      <c r="CI85" s="95">
        <v>0</v>
      </c>
    </row>
    <row r="86" spans="1:87">
      <c r="A86" s="77">
        <v>29912</v>
      </c>
      <c r="B86" s="77" t="s">
        <v>1721</v>
      </c>
      <c r="C86" s="91">
        <v>82</v>
      </c>
      <c r="D86" s="82">
        <v>0</v>
      </c>
      <c r="E86" s="82">
        <v>0</v>
      </c>
      <c r="F86" s="82">
        <v>0</v>
      </c>
      <c r="G86" s="82">
        <v>0</v>
      </c>
      <c r="H86" s="82">
        <v>0</v>
      </c>
      <c r="I86" s="82">
        <v>0</v>
      </c>
      <c r="J86" s="82">
        <v>0</v>
      </c>
      <c r="K86" s="82">
        <v>0</v>
      </c>
      <c r="L86" s="82">
        <v>3</v>
      </c>
      <c r="M86" s="82">
        <v>0</v>
      </c>
      <c r="N86" s="82">
        <v>0</v>
      </c>
      <c r="O86" s="82">
        <v>0</v>
      </c>
      <c r="P86" s="82">
        <v>0</v>
      </c>
      <c r="Q86" s="82">
        <v>0</v>
      </c>
      <c r="R86" s="82">
        <v>0</v>
      </c>
      <c r="S86" s="82">
        <v>0</v>
      </c>
      <c r="T86" s="82">
        <v>0</v>
      </c>
      <c r="U86" s="82">
        <v>0</v>
      </c>
      <c r="V86" s="82">
        <v>0</v>
      </c>
      <c r="W86" s="82">
        <v>0</v>
      </c>
      <c r="X86" s="82">
        <v>0</v>
      </c>
      <c r="Y86" s="82">
        <v>1</v>
      </c>
      <c r="Z86" s="82">
        <v>0</v>
      </c>
      <c r="AA86" s="82">
        <v>0</v>
      </c>
      <c r="AB86" s="82">
        <v>0</v>
      </c>
      <c r="AC86" s="82">
        <v>0</v>
      </c>
      <c r="AD86" s="82">
        <v>0</v>
      </c>
      <c r="AE86" s="82">
        <v>0</v>
      </c>
      <c r="AF86" s="82">
        <v>0</v>
      </c>
      <c r="AG86" s="82">
        <v>0</v>
      </c>
      <c r="AH86" s="82">
        <v>0</v>
      </c>
      <c r="AI86" s="82">
        <v>0</v>
      </c>
      <c r="AJ86" s="82">
        <v>431</v>
      </c>
      <c r="AK86" s="82">
        <v>2</v>
      </c>
      <c r="AL86" s="82">
        <v>0</v>
      </c>
      <c r="AM86" s="82">
        <v>0</v>
      </c>
      <c r="AN86" s="82">
        <v>0</v>
      </c>
      <c r="AO86" s="82">
        <v>0</v>
      </c>
      <c r="AP86" s="82">
        <v>0</v>
      </c>
      <c r="AQ86" s="82">
        <v>0</v>
      </c>
      <c r="AR86" s="82">
        <v>12</v>
      </c>
      <c r="AS86" s="82">
        <v>0</v>
      </c>
      <c r="AT86" s="82">
        <v>35</v>
      </c>
      <c r="AU86" s="82">
        <v>0</v>
      </c>
      <c r="AV86" s="82">
        <v>0</v>
      </c>
      <c r="AW86" s="82">
        <v>0</v>
      </c>
      <c r="AX86" s="82">
        <v>0</v>
      </c>
      <c r="AY86" s="82">
        <v>0</v>
      </c>
      <c r="AZ86" s="82">
        <v>0</v>
      </c>
      <c r="BA86" s="82">
        <v>0</v>
      </c>
      <c r="BB86" s="82">
        <v>0</v>
      </c>
      <c r="BC86" s="82">
        <v>0</v>
      </c>
      <c r="BD86" s="82">
        <v>0</v>
      </c>
      <c r="BE86" s="82">
        <v>0</v>
      </c>
      <c r="BF86" s="82">
        <v>0</v>
      </c>
      <c r="BG86" s="82">
        <v>0</v>
      </c>
      <c r="BH86" s="82">
        <v>0</v>
      </c>
      <c r="BI86" s="82">
        <v>0</v>
      </c>
      <c r="BJ86" s="82">
        <v>0</v>
      </c>
      <c r="BK86" s="82">
        <v>0</v>
      </c>
      <c r="BL86" s="82">
        <v>0</v>
      </c>
      <c r="BM86" s="82">
        <v>0</v>
      </c>
      <c r="BN86" s="82">
        <v>0</v>
      </c>
      <c r="BO86" s="82">
        <v>0</v>
      </c>
      <c r="BP86" s="82">
        <v>0</v>
      </c>
      <c r="BQ86" s="82">
        <v>0</v>
      </c>
      <c r="BR86" s="82">
        <v>0</v>
      </c>
      <c r="BS86" s="82">
        <v>0</v>
      </c>
      <c r="BT86" s="82">
        <v>484</v>
      </c>
      <c r="BU86" s="82">
        <v>0</v>
      </c>
      <c r="BV86" s="82">
        <v>0</v>
      </c>
      <c r="BW86" s="82">
        <v>0</v>
      </c>
      <c r="BX86" s="82">
        <v>76</v>
      </c>
      <c r="BY86" s="82">
        <v>3332</v>
      </c>
      <c r="BZ86" s="82">
        <v>0</v>
      </c>
      <c r="CA86" s="82">
        <v>3408</v>
      </c>
      <c r="CB86" s="82">
        <v>3892</v>
      </c>
      <c r="CC86" s="91"/>
      <c r="CD86" s="82">
        <v>0</v>
      </c>
      <c r="CE86" s="82">
        <v>0</v>
      </c>
      <c r="CF86" s="82">
        <v>0</v>
      </c>
      <c r="CG86" s="91"/>
      <c r="CH86" s="95">
        <v>3892</v>
      </c>
      <c r="CI86" s="95">
        <v>0</v>
      </c>
    </row>
    <row r="87" spans="1:87">
      <c r="A87" s="77">
        <v>29921</v>
      </c>
      <c r="B87" s="77" t="s">
        <v>1723</v>
      </c>
      <c r="C87" s="91">
        <v>83</v>
      </c>
      <c r="D87" s="82">
        <v>0</v>
      </c>
      <c r="E87" s="82">
        <v>0</v>
      </c>
      <c r="F87" s="82">
        <v>0</v>
      </c>
      <c r="G87" s="82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82">
        <v>0</v>
      </c>
      <c r="N87" s="82">
        <v>0</v>
      </c>
      <c r="O87" s="82">
        <v>0</v>
      </c>
      <c r="P87" s="82">
        <v>0</v>
      </c>
      <c r="Q87" s="82">
        <v>0</v>
      </c>
      <c r="R87" s="82">
        <v>0</v>
      </c>
      <c r="S87" s="82">
        <v>0</v>
      </c>
      <c r="T87" s="82">
        <v>0</v>
      </c>
      <c r="U87" s="82">
        <v>0</v>
      </c>
      <c r="V87" s="82">
        <v>0</v>
      </c>
      <c r="W87" s="82">
        <v>0</v>
      </c>
      <c r="X87" s="82">
        <v>0</v>
      </c>
      <c r="Y87" s="82">
        <v>0</v>
      </c>
      <c r="Z87" s="82">
        <v>0</v>
      </c>
      <c r="AA87" s="82">
        <v>0</v>
      </c>
      <c r="AB87" s="82">
        <v>0</v>
      </c>
      <c r="AC87" s="82">
        <v>0</v>
      </c>
      <c r="AD87" s="82">
        <v>0</v>
      </c>
      <c r="AE87" s="82">
        <v>0</v>
      </c>
      <c r="AF87" s="82">
        <v>0</v>
      </c>
      <c r="AG87" s="82">
        <v>0</v>
      </c>
      <c r="AH87" s="82">
        <v>0</v>
      </c>
      <c r="AI87" s="82">
        <v>0</v>
      </c>
      <c r="AJ87" s="82">
        <v>15092</v>
      </c>
      <c r="AK87" s="82">
        <v>3651</v>
      </c>
      <c r="AL87" s="82">
        <v>6</v>
      </c>
      <c r="AM87" s="82">
        <v>0</v>
      </c>
      <c r="AN87" s="82">
        <v>0</v>
      </c>
      <c r="AO87" s="82">
        <v>0</v>
      </c>
      <c r="AP87" s="82">
        <v>0</v>
      </c>
      <c r="AQ87" s="82">
        <v>0</v>
      </c>
      <c r="AR87" s="82">
        <v>4157</v>
      </c>
      <c r="AS87" s="82">
        <v>0</v>
      </c>
      <c r="AT87" s="82">
        <v>3158</v>
      </c>
      <c r="AU87" s="82">
        <v>0</v>
      </c>
      <c r="AV87" s="82">
        <v>0</v>
      </c>
      <c r="AW87" s="82">
        <v>0</v>
      </c>
      <c r="AX87" s="82">
        <v>0</v>
      </c>
      <c r="AY87" s="82">
        <v>0</v>
      </c>
      <c r="AZ87" s="82">
        <v>0</v>
      </c>
      <c r="BA87" s="82">
        <v>0</v>
      </c>
      <c r="BB87" s="82">
        <v>0</v>
      </c>
      <c r="BC87" s="82">
        <v>0</v>
      </c>
      <c r="BD87" s="82">
        <v>0</v>
      </c>
      <c r="BE87" s="82">
        <v>0</v>
      </c>
      <c r="BF87" s="82">
        <v>0</v>
      </c>
      <c r="BG87" s="82">
        <v>14</v>
      </c>
      <c r="BH87" s="82">
        <v>0</v>
      </c>
      <c r="BI87" s="82">
        <v>53</v>
      </c>
      <c r="BJ87" s="82">
        <v>0</v>
      </c>
      <c r="BK87" s="82">
        <v>0</v>
      </c>
      <c r="BL87" s="82">
        <v>250</v>
      </c>
      <c r="BM87" s="82">
        <v>93</v>
      </c>
      <c r="BN87" s="82">
        <v>0</v>
      </c>
      <c r="BO87" s="82">
        <v>32</v>
      </c>
      <c r="BP87" s="82">
        <v>0</v>
      </c>
      <c r="BQ87" s="82">
        <v>0</v>
      </c>
      <c r="BR87" s="82">
        <v>0</v>
      </c>
      <c r="BS87" s="82">
        <v>0</v>
      </c>
      <c r="BT87" s="82">
        <v>26506</v>
      </c>
      <c r="BU87" s="82">
        <v>0</v>
      </c>
      <c r="BV87" s="82">
        <v>0</v>
      </c>
      <c r="BW87" s="82">
        <v>0</v>
      </c>
      <c r="BX87" s="82">
        <v>0</v>
      </c>
      <c r="BY87" s="82">
        <v>0</v>
      </c>
      <c r="BZ87" s="82">
        <v>0</v>
      </c>
      <c r="CA87" s="82">
        <v>0</v>
      </c>
      <c r="CB87" s="82">
        <v>26506</v>
      </c>
      <c r="CC87" s="91"/>
      <c r="CD87" s="82">
        <v>0</v>
      </c>
      <c r="CE87" s="82">
        <v>0</v>
      </c>
      <c r="CF87" s="82">
        <v>0</v>
      </c>
      <c r="CG87" s="91"/>
      <c r="CH87" s="95">
        <v>26506</v>
      </c>
      <c r="CI87" s="95">
        <v>0</v>
      </c>
    </row>
    <row r="88" spans="1:87">
      <c r="A88" s="77">
        <v>30001</v>
      </c>
      <c r="B88" s="77" t="s">
        <v>1725</v>
      </c>
      <c r="C88" s="91">
        <v>84</v>
      </c>
      <c r="D88" s="82">
        <v>0</v>
      </c>
      <c r="E88" s="82">
        <v>0</v>
      </c>
      <c r="F88" s="82">
        <v>0</v>
      </c>
      <c r="G88" s="82">
        <v>0</v>
      </c>
      <c r="H88" s="82">
        <v>0</v>
      </c>
      <c r="I88" s="82">
        <v>0</v>
      </c>
      <c r="J88" s="82">
        <v>0</v>
      </c>
      <c r="K88" s="82">
        <v>0</v>
      </c>
      <c r="L88" s="82">
        <v>0</v>
      </c>
      <c r="M88" s="82">
        <v>0</v>
      </c>
      <c r="N88" s="82">
        <v>0</v>
      </c>
      <c r="O88" s="82">
        <v>0</v>
      </c>
      <c r="P88" s="82">
        <v>0</v>
      </c>
      <c r="Q88" s="82">
        <v>0</v>
      </c>
      <c r="R88" s="82">
        <v>0</v>
      </c>
      <c r="S88" s="82">
        <v>0</v>
      </c>
      <c r="T88" s="82">
        <v>0</v>
      </c>
      <c r="U88" s="82">
        <v>0</v>
      </c>
      <c r="V88" s="82">
        <v>0</v>
      </c>
      <c r="W88" s="82">
        <v>0</v>
      </c>
      <c r="X88" s="82">
        <v>0</v>
      </c>
      <c r="Y88" s="82">
        <v>0</v>
      </c>
      <c r="Z88" s="82">
        <v>0</v>
      </c>
      <c r="AA88" s="82">
        <v>0</v>
      </c>
      <c r="AB88" s="82">
        <v>0</v>
      </c>
      <c r="AC88" s="82">
        <v>0</v>
      </c>
      <c r="AD88" s="82">
        <v>0</v>
      </c>
      <c r="AE88" s="82">
        <v>0</v>
      </c>
      <c r="AF88" s="82">
        <v>0</v>
      </c>
      <c r="AG88" s="82">
        <v>0</v>
      </c>
      <c r="AH88" s="82">
        <v>0</v>
      </c>
      <c r="AI88" s="82">
        <v>0</v>
      </c>
      <c r="AJ88" s="82">
        <v>0</v>
      </c>
      <c r="AK88" s="82">
        <v>0</v>
      </c>
      <c r="AL88" s="82">
        <v>4208</v>
      </c>
      <c r="AM88" s="82">
        <v>0</v>
      </c>
      <c r="AN88" s="82">
        <v>587</v>
      </c>
      <c r="AO88" s="82">
        <v>0</v>
      </c>
      <c r="AP88" s="82">
        <v>0</v>
      </c>
      <c r="AQ88" s="82">
        <v>0</v>
      </c>
      <c r="AR88" s="82">
        <v>55</v>
      </c>
      <c r="AS88" s="82">
        <v>0</v>
      </c>
      <c r="AT88" s="82">
        <v>409</v>
      </c>
      <c r="AU88" s="82">
        <v>0</v>
      </c>
      <c r="AV88" s="82">
        <v>0</v>
      </c>
      <c r="AW88" s="82">
        <v>0</v>
      </c>
      <c r="AX88" s="82">
        <v>0</v>
      </c>
      <c r="AY88" s="82">
        <v>0</v>
      </c>
      <c r="AZ88" s="82">
        <v>0</v>
      </c>
      <c r="BA88" s="82">
        <v>0</v>
      </c>
      <c r="BB88" s="82">
        <v>0</v>
      </c>
      <c r="BC88" s="82">
        <v>0</v>
      </c>
      <c r="BD88" s="82">
        <v>0</v>
      </c>
      <c r="BE88" s="82">
        <v>0</v>
      </c>
      <c r="BF88" s="82">
        <v>0</v>
      </c>
      <c r="BG88" s="82">
        <v>0</v>
      </c>
      <c r="BH88" s="82">
        <v>0</v>
      </c>
      <c r="BI88" s="82">
        <v>0</v>
      </c>
      <c r="BJ88" s="82">
        <v>0</v>
      </c>
      <c r="BK88" s="82">
        <v>0</v>
      </c>
      <c r="BL88" s="82">
        <v>103</v>
      </c>
      <c r="BM88" s="82">
        <v>0</v>
      </c>
      <c r="BN88" s="82">
        <v>0</v>
      </c>
      <c r="BO88" s="82">
        <v>0</v>
      </c>
      <c r="BP88" s="82">
        <v>0</v>
      </c>
      <c r="BQ88" s="82">
        <v>0</v>
      </c>
      <c r="BR88" s="82">
        <v>29</v>
      </c>
      <c r="BS88" s="82">
        <v>0</v>
      </c>
      <c r="BT88" s="82">
        <v>5391</v>
      </c>
      <c r="BU88" s="82">
        <v>0</v>
      </c>
      <c r="BV88" s="82">
        <v>0</v>
      </c>
      <c r="BW88" s="82">
        <v>0</v>
      </c>
      <c r="BX88" s="82">
        <v>5335</v>
      </c>
      <c r="BY88" s="82">
        <v>4911</v>
      </c>
      <c r="BZ88" s="82">
        <v>0</v>
      </c>
      <c r="CA88" s="82">
        <v>10246</v>
      </c>
      <c r="CB88" s="82">
        <v>15637</v>
      </c>
      <c r="CC88" s="91"/>
      <c r="CD88" s="82">
        <v>0</v>
      </c>
      <c r="CE88" s="82">
        <v>0</v>
      </c>
      <c r="CF88" s="82">
        <v>0</v>
      </c>
      <c r="CG88" s="91"/>
      <c r="CH88" s="95">
        <v>15637</v>
      </c>
      <c r="CI88" s="95">
        <v>0</v>
      </c>
    </row>
    <row r="89" spans="1:87">
      <c r="A89" s="77">
        <v>31801</v>
      </c>
      <c r="B89" s="77" t="s">
        <v>1727</v>
      </c>
      <c r="C89" s="91">
        <v>85</v>
      </c>
      <c r="D89" s="82">
        <v>0</v>
      </c>
      <c r="E89" s="82">
        <v>0</v>
      </c>
      <c r="F89" s="82">
        <v>0</v>
      </c>
      <c r="G89" s="82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82">
        <v>0</v>
      </c>
      <c r="N89" s="82">
        <v>0</v>
      </c>
      <c r="O89" s="82">
        <v>0</v>
      </c>
      <c r="P89" s="82">
        <v>0</v>
      </c>
      <c r="Q89" s="82">
        <v>0</v>
      </c>
      <c r="R89" s="82">
        <v>0</v>
      </c>
      <c r="S89" s="82">
        <v>0</v>
      </c>
      <c r="T89" s="82">
        <v>0</v>
      </c>
      <c r="U89" s="82">
        <v>0</v>
      </c>
      <c r="V89" s="82">
        <v>0</v>
      </c>
      <c r="W89" s="82">
        <v>0</v>
      </c>
      <c r="X89" s="82">
        <v>0</v>
      </c>
      <c r="Y89" s="82">
        <v>0</v>
      </c>
      <c r="Z89" s="82">
        <v>0</v>
      </c>
      <c r="AA89" s="82">
        <v>0</v>
      </c>
      <c r="AB89" s="82">
        <v>0</v>
      </c>
      <c r="AC89" s="82">
        <v>0</v>
      </c>
      <c r="AD89" s="82">
        <v>0</v>
      </c>
      <c r="AE89" s="82">
        <v>0</v>
      </c>
      <c r="AF89" s="82">
        <v>0</v>
      </c>
      <c r="AG89" s="82">
        <v>0</v>
      </c>
      <c r="AH89" s="82">
        <v>0</v>
      </c>
      <c r="AI89" s="82">
        <v>0</v>
      </c>
      <c r="AJ89" s="82">
        <v>0</v>
      </c>
      <c r="AK89" s="82">
        <v>14</v>
      </c>
      <c r="AL89" s="82">
        <v>0</v>
      </c>
      <c r="AM89" s="82">
        <v>61</v>
      </c>
      <c r="AN89" s="82">
        <v>0</v>
      </c>
      <c r="AO89" s="82">
        <v>0</v>
      </c>
      <c r="AP89" s="82">
        <v>0</v>
      </c>
      <c r="AQ89" s="82">
        <v>0</v>
      </c>
      <c r="AR89" s="82">
        <v>0</v>
      </c>
      <c r="AS89" s="82">
        <v>3</v>
      </c>
      <c r="AT89" s="82">
        <v>0</v>
      </c>
      <c r="AU89" s="82">
        <v>0</v>
      </c>
      <c r="AV89" s="82">
        <v>0</v>
      </c>
      <c r="AW89" s="82">
        <v>1</v>
      </c>
      <c r="AX89" s="82">
        <v>0</v>
      </c>
      <c r="AY89" s="82">
        <v>0</v>
      </c>
      <c r="AZ89" s="82">
        <v>0</v>
      </c>
      <c r="BA89" s="82">
        <v>0</v>
      </c>
      <c r="BB89" s="82">
        <v>0</v>
      </c>
      <c r="BC89" s="82">
        <v>0</v>
      </c>
      <c r="BD89" s="82">
        <v>0</v>
      </c>
      <c r="BE89" s="82">
        <v>0</v>
      </c>
      <c r="BF89" s="82">
        <v>0</v>
      </c>
      <c r="BG89" s="82">
        <v>0</v>
      </c>
      <c r="BH89" s="82">
        <v>0</v>
      </c>
      <c r="BI89" s="82">
        <v>0</v>
      </c>
      <c r="BJ89" s="82">
        <v>0</v>
      </c>
      <c r="BK89" s="82">
        <v>0</v>
      </c>
      <c r="BL89" s="82">
        <v>3</v>
      </c>
      <c r="BM89" s="82">
        <v>2</v>
      </c>
      <c r="BN89" s="82">
        <v>0</v>
      </c>
      <c r="BO89" s="82">
        <v>1</v>
      </c>
      <c r="BP89" s="82">
        <v>1</v>
      </c>
      <c r="BQ89" s="82">
        <v>0</v>
      </c>
      <c r="BR89" s="82">
        <v>0</v>
      </c>
      <c r="BS89" s="82">
        <v>0</v>
      </c>
      <c r="BT89" s="82">
        <v>86</v>
      </c>
      <c r="BU89" s="82">
        <v>0</v>
      </c>
      <c r="BV89" s="82">
        <v>0</v>
      </c>
      <c r="BW89" s="82">
        <v>0</v>
      </c>
      <c r="BX89" s="82">
        <v>1106</v>
      </c>
      <c r="BY89" s="82">
        <v>297</v>
      </c>
      <c r="BZ89" s="82">
        <v>0</v>
      </c>
      <c r="CA89" s="82">
        <v>1402</v>
      </c>
      <c r="CB89" s="82">
        <v>1488</v>
      </c>
      <c r="CC89" s="91"/>
      <c r="CD89" s="82">
        <v>0</v>
      </c>
      <c r="CE89" s="82">
        <v>0</v>
      </c>
      <c r="CF89" s="82">
        <v>0</v>
      </c>
      <c r="CG89" s="91"/>
      <c r="CH89" s="95">
        <v>1488</v>
      </c>
      <c r="CI89" s="95">
        <v>0</v>
      </c>
    </row>
    <row r="90" spans="1:87">
      <c r="A90" s="77">
        <v>31802</v>
      </c>
      <c r="B90" s="77" t="s">
        <v>1729</v>
      </c>
      <c r="C90" s="91">
        <v>86</v>
      </c>
      <c r="D90" s="82">
        <v>1</v>
      </c>
      <c r="E90" s="82">
        <v>0</v>
      </c>
      <c r="F90" s="82">
        <v>2</v>
      </c>
      <c r="G90" s="82">
        <v>0</v>
      </c>
      <c r="H90" s="82">
        <v>7</v>
      </c>
      <c r="I90" s="82">
        <v>4</v>
      </c>
      <c r="J90" s="82">
        <v>1</v>
      </c>
      <c r="K90" s="82">
        <v>2</v>
      </c>
      <c r="L90" s="82">
        <v>1</v>
      </c>
      <c r="M90" s="82">
        <v>3</v>
      </c>
      <c r="N90" s="82">
        <v>1</v>
      </c>
      <c r="O90" s="82">
        <v>0</v>
      </c>
      <c r="P90" s="82">
        <v>2</v>
      </c>
      <c r="Q90" s="82">
        <v>294</v>
      </c>
      <c r="R90" s="82">
        <v>50</v>
      </c>
      <c r="S90" s="82">
        <v>1</v>
      </c>
      <c r="T90" s="82">
        <v>0</v>
      </c>
      <c r="U90" s="82">
        <v>0</v>
      </c>
      <c r="V90" s="82">
        <v>1</v>
      </c>
      <c r="W90" s="82">
        <v>0</v>
      </c>
      <c r="X90" s="82">
        <v>15</v>
      </c>
      <c r="Y90" s="82">
        <v>8</v>
      </c>
      <c r="Z90" s="82">
        <v>0</v>
      </c>
      <c r="AA90" s="82">
        <v>12</v>
      </c>
      <c r="AB90" s="82">
        <v>0</v>
      </c>
      <c r="AC90" s="82">
        <v>27</v>
      </c>
      <c r="AD90" s="82">
        <v>1</v>
      </c>
      <c r="AE90" s="82">
        <v>0</v>
      </c>
      <c r="AF90" s="82">
        <v>1</v>
      </c>
      <c r="AG90" s="82">
        <v>5</v>
      </c>
      <c r="AH90" s="82">
        <v>0</v>
      </c>
      <c r="AI90" s="82">
        <v>111</v>
      </c>
      <c r="AJ90" s="82">
        <v>74</v>
      </c>
      <c r="AK90" s="82">
        <v>5</v>
      </c>
      <c r="AL90" s="82">
        <v>1</v>
      </c>
      <c r="AM90" s="82">
        <v>145</v>
      </c>
      <c r="AN90" s="82">
        <v>20</v>
      </c>
      <c r="AO90" s="82">
        <v>10</v>
      </c>
      <c r="AP90" s="82">
        <v>6</v>
      </c>
      <c r="AQ90" s="82">
        <v>164</v>
      </c>
      <c r="AR90" s="82">
        <v>4</v>
      </c>
      <c r="AS90" s="82">
        <v>61</v>
      </c>
      <c r="AT90" s="82">
        <v>19</v>
      </c>
      <c r="AU90" s="82">
        <v>18</v>
      </c>
      <c r="AV90" s="82">
        <v>0</v>
      </c>
      <c r="AW90" s="82">
        <v>25</v>
      </c>
      <c r="AX90" s="82">
        <v>1</v>
      </c>
      <c r="AY90" s="82">
        <v>1</v>
      </c>
      <c r="AZ90" s="82">
        <v>0</v>
      </c>
      <c r="BA90" s="82">
        <v>11</v>
      </c>
      <c r="BB90" s="82">
        <v>0</v>
      </c>
      <c r="BC90" s="82">
        <v>14</v>
      </c>
      <c r="BD90" s="82">
        <v>46</v>
      </c>
      <c r="BE90" s="82">
        <v>24</v>
      </c>
      <c r="BF90" s="82">
        <v>47</v>
      </c>
      <c r="BG90" s="82">
        <v>83</v>
      </c>
      <c r="BH90" s="82">
        <v>52</v>
      </c>
      <c r="BI90" s="82">
        <v>104</v>
      </c>
      <c r="BJ90" s="82">
        <v>38</v>
      </c>
      <c r="BK90" s="82">
        <v>3</v>
      </c>
      <c r="BL90" s="82">
        <v>151</v>
      </c>
      <c r="BM90" s="82">
        <v>189</v>
      </c>
      <c r="BN90" s="82">
        <v>5</v>
      </c>
      <c r="BO90" s="82">
        <v>416</v>
      </c>
      <c r="BP90" s="82">
        <v>1851</v>
      </c>
      <c r="BQ90" s="82">
        <v>33</v>
      </c>
      <c r="BR90" s="82">
        <v>19</v>
      </c>
      <c r="BS90" s="82">
        <v>0</v>
      </c>
      <c r="BT90" s="82">
        <v>4194</v>
      </c>
      <c r="BU90" s="82">
        <v>0</v>
      </c>
      <c r="BV90" s="82">
        <v>0</v>
      </c>
      <c r="BW90" s="82">
        <v>0</v>
      </c>
      <c r="BX90" s="82">
        <v>4440</v>
      </c>
      <c r="BY90" s="82">
        <v>1123</v>
      </c>
      <c r="BZ90" s="82">
        <v>0</v>
      </c>
      <c r="CA90" s="82">
        <v>5563</v>
      </c>
      <c r="CB90" s="82">
        <v>9757</v>
      </c>
      <c r="CC90" s="91"/>
      <c r="CD90" s="82">
        <v>0</v>
      </c>
      <c r="CE90" s="82">
        <v>0</v>
      </c>
      <c r="CF90" s="82">
        <v>0</v>
      </c>
      <c r="CG90" s="91"/>
      <c r="CH90" s="95">
        <v>9757</v>
      </c>
      <c r="CI90" s="95">
        <v>0</v>
      </c>
    </row>
    <row r="91" spans="1:87">
      <c r="A91" s="77">
        <v>33001</v>
      </c>
      <c r="B91" s="77" t="s">
        <v>1518</v>
      </c>
      <c r="C91" s="91">
        <v>87</v>
      </c>
      <c r="D91" s="82">
        <v>15</v>
      </c>
      <c r="E91" s="82">
        <v>6</v>
      </c>
      <c r="F91" s="82">
        <v>19</v>
      </c>
      <c r="G91" s="82">
        <v>140</v>
      </c>
      <c r="H91" s="82">
        <v>321</v>
      </c>
      <c r="I91" s="82">
        <v>163</v>
      </c>
      <c r="J91" s="82">
        <v>139</v>
      </c>
      <c r="K91" s="82">
        <v>154</v>
      </c>
      <c r="L91" s="82">
        <v>106</v>
      </c>
      <c r="M91" s="82">
        <v>89</v>
      </c>
      <c r="N91" s="82">
        <v>58</v>
      </c>
      <c r="O91" s="82">
        <v>2</v>
      </c>
      <c r="P91" s="82">
        <v>25</v>
      </c>
      <c r="Q91" s="82">
        <v>46</v>
      </c>
      <c r="R91" s="82">
        <v>28</v>
      </c>
      <c r="S91" s="82">
        <v>72</v>
      </c>
      <c r="T91" s="82">
        <v>367</v>
      </c>
      <c r="U91" s="82">
        <v>221</v>
      </c>
      <c r="V91" s="82">
        <v>68</v>
      </c>
      <c r="W91" s="82">
        <v>91</v>
      </c>
      <c r="X91" s="82">
        <v>169</v>
      </c>
      <c r="Y91" s="82">
        <v>90</v>
      </c>
      <c r="Z91" s="82">
        <v>25</v>
      </c>
      <c r="AA91" s="82">
        <v>95</v>
      </c>
      <c r="AB91" s="82">
        <v>86</v>
      </c>
      <c r="AC91" s="82">
        <v>431</v>
      </c>
      <c r="AD91" s="82">
        <v>1123</v>
      </c>
      <c r="AE91" s="82">
        <v>300</v>
      </c>
      <c r="AF91" s="82">
        <v>120</v>
      </c>
      <c r="AG91" s="82">
        <v>13</v>
      </c>
      <c r="AH91" s="82">
        <v>76</v>
      </c>
      <c r="AI91" s="82">
        <v>273</v>
      </c>
      <c r="AJ91" s="82">
        <v>39</v>
      </c>
      <c r="AK91" s="82">
        <v>117</v>
      </c>
      <c r="AL91" s="82">
        <v>63</v>
      </c>
      <c r="AM91" s="82">
        <v>113</v>
      </c>
      <c r="AN91" s="82">
        <v>113</v>
      </c>
      <c r="AO91" s="82">
        <v>215</v>
      </c>
      <c r="AP91" s="82">
        <v>173</v>
      </c>
      <c r="AQ91" s="82">
        <v>417</v>
      </c>
      <c r="AR91" s="82">
        <v>123</v>
      </c>
      <c r="AS91" s="82">
        <v>641</v>
      </c>
      <c r="AT91" s="82">
        <v>88</v>
      </c>
      <c r="AU91" s="82">
        <v>98</v>
      </c>
      <c r="AV91" s="82">
        <v>49</v>
      </c>
      <c r="AW91" s="82">
        <v>438</v>
      </c>
      <c r="AX91" s="82">
        <v>1</v>
      </c>
      <c r="AY91" s="82">
        <v>37</v>
      </c>
      <c r="AZ91" s="82">
        <v>119</v>
      </c>
      <c r="BA91" s="82">
        <v>23</v>
      </c>
      <c r="BB91" s="82">
        <v>132</v>
      </c>
      <c r="BC91" s="82">
        <v>125</v>
      </c>
      <c r="BD91" s="82">
        <v>52</v>
      </c>
      <c r="BE91" s="82">
        <v>14</v>
      </c>
      <c r="BF91" s="82">
        <v>132</v>
      </c>
      <c r="BG91" s="82">
        <v>38</v>
      </c>
      <c r="BH91" s="82">
        <v>21</v>
      </c>
      <c r="BI91" s="82">
        <v>155</v>
      </c>
      <c r="BJ91" s="82">
        <v>135</v>
      </c>
      <c r="BK91" s="82">
        <v>35</v>
      </c>
      <c r="BL91" s="82">
        <v>191</v>
      </c>
      <c r="BM91" s="82">
        <v>18</v>
      </c>
      <c r="BN91" s="82">
        <v>0</v>
      </c>
      <c r="BO91" s="82">
        <v>150</v>
      </c>
      <c r="BP91" s="82">
        <v>60</v>
      </c>
      <c r="BQ91" s="82">
        <v>82</v>
      </c>
      <c r="BR91" s="82">
        <v>75</v>
      </c>
      <c r="BS91" s="82">
        <v>0</v>
      </c>
      <c r="BT91" s="82">
        <v>9213</v>
      </c>
      <c r="BU91" s="82">
        <v>0</v>
      </c>
      <c r="BV91" s="82">
        <v>0</v>
      </c>
      <c r="BW91" s="82">
        <v>0</v>
      </c>
      <c r="BX91" s="82">
        <v>24</v>
      </c>
      <c r="BY91" s="82">
        <v>1215</v>
      </c>
      <c r="BZ91" s="82">
        <v>0</v>
      </c>
      <c r="CA91" s="82">
        <v>1238</v>
      </c>
      <c r="CB91" s="82">
        <v>10451</v>
      </c>
      <c r="CC91" s="91"/>
      <c r="CD91" s="82">
        <v>0</v>
      </c>
      <c r="CE91" s="82">
        <v>0</v>
      </c>
      <c r="CF91" s="82">
        <v>0</v>
      </c>
      <c r="CG91" s="91"/>
      <c r="CH91" s="95">
        <v>10451</v>
      </c>
      <c r="CI91" s="95">
        <v>0</v>
      </c>
    </row>
    <row r="92" spans="1:87">
      <c r="A92" s="77">
        <v>35001</v>
      </c>
      <c r="B92" s="77" t="s">
        <v>1732</v>
      </c>
      <c r="C92" s="91">
        <v>88</v>
      </c>
      <c r="D92" s="82">
        <v>70</v>
      </c>
      <c r="E92" s="82">
        <v>48</v>
      </c>
      <c r="F92" s="82">
        <v>4</v>
      </c>
      <c r="G92" s="82">
        <v>8</v>
      </c>
      <c r="H92" s="82">
        <v>2</v>
      </c>
      <c r="I92" s="82">
        <v>13</v>
      </c>
      <c r="J92" s="82">
        <v>4</v>
      </c>
      <c r="K92" s="82">
        <v>16</v>
      </c>
      <c r="L92" s="82">
        <v>1</v>
      </c>
      <c r="M92" s="82">
        <v>34</v>
      </c>
      <c r="N92" s="82">
        <v>8</v>
      </c>
      <c r="O92" s="82">
        <v>1</v>
      </c>
      <c r="P92" s="82">
        <v>18</v>
      </c>
      <c r="Q92" s="82">
        <v>3</v>
      </c>
      <c r="R92" s="82">
        <v>3</v>
      </c>
      <c r="S92" s="82">
        <v>8</v>
      </c>
      <c r="T92" s="82">
        <v>25</v>
      </c>
      <c r="U92" s="82">
        <v>2</v>
      </c>
      <c r="V92" s="82">
        <v>1</v>
      </c>
      <c r="W92" s="82">
        <v>1</v>
      </c>
      <c r="X92" s="82">
        <v>53</v>
      </c>
      <c r="Y92" s="82">
        <v>8</v>
      </c>
      <c r="Z92" s="82">
        <v>2</v>
      </c>
      <c r="AA92" s="82">
        <v>3</v>
      </c>
      <c r="AB92" s="82">
        <v>25</v>
      </c>
      <c r="AC92" s="82">
        <v>55</v>
      </c>
      <c r="AD92" s="82">
        <v>41</v>
      </c>
      <c r="AE92" s="82">
        <v>32</v>
      </c>
      <c r="AF92" s="82">
        <v>15</v>
      </c>
      <c r="AG92" s="82">
        <v>2</v>
      </c>
      <c r="AH92" s="82">
        <v>7</v>
      </c>
      <c r="AI92" s="82">
        <v>9</v>
      </c>
      <c r="AJ92" s="82">
        <v>8</v>
      </c>
      <c r="AK92" s="82">
        <v>17</v>
      </c>
      <c r="AL92" s="82">
        <v>3</v>
      </c>
      <c r="AM92" s="82">
        <v>4</v>
      </c>
      <c r="AN92" s="82">
        <v>2</v>
      </c>
      <c r="AO92" s="82">
        <v>1002</v>
      </c>
      <c r="AP92" s="82">
        <v>34</v>
      </c>
      <c r="AQ92" s="82">
        <v>8</v>
      </c>
      <c r="AR92" s="82">
        <v>16</v>
      </c>
      <c r="AS92" s="82">
        <v>193</v>
      </c>
      <c r="AT92" s="82">
        <v>16</v>
      </c>
      <c r="AU92" s="82">
        <v>1</v>
      </c>
      <c r="AV92" s="82">
        <v>0</v>
      </c>
      <c r="AW92" s="82">
        <v>12</v>
      </c>
      <c r="AX92" s="82">
        <v>14</v>
      </c>
      <c r="AY92" s="82">
        <v>18</v>
      </c>
      <c r="AZ92" s="82">
        <v>2</v>
      </c>
      <c r="BA92" s="82">
        <v>5</v>
      </c>
      <c r="BB92" s="82">
        <v>23</v>
      </c>
      <c r="BC92" s="82">
        <v>5</v>
      </c>
      <c r="BD92" s="82">
        <v>24</v>
      </c>
      <c r="BE92" s="82">
        <v>5</v>
      </c>
      <c r="BF92" s="82">
        <v>11</v>
      </c>
      <c r="BG92" s="82">
        <v>3</v>
      </c>
      <c r="BH92" s="82">
        <v>2</v>
      </c>
      <c r="BI92" s="82">
        <v>2</v>
      </c>
      <c r="BJ92" s="82">
        <v>66</v>
      </c>
      <c r="BK92" s="82">
        <v>1</v>
      </c>
      <c r="BL92" s="82">
        <v>78</v>
      </c>
      <c r="BM92" s="82">
        <v>24</v>
      </c>
      <c r="BN92" s="82">
        <v>24</v>
      </c>
      <c r="BO92" s="82">
        <v>17</v>
      </c>
      <c r="BP92" s="82">
        <v>14</v>
      </c>
      <c r="BQ92" s="82">
        <v>10</v>
      </c>
      <c r="BR92" s="82">
        <v>37</v>
      </c>
      <c r="BS92" s="82">
        <v>0</v>
      </c>
      <c r="BT92" s="82">
        <v>2224</v>
      </c>
      <c r="BU92" s="82">
        <v>0</v>
      </c>
      <c r="BV92" s="82">
        <v>0</v>
      </c>
      <c r="BW92" s="82">
        <v>0</v>
      </c>
      <c r="BX92" s="82">
        <v>973</v>
      </c>
      <c r="BY92" s="82">
        <v>0</v>
      </c>
      <c r="BZ92" s="82">
        <v>0</v>
      </c>
      <c r="CA92" s="82">
        <v>973</v>
      </c>
      <c r="CB92" s="82">
        <v>3197</v>
      </c>
      <c r="CC92" s="91"/>
      <c r="CD92" s="82">
        <v>0</v>
      </c>
      <c r="CE92" s="82">
        <v>0</v>
      </c>
      <c r="CF92" s="82">
        <v>0</v>
      </c>
      <c r="CG92" s="91"/>
      <c r="CH92" s="95">
        <v>3197</v>
      </c>
      <c r="CI92" s="95">
        <v>0</v>
      </c>
    </row>
    <row r="93" spans="1:87">
      <c r="A93" s="77">
        <v>36801</v>
      </c>
      <c r="B93" s="77" t="s">
        <v>1734</v>
      </c>
      <c r="C93" s="91">
        <v>89</v>
      </c>
      <c r="D93" s="82">
        <v>0</v>
      </c>
      <c r="E93" s="82">
        <v>0</v>
      </c>
      <c r="F93" s="82">
        <v>0</v>
      </c>
      <c r="G93" s="82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0</v>
      </c>
      <c r="Y93" s="82">
        <v>0</v>
      </c>
      <c r="Z93" s="82">
        <v>0</v>
      </c>
      <c r="AA93" s="82">
        <v>0</v>
      </c>
      <c r="AB93" s="82">
        <v>0</v>
      </c>
      <c r="AC93" s="82">
        <v>0</v>
      </c>
      <c r="AD93" s="82">
        <v>0</v>
      </c>
      <c r="AE93" s="82">
        <v>0</v>
      </c>
      <c r="AF93" s="82">
        <v>0</v>
      </c>
      <c r="AG93" s="82">
        <v>0</v>
      </c>
      <c r="AH93" s="82">
        <v>0</v>
      </c>
      <c r="AI93" s="82">
        <v>0</v>
      </c>
      <c r="AJ93" s="82">
        <v>0</v>
      </c>
      <c r="AK93" s="82">
        <v>0</v>
      </c>
      <c r="AL93" s="82">
        <v>0</v>
      </c>
      <c r="AM93" s="82">
        <v>0</v>
      </c>
      <c r="AN93" s="82">
        <v>0</v>
      </c>
      <c r="AO93" s="82">
        <v>0</v>
      </c>
      <c r="AP93" s="82">
        <v>0</v>
      </c>
      <c r="AQ93" s="82">
        <v>0</v>
      </c>
      <c r="AR93" s="82">
        <v>0</v>
      </c>
      <c r="AS93" s="82">
        <v>0</v>
      </c>
      <c r="AT93" s="82">
        <v>0</v>
      </c>
      <c r="AU93" s="82">
        <v>0</v>
      </c>
      <c r="AV93" s="82">
        <v>0</v>
      </c>
      <c r="AW93" s="82">
        <v>0</v>
      </c>
      <c r="AX93" s="82">
        <v>0</v>
      </c>
      <c r="AY93" s="82">
        <v>0</v>
      </c>
      <c r="AZ93" s="82">
        <v>0</v>
      </c>
      <c r="BA93" s="82">
        <v>0</v>
      </c>
      <c r="BB93" s="82">
        <v>0</v>
      </c>
      <c r="BC93" s="82">
        <v>0</v>
      </c>
      <c r="BD93" s="82">
        <v>0</v>
      </c>
      <c r="BE93" s="82">
        <v>0</v>
      </c>
      <c r="BF93" s="82">
        <v>0</v>
      </c>
      <c r="BG93" s="82">
        <v>0</v>
      </c>
      <c r="BH93" s="82">
        <v>0</v>
      </c>
      <c r="BI93" s="82">
        <v>0</v>
      </c>
      <c r="BJ93" s="82">
        <v>0</v>
      </c>
      <c r="BK93" s="82">
        <v>0</v>
      </c>
      <c r="BL93" s="82">
        <v>0</v>
      </c>
      <c r="BM93" s="82">
        <v>0</v>
      </c>
      <c r="BN93" s="82">
        <v>0</v>
      </c>
      <c r="BO93" s="82">
        <v>0</v>
      </c>
      <c r="BP93" s="82">
        <v>0</v>
      </c>
      <c r="BQ93" s="82">
        <v>0</v>
      </c>
      <c r="BR93" s="82">
        <v>0</v>
      </c>
      <c r="BS93" s="82">
        <v>0</v>
      </c>
      <c r="BT93" s="82">
        <v>0</v>
      </c>
      <c r="BU93" s="82">
        <v>0</v>
      </c>
      <c r="BV93" s="82">
        <v>0</v>
      </c>
      <c r="BW93" s="82">
        <v>0</v>
      </c>
      <c r="BX93" s="82">
        <v>0</v>
      </c>
      <c r="BY93" s="82">
        <v>0</v>
      </c>
      <c r="BZ93" s="82">
        <v>0</v>
      </c>
      <c r="CA93" s="82">
        <v>0</v>
      </c>
      <c r="CB93" s="82">
        <v>0</v>
      </c>
      <c r="CC93" s="91"/>
      <c r="CD93" s="82">
        <v>0</v>
      </c>
      <c r="CE93" s="82">
        <v>0</v>
      </c>
      <c r="CF93" s="82">
        <v>0</v>
      </c>
      <c r="CG93" s="91"/>
      <c r="CH93" s="95">
        <v>0</v>
      </c>
      <c r="CI93" s="95">
        <v>0</v>
      </c>
    </row>
    <row r="94" spans="1:87">
      <c r="A94" s="77">
        <v>41801</v>
      </c>
      <c r="B94" s="77" t="s">
        <v>1736</v>
      </c>
      <c r="C94" s="91">
        <v>90</v>
      </c>
      <c r="D94" s="82">
        <v>0</v>
      </c>
      <c r="E94" s="82">
        <v>0</v>
      </c>
      <c r="F94" s="82">
        <v>0</v>
      </c>
      <c r="G94" s="82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0</v>
      </c>
      <c r="S94" s="82">
        <v>0</v>
      </c>
      <c r="T94" s="82">
        <v>0</v>
      </c>
      <c r="U94" s="82">
        <v>0</v>
      </c>
      <c r="V94" s="82">
        <v>0</v>
      </c>
      <c r="W94" s="82">
        <v>0</v>
      </c>
      <c r="X94" s="82">
        <v>0</v>
      </c>
      <c r="Y94" s="82">
        <v>0</v>
      </c>
      <c r="Z94" s="82">
        <v>0</v>
      </c>
      <c r="AA94" s="82">
        <v>0</v>
      </c>
      <c r="AB94" s="82">
        <v>0</v>
      </c>
      <c r="AC94" s="82">
        <v>0</v>
      </c>
      <c r="AD94" s="82">
        <v>0</v>
      </c>
      <c r="AE94" s="82">
        <v>0</v>
      </c>
      <c r="AF94" s="82">
        <v>0</v>
      </c>
      <c r="AG94" s="82">
        <v>0</v>
      </c>
      <c r="AH94" s="82">
        <v>0</v>
      </c>
      <c r="AI94" s="82">
        <v>0</v>
      </c>
      <c r="AJ94" s="82">
        <v>0</v>
      </c>
      <c r="AK94" s="82">
        <v>0</v>
      </c>
      <c r="AL94" s="82">
        <v>0</v>
      </c>
      <c r="AM94" s="82">
        <v>0</v>
      </c>
      <c r="AN94" s="82">
        <v>0</v>
      </c>
      <c r="AO94" s="82">
        <v>0</v>
      </c>
      <c r="AP94" s="82">
        <v>0</v>
      </c>
      <c r="AQ94" s="82">
        <v>48</v>
      </c>
      <c r="AR94" s="82">
        <v>1</v>
      </c>
      <c r="AS94" s="82">
        <v>1</v>
      </c>
      <c r="AT94" s="82">
        <v>0</v>
      </c>
      <c r="AU94" s="82">
        <v>0</v>
      </c>
      <c r="AV94" s="82">
        <v>0</v>
      </c>
      <c r="AW94" s="82">
        <v>0</v>
      </c>
      <c r="AX94" s="82">
        <v>0</v>
      </c>
      <c r="AY94" s="82">
        <v>0</v>
      </c>
      <c r="AZ94" s="82">
        <v>0</v>
      </c>
      <c r="BA94" s="82">
        <v>0</v>
      </c>
      <c r="BB94" s="82">
        <v>0</v>
      </c>
      <c r="BC94" s="82">
        <v>1</v>
      </c>
      <c r="BD94" s="82">
        <v>1</v>
      </c>
      <c r="BE94" s="82">
        <v>1</v>
      </c>
      <c r="BF94" s="82">
        <v>0</v>
      </c>
      <c r="BG94" s="82">
        <v>0</v>
      </c>
      <c r="BH94" s="82">
        <v>0</v>
      </c>
      <c r="BI94" s="82">
        <v>0</v>
      </c>
      <c r="BJ94" s="82">
        <v>3</v>
      </c>
      <c r="BK94" s="82">
        <v>0</v>
      </c>
      <c r="BL94" s="82">
        <v>6</v>
      </c>
      <c r="BM94" s="82">
        <v>2</v>
      </c>
      <c r="BN94" s="82">
        <v>1</v>
      </c>
      <c r="BO94" s="82">
        <v>2</v>
      </c>
      <c r="BP94" s="82">
        <v>0</v>
      </c>
      <c r="BQ94" s="82">
        <v>0</v>
      </c>
      <c r="BR94" s="82">
        <v>0</v>
      </c>
      <c r="BS94" s="82">
        <v>0</v>
      </c>
      <c r="BT94" s="82">
        <v>70</v>
      </c>
      <c r="BU94" s="82">
        <v>0</v>
      </c>
      <c r="BV94" s="82">
        <v>0</v>
      </c>
      <c r="BW94" s="82">
        <v>0</v>
      </c>
      <c r="BX94" s="82">
        <v>0</v>
      </c>
      <c r="BY94" s="82">
        <v>522</v>
      </c>
      <c r="BZ94" s="82">
        <v>0</v>
      </c>
      <c r="CA94" s="82">
        <v>522</v>
      </c>
      <c r="CB94" s="82">
        <v>592</v>
      </c>
      <c r="CC94" s="91"/>
      <c r="CD94" s="82">
        <v>0</v>
      </c>
      <c r="CE94" s="82">
        <v>0</v>
      </c>
      <c r="CF94" s="82">
        <v>0</v>
      </c>
      <c r="CG94" s="91"/>
      <c r="CH94" s="95">
        <v>592</v>
      </c>
      <c r="CI94" s="95">
        <v>0</v>
      </c>
    </row>
    <row r="95" spans="1:87">
      <c r="A95" s="77">
        <v>41802</v>
      </c>
      <c r="B95" s="77" t="s">
        <v>1738</v>
      </c>
      <c r="C95" s="91">
        <v>91</v>
      </c>
      <c r="D95" s="82">
        <v>0</v>
      </c>
      <c r="E95" s="82">
        <v>0</v>
      </c>
      <c r="F95" s="82">
        <v>0</v>
      </c>
      <c r="G95" s="82">
        <v>0</v>
      </c>
      <c r="H95" s="82">
        <v>0</v>
      </c>
      <c r="I95" s="82">
        <v>0</v>
      </c>
      <c r="J95" s="82">
        <v>0</v>
      </c>
      <c r="K95" s="82">
        <v>0</v>
      </c>
      <c r="L95" s="82">
        <v>0</v>
      </c>
      <c r="M95" s="82">
        <v>0</v>
      </c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0</v>
      </c>
      <c r="X95" s="82">
        <v>0</v>
      </c>
      <c r="Y95" s="82">
        <v>0</v>
      </c>
      <c r="Z95" s="82">
        <v>0</v>
      </c>
      <c r="AA95" s="82">
        <v>0</v>
      </c>
      <c r="AB95" s="82">
        <v>0</v>
      </c>
      <c r="AC95" s="82">
        <v>0</v>
      </c>
      <c r="AD95" s="82">
        <v>0</v>
      </c>
      <c r="AE95" s="82">
        <v>0</v>
      </c>
      <c r="AF95" s="82">
        <v>0</v>
      </c>
      <c r="AG95" s="82">
        <v>0</v>
      </c>
      <c r="AH95" s="82">
        <v>0</v>
      </c>
      <c r="AI95" s="82">
        <v>0</v>
      </c>
      <c r="AJ95" s="82">
        <v>0</v>
      </c>
      <c r="AK95" s="82">
        <v>0</v>
      </c>
      <c r="AL95" s="82">
        <v>0</v>
      </c>
      <c r="AM95" s="82">
        <v>0</v>
      </c>
      <c r="AN95" s="82">
        <v>0</v>
      </c>
      <c r="AO95" s="82">
        <v>0</v>
      </c>
      <c r="AP95" s="82">
        <v>0</v>
      </c>
      <c r="AQ95" s="82">
        <v>0</v>
      </c>
      <c r="AR95" s="82">
        <v>0</v>
      </c>
      <c r="AS95" s="82">
        <v>0</v>
      </c>
      <c r="AT95" s="82">
        <v>0</v>
      </c>
      <c r="AU95" s="82">
        <v>0</v>
      </c>
      <c r="AV95" s="82">
        <v>0</v>
      </c>
      <c r="AW95" s="82">
        <v>0</v>
      </c>
      <c r="AX95" s="82">
        <v>0</v>
      </c>
      <c r="AY95" s="82">
        <v>0</v>
      </c>
      <c r="AZ95" s="82">
        <v>0</v>
      </c>
      <c r="BA95" s="82">
        <v>0</v>
      </c>
      <c r="BB95" s="82">
        <v>0</v>
      </c>
      <c r="BC95" s="82">
        <v>0</v>
      </c>
      <c r="BD95" s="82">
        <v>0</v>
      </c>
      <c r="BE95" s="82">
        <v>0</v>
      </c>
      <c r="BF95" s="82">
        <v>0</v>
      </c>
      <c r="BG95" s="82">
        <v>0</v>
      </c>
      <c r="BH95" s="82">
        <v>0</v>
      </c>
      <c r="BI95" s="82">
        <v>0</v>
      </c>
      <c r="BJ95" s="82">
        <v>0</v>
      </c>
      <c r="BK95" s="82">
        <v>0</v>
      </c>
      <c r="BL95" s="82">
        <v>0</v>
      </c>
      <c r="BM95" s="82">
        <v>0</v>
      </c>
      <c r="BN95" s="82">
        <v>0</v>
      </c>
      <c r="BO95" s="82">
        <v>0</v>
      </c>
      <c r="BP95" s="82">
        <v>0</v>
      </c>
      <c r="BQ95" s="82">
        <v>0</v>
      </c>
      <c r="BR95" s="82">
        <v>0</v>
      </c>
      <c r="BS95" s="82">
        <v>0</v>
      </c>
      <c r="BT95" s="82">
        <v>0</v>
      </c>
      <c r="BU95" s="82">
        <v>0</v>
      </c>
      <c r="BV95" s="82">
        <v>0</v>
      </c>
      <c r="BW95" s="82">
        <v>0</v>
      </c>
      <c r="BX95" s="82">
        <v>0</v>
      </c>
      <c r="BY95" s="82">
        <v>0</v>
      </c>
      <c r="BZ95" s="82">
        <v>0</v>
      </c>
      <c r="CA95" s="82">
        <v>0</v>
      </c>
      <c r="CB95" s="82">
        <v>0</v>
      </c>
      <c r="CC95" s="91"/>
      <c r="CD95" s="82">
        <v>0</v>
      </c>
      <c r="CE95" s="82">
        <v>0</v>
      </c>
      <c r="CF95" s="82">
        <v>0</v>
      </c>
      <c r="CG95" s="91"/>
      <c r="CH95" s="95">
        <v>0</v>
      </c>
      <c r="CI95" s="95">
        <v>0</v>
      </c>
    </row>
    <row r="96" spans="1:87">
      <c r="A96" s="77">
        <v>41803</v>
      </c>
      <c r="B96" s="77" t="s">
        <v>1740</v>
      </c>
      <c r="C96" s="91">
        <v>92</v>
      </c>
      <c r="D96" s="82">
        <v>0</v>
      </c>
      <c r="E96" s="82">
        <v>1</v>
      </c>
      <c r="F96" s="82">
        <v>0</v>
      </c>
      <c r="G96" s="82">
        <v>0</v>
      </c>
      <c r="H96" s="82">
        <v>1</v>
      </c>
      <c r="I96" s="82">
        <v>0</v>
      </c>
      <c r="J96" s="82">
        <v>1</v>
      </c>
      <c r="K96" s="82">
        <v>0</v>
      </c>
      <c r="L96" s="82">
        <v>0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  <c r="X96" s="82">
        <v>0</v>
      </c>
      <c r="Y96" s="82">
        <v>0</v>
      </c>
      <c r="Z96" s="82">
        <v>0</v>
      </c>
      <c r="AA96" s="82">
        <v>0</v>
      </c>
      <c r="AB96" s="82">
        <v>0</v>
      </c>
      <c r="AC96" s="82">
        <v>0</v>
      </c>
      <c r="AD96" s="82">
        <v>0</v>
      </c>
      <c r="AE96" s="82">
        <v>8</v>
      </c>
      <c r="AF96" s="82">
        <v>0</v>
      </c>
      <c r="AG96" s="82">
        <v>0</v>
      </c>
      <c r="AH96" s="82">
        <v>0</v>
      </c>
      <c r="AI96" s="82">
        <v>0</v>
      </c>
      <c r="AJ96" s="82">
        <v>0</v>
      </c>
      <c r="AK96" s="82">
        <v>0</v>
      </c>
      <c r="AL96" s="82">
        <v>0</v>
      </c>
      <c r="AM96" s="82">
        <v>0</v>
      </c>
      <c r="AN96" s="82">
        <v>0</v>
      </c>
      <c r="AO96" s="82">
        <v>0</v>
      </c>
      <c r="AP96" s="82">
        <v>0</v>
      </c>
      <c r="AQ96" s="82">
        <v>139</v>
      </c>
      <c r="AR96" s="82">
        <v>0</v>
      </c>
      <c r="AS96" s="82">
        <v>0</v>
      </c>
      <c r="AT96" s="82">
        <v>0</v>
      </c>
      <c r="AU96" s="82">
        <v>0</v>
      </c>
      <c r="AV96" s="82">
        <v>0</v>
      </c>
      <c r="AW96" s="82">
        <v>3</v>
      </c>
      <c r="AX96" s="82">
        <v>0</v>
      </c>
      <c r="AY96" s="82">
        <v>2</v>
      </c>
      <c r="AZ96" s="82">
        <v>0</v>
      </c>
      <c r="BA96" s="82">
        <v>0</v>
      </c>
      <c r="BB96" s="82">
        <v>22</v>
      </c>
      <c r="BC96" s="82">
        <v>0</v>
      </c>
      <c r="BD96" s="82">
        <v>6</v>
      </c>
      <c r="BE96" s="82">
        <v>6</v>
      </c>
      <c r="BF96" s="82">
        <v>1</v>
      </c>
      <c r="BG96" s="82">
        <v>3</v>
      </c>
      <c r="BH96" s="82">
        <v>0</v>
      </c>
      <c r="BI96" s="82">
        <v>0</v>
      </c>
      <c r="BJ96" s="82">
        <v>4</v>
      </c>
      <c r="BK96" s="82">
        <v>0</v>
      </c>
      <c r="BL96" s="82">
        <v>9</v>
      </c>
      <c r="BM96" s="82">
        <v>1</v>
      </c>
      <c r="BN96" s="82">
        <v>0</v>
      </c>
      <c r="BO96" s="82">
        <v>8</v>
      </c>
      <c r="BP96" s="82">
        <v>0</v>
      </c>
      <c r="BQ96" s="82">
        <v>0</v>
      </c>
      <c r="BR96" s="82">
        <v>0</v>
      </c>
      <c r="BS96" s="82">
        <v>0</v>
      </c>
      <c r="BT96" s="82">
        <v>217</v>
      </c>
      <c r="BU96" s="82">
        <v>0</v>
      </c>
      <c r="BV96" s="82">
        <v>0</v>
      </c>
      <c r="BW96" s="82">
        <v>0</v>
      </c>
      <c r="BX96" s="82">
        <v>0</v>
      </c>
      <c r="BY96" s="82">
        <v>532</v>
      </c>
      <c r="BZ96" s="82">
        <v>0</v>
      </c>
      <c r="CA96" s="82">
        <v>532</v>
      </c>
      <c r="CB96" s="82">
        <v>749</v>
      </c>
      <c r="CC96" s="91"/>
      <c r="CD96" s="82">
        <v>0</v>
      </c>
      <c r="CE96" s="82">
        <v>0</v>
      </c>
      <c r="CF96" s="82">
        <v>0</v>
      </c>
      <c r="CG96" s="91"/>
      <c r="CH96" s="95">
        <v>749</v>
      </c>
      <c r="CI96" s="95">
        <v>0</v>
      </c>
    </row>
    <row r="97" spans="1:87">
      <c r="A97" s="77">
        <v>45001</v>
      </c>
      <c r="B97" s="77" t="s">
        <v>1742</v>
      </c>
      <c r="C97" s="91">
        <v>93</v>
      </c>
      <c r="D97" s="82">
        <v>0</v>
      </c>
      <c r="E97" s="82">
        <v>0</v>
      </c>
      <c r="F97" s="82">
        <v>0</v>
      </c>
      <c r="G97" s="82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82">
        <v>0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0</v>
      </c>
      <c r="X97" s="82">
        <v>0</v>
      </c>
      <c r="Y97" s="82">
        <v>0</v>
      </c>
      <c r="Z97" s="82">
        <v>0</v>
      </c>
      <c r="AA97" s="82">
        <v>0</v>
      </c>
      <c r="AB97" s="82">
        <v>0</v>
      </c>
      <c r="AC97" s="82">
        <v>0</v>
      </c>
      <c r="AD97" s="82">
        <v>0</v>
      </c>
      <c r="AE97" s="82">
        <v>0</v>
      </c>
      <c r="AF97" s="82">
        <v>0</v>
      </c>
      <c r="AG97" s="82">
        <v>0</v>
      </c>
      <c r="AH97" s="82">
        <v>0</v>
      </c>
      <c r="AI97" s="82">
        <v>0</v>
      </c>
      <c r="AJ97" s="82">
        <v>0</v>
      </c>
      <c r="AK97" s="82">
        <v>0</v>
      </c>
      <c r="AL97" s="82">
        <v>0</v>
      </c>
      <c r="AM97" s="82">
        <v>0</v>
      </c>
      <c r="AN97" s="82">
        <v>0</v>
      </c>
      <c r="AO97" s="82">
        <v>0</v>
      </c>
      <c r="AP97" s="82">
        <v>0</v>
      </c>
      <c r="AQ97" s="82">
        <v>0</v>
      </c>
      <c r="AR97" s="82">
        <v>0</v>
      </c>
      <c r="AS97" s="82">
        <v>0</v>
      </c>
      <c r="AT97" s="82">
        <v>0</v>
      </c>
      <c r="AU97" s="82">
        <v>0</v>
      </c>
      <c r="AV97" s="82">
        <v>0</v>
      </c>
      <c r="AW97" s="82">
        <v>0</v>
      </c>
      <c r="AX97" s="82">
        <v>0</v>
      </c>
      <c r="AY97" s="82">
        <v>0</v>
      </c>
      <c r="AZ97" s="82">
        <v>0</v>
      </c>
      <c r="BA97" s="82">
        <v>0</v>
      </c>
      <c r="BB97" s="82">
        <v>0</v>
      </c>
      <c r="BC97" s="82">
        <v>0</v>
      </c>
      <c r="BD97" s="82">
        <v>0</v>
      </c>
      <c r="BE97" s="82">
        <v>0</v>
      </c>
      <c r="BF97" s="82">
        <v>0</v>
      </c>
      <c r="BG97" s="82">
        <v>0</v>
      </c>
      <c r="BH97" s="82">
        <v>0</v>
      </c>
      <c r="BI97" s="82">
        <v>0</v>
      </c>
      <c r="BJ97" s="82">
        <v>0</v>
      </c>
      <c r="BK97" s="82">
        <v>0</v>
      </c>
      <c r="BL97" s="82">
        <v>0</v>
      </c>
      <c r="BM97" s="82">
        <v>0</v>
      </c>
      <c r="BN97" s="82">
        <v>0</v>
      </c>
      <c r="BO97" s="82">
        <v>0</v>
      </c>
      <c r="BP97" s="82">
        <v>0</v>
      </c>
      <c r="BQ97" s="82">
        <v>0</v>
      </c>
      <c r="BR97" s="82">
        <v>0</v>
      </c>
      <c r="BS97" s="82">
        <v>0</v>
      </c>
      <c r="BT97" s="82">
        <v>0</v>
      </c>
      <c r="BU97" s="82">
        <v>0</v>
      </c>
      <c r="BV97" s="82">
        <v>0</v>
      </c>
      <c r="BW97" s="82">
        <v>0</v>
      </c>
      <c r="BX97" s="82">
        <v>0</v>
      </c>
      <c r="BY97" s="82">
        <v>0</v>
      </c>
      <c r="BZ97" s="82">
        <v>0</v>
      </c>
      <c r="CA97" s="82">
        <v>0</v>
      </c>
      <c r="CB97" s="82">
        <v>0</v>
      </c>
      <c r="CC97" s="91"/>
      <c r="CD97" s="82">
        <v>0</v>
      </c>
      <c r="CE97" s="82">
        <v>0</v>
      </c>
      <c r="CF97" s="82">
        <v>0</v>
      </c>
      <c r="CG97" s="91"/>
      <c r="CH97" s="95">
        <v>0</v>
      </c>
      <c r="CI97" s="95">
        <v>0</v>
      </c>
    </row>
    <row r="98" spans="1:87">
      <c r="A98" s="77">
        <v>46801</v>
      </c>
      <c r="B98" s="77" t="s">
        <v>1523</v>
      </c>
      <c r="C98" s="91">
        <v>94</v>
      </c>
      <c r="D98" s="82">
        <v>0</v>
      </c>
      <c r="E98" s="82">
        <v>0</v>
      </c>
      <c r="F98" s="82">
        <v>0</v>
      </c>
      <c r="G98" s="82">
        <v>2</v>
      </c>
      <c r="H98" s="82">
        <v>2</v>
      </c>
      <c r="I98" s="82">
        <v>3</v>
      </c>
      <c r="J98" s="82">
        <v>2</v>
      </c>
      <c r="K98" s="82">
        <v>292</v>
      </c>
      <c r="L98" s="82">
        <v>19</v>
      </c>
      <c r="M98" s="82">
        <v>195</v>
      </c>
      <c r="N98" s="82">
        <v>8</v>
      </c>
      <c r="O98" s="82">
        <v>12</v>
      </c>
      <c r="P98" s="82">
        <v>31</v>
      </c>
      <c r="Q98" s="82">
        <v>40</v>
      </c>
      <c r="R98" s="82">
        <v>47</v>
      </c>
      <c r="S98" s="82">
        <v>12</v>
      </c>
      <c r="T98" s="82">
        <v>80</v>
      </c>
      <c r="U98" s="82">
        <v>4</v>
      </c>
      <c r="V98" s="82">
        <v>17</v>
      </c>
      <c r="W98" s="82">
        <v>17</v>
      </c>
      <c r="X98" s="82">
        <v>39</v>
      </c>
      <c r="Y98" s="82">
        <v>57</v>
      </c>
      <c r="Z98" s="82">
        <v>4</v>
      </c>
      <c r="AA98" s="82">
        <v>61</v>
      </c>
      <c r="AB98" s="82">
        <v>81</v>
      </c>
      <c r="AC98" s="82">
        <v>58</v>
      </c>
      <c r="AD98" s="82">
        <v>67</v>
      </c>
      <c r="AE98" s="82">
        <v>26</v>
      </c>
      <c r="AF98" s="82">
        <v>72</v>
      </c>
      <c r="AG98" s="82">
        <v>42</v>
      </c>
      <c r="AH98" s="82">
        <v>52</v>
      </c>
      <c r="AI98" s="82">
        <v>156</v>
      </c>
      <c r="AJ98" s="82">
        <v>8</v>
      </c>
      <c r="AK98" s="82">
        <v>2</v>
      </c>
      <c r="AL98" s="82">
        <v>8</v>
      </c>
      <c r="AM98" s="82">
        <v>32</v>
      </c>
      <c r="AN98" s="82">
        <v>1</v>
      </c>
      <c r="AO98" s="82">
        <v>0</v>
      </c>
      <c r="AP98" s="82">
        <v>0</v>
      </c>
      <c r="AQ98" s="82">
        <v>0</v>
      </c>
      <c r="AR98" s="82">
        <v>0</v>
      </c>
      <c r="AS98" s="82">
        <v>257</v>
      </c>
      <c r="AT98" s="82">
        <v>0</v>
      </c>
      <c r="AU98" s="82">
        <v>0</v>
      </c>
      <c r="AV98" s="82">
        <v>0</v>
      </c>
      <c r="AW98" s="82">
        <v>0</v>
      </c>
      <c r="AX98" s="82">
        <v>0</v>
      </c>
      <c r="AY98" s="82">
        <v>0</v>
      </c>
      <c r="AZ98" s="82">
        <v>28</v>
      </c>
      <c r="BA98" s="82">
        <v>29</v>
      </c>
      <c r="BB98" s="82">
        <v>199</v>
      </c>
      <c r="BC98" s="82">
        <v>15</v>
      </c>
      <c r="BD98" s="82">
        <v>2</v>
      </c>
      <c r="BE98" s="82">
        <v>0</v>
      </c>
      <c r="BF98" s="82">
        <v>19</v>
      </c>
      <c r="BG98" s="82">
        <v>2</v>
      </c>
      <c r="BH98" s="82">
        <v>8</v>
      </c>
      <c r="BI98" s="82">
        <v>0</v>
      </c>
      <c r="BJ98" s="82">
        <v>15</v>
      </c>
      <c r="BK98" s="82">
        <v>2</v>
      </c>
      <c r="BL98" s="82">
        <v>0</v>
      </c>
      <c r="BM98" s="82">
        <v>0</v>
      </c>
      <c r="BN98" s="82">
        <v>1</v>
      </c>
      <c r="BO98" s="82">
        <v>0</v>
      </c>
      <c r="BP98" s="82">
        <v>0</v>
      </c>
      <c r="BQ98" s="82">
        <v>1</v>
      </c>
      <c r="BR98" s="82">
        <v>1</v>
      </c>
      <c r="BS98" s="82">
        <v>0</v>
      </c>
      <c r="BT98" s="82">
        <v>2127</v>
      </c>
      <c r="BU98" s="82">
        <v>0</v>
      </c>
      <c r="BV98" s="82">
        <v>0</v>
      </c>
      <c r="BW98" s="82">
        <v>0</v>
      </c>
      <c r="BX98" s="82">
        <v>0</v>
      </c>
      <c r="BY98" s="82">
        <v>0</v>
      </c>
      <c r="BZ98" s="82">
        <v>0</v>
      </c>
      <c r="CA98" s="82">
        <v>0</v>
      </c>
      <c r="CB98" s="82">
        <v>2127</v>
      </c>
      <c r="CC98" s="91"/>
      <c r="CD98" s="82">
        <v>0</v>
      </c>
      <c r="CE98" s="82">
        <v>0</v>
      </c>
      <c r="CF98" s="82">
        <v>0</v>
      </c>
      <c r="CG98" s="91"/>
      <c r="CH98" s="95">
        <v>2127</v>
      </c>
      <c r="CI98" s="95">
        <v>0</v>
      </c>
    </row>
    <row r="99" spans="1:87">
      <c r="A99" s="77">
        <v>49001</v>
      </c>
      <c r="B99" s="77" t="s">
        <v>1745</v>
      </c>
      <c r="C99" s="91">
        <v>95</v>
      </c>
      <c r="D99" s="82">
        <v>-20</v>
      </c>
      <c r="E99" s="82">
        <v>-3</v>
      </c>
      <c r="F99" s="82">
        <v>-2</v>
      </c>
      <c r="G99" s="82">
        <v>-4</v>
      </c>
      <c r="H99" s="82">
        <v>-22</v>
      </c>
      <c r="I99" s="82">
        <v>-12</v>
      </c>
      <c r="J99" s="82">
        <v>-3</v>
      </c>
      <c r="K99" s="82">
        <v>-42</v>
      </c>
      <c r="L99" s="82">
        <v>-10</v>
      </c>
      <c r="M99" s="82">
        <v>-55</v>
      </c>
      <c r="N99" s="82">
        <v>-12</v>
      </c>
      <c r="O99" s="82">
        <v>-1</v>
      </c>
      <c r="P99" s="82">
        <v>-5</v>
      </c>
      <c r="Q99" s="82">
        <v>-3</v>
      </c>
      <c r="R99" s="82">
        <v>-4</v>
      </c>
      <c r="S99" s="82">
        <v>-2</v>
      </c>
      <c r="T99" s="82">
        <v>-11</v>
      </c>
      <c r="U99" s="82">
        <v>-2</v>
      </c>
      <c r="V99" s="82">
        <v>-19</v>
      </c>
      <c r="W99" s="82">
        <v>-4</v>
      </c>
      <c r="X99" s="82">
        <v>-22</v>
      </c>
      <c r="Y99" s="82">
        <v>-8</v>
      </c>
      <c r="Z99" s="82">
        <v>-7</v>
      </c>
      <c r="AA99" s="82">
        <v>-11</v>
      </c>
      <c r="AB99" s="82">
        <v>-12</v>
      </c>
      <c r="AC99" s="82">
        <v>-13</v>
      </c>
      <c r="AD99" s="82">
        <v>-21</v>
      </c>
      <c r="AE99" s="82">
        <v>-3</v>
      </c>
      <c r="AF99" s="82">
        <v>-11</v>
      </c>
      <c r="AG99" s="82">
        <v>-7</v>
      </c>
      <c r="AH99" s="82">
        <v>-6</v>
      </c>
      <c r="AI99" s="82">
        <v>-9</v>
      </c>
      <c r="AJ99" s="82">
        <v>-24</v>
      </c>
      <c r="AK99" s="82">
        <v>-7</v>
      </c>
      <c r="AL99" s="82">
        <v>-3</v>
      </c>
      <c r="AM99" s="82">
        <v>-7</v>
      </c>
      <c r="AN99" s="82">
        <v>0</v>
      </c>
      <c r="AO99" s="82">
        <v>-17</v>
      </c>
      <c r="AP99" s="82">
        <v>-1</v>
      </c>
      <c r="AQ99" s="82">
        <v>-11</v>
      </c>
      <c r="AR99" s="82">
        <v>-6</v>
      </c>
      <c r="AS99" s="82">
        <v>-170</v>
      </c>
      <c r="AT99" s="82">
        <v>-162</v>
      </c>
      <c r="AU99" s="82">
        <v>-1</v>
      </c>
      <c r="AV99" s="82">
        <v>0</v>
      </c>
      <c r="AW99" s="82">
        <v>-22</v>
      </c>
      <c r="AX99" s="82">
        <v>0</v>
      </c>
      <c r="AY99" s="82">
        <v>-4</v>
      </c>
      <c r="AZ99" s="82">
        <v>-2</v>
      </c>
      <c r="BA99" s="82">
        <v>-1</v>
      </c>
      <c r="BB99" s="82">
        <v>-1</v>
      </c>
      <c r="BC99" s="82">
        <v>-1</v>
      </c>
      <c r="BD99" s="82">
        <v>-2</v>
      </c>
      <c r="BE99" s="82">
        <v>0</v>
      </c>
      <c r="BF99" s="82">
        <v>-3</v>
      </c>
      <c r="BG99" s="82">
        <v>-2</v>
      </c>
      <c r="BH99" s="82">
        <v>0</v>
      </c>
      <c r="BI99" s="82">
        <v>-2</v>
      </c>
      <c r="BJ99" s="82">
        <v>-1</v>
      </c>
      <c r="BK99" s="82">
        <v>0</v>
      </c>
      <c r="BL99" s="82">
        <v>-6</v>
      </c>
      <c r="BM99" s="82">
        <v>-1</v>
      </c>
      <c r="BN99" s="82">
        <v>0</v>
      </c>
      <c r="BO99" s="82">
        <v>-2</v>
      </c>
      <c r="BP99" s="82">
        <v>0</v>
      </c>
      <c r="BQ99" s="82">
        <v>0</v>
      </c>
      <c r="BR99" s="82">
        <v>-1</v>
      </c>
      <c r="BS99" s="82">
        <v>0</v>
      </c>
      <c r="BT99" s="82">
        <v>-827</v>
      </c>
      <c r="BU99" s="82">
        <v>0</v>
      </c>
      <c r="BV99" s="82">
        <v>0</v>
      </c>
      <c r="BW99" s="82">
        <v>0</v>
      </c>
      <c r="BX99" s="82">
        <v>-8</v>
      </c>
      <c r="BY99" s="82">
        <v>0</v>
      </c>
      <c r="BZ99" s="82">
        <v>0</v>
      </c>
      <c r="CA99" s="82">
        <v>-8</v>
      </c>
      <c r="CB99" s="82">
        <v>-835</v>
      </c>
      <c r="CC99" s="91"/>
      <c r="CD99" s="82">
        <v>0</v>
      </c>
      <c r="CE99" s="82">
        <v>0</v>
      </c>
      <c r="CF99" s="82">
        <v>0</v>
      </c>
      <c r="CG99" s="91"/>
      <c r="CH99" s="95">
        <v>-835</v>
      </c>
      <c r="CI99" s="95">
        <v>0</v>
      </c>
    </row>
    <row r="100" spans="1:87">
      <c r="A100" s="77">
        <v>49002</v>
      </c>
      <c r="B100" s="77" t="s">
        <v>1747</v>
      </c>
      <c r="C100" s="91">
        <v>96</v>
      </c>
      <c r="D100" s="82">
        <v>0</v>
      </c>
      <c r="E100" s="82">
        <v>0</v>
      </c>
      <c r="F100" s="82">
        <v>1</v>
      </c>
      <c r="G100" s="82">
        <v>0</v>
      </c>
      <c r="H100" s="82">
        <v>8</v>
      </c>
      <c r="I100" s="82">
        <v>7</v>
      </c>
      <c r="J100" s="82">
        <v>3</v>
      </c>
      <c r="K100" s="82">
        <v>2</v>
      </c>
      <c r="L100" s="82">
        <v>1</v>
      </c>
      <c r="M100" s="82">
        <v>3</v>
      </c>
      <c r="N100" s="82">
        <v>0</v>
      </c>
      <c r="O100" s="82">
        <v>0</v>
      </c>
      <c r="P100" s="82">
        <v>0</v>
      </c>
      <c r="Q100" s="82">
        <v>4</v>
      </c>
      <c r="R100" s="82">
        <v>0</v>
      </c>
      <c r="S100" s="82">
        <v>13</v>
      </c>
      <c r="T100" s="82">
        <v>0</v>
      </c>
      <c r="U100" s="82">
        <v>0</v>
      </c>
      <c r="V100" s="82">
        <v>0</v>
      </c>
      <c r="W100" s="82">
        <v>1</v>
      </c>
      <c r="X100" s="82">
        <v>4</v>
      </c>
      <c r="Y100" s="82">
        <v>4</v>
      </c>
      <c r="Z100" s="82">
        <v>0</v>
      </c>
      <c r="AA100" s="82">
        <v>2</v>
      </c>
      <c r="AB100" s="82">
        <v>5</v>
      </c>
      <c r="AC100" s="82">
        <v>8</v>
      </c>
      <c r="AD100" s="82">
        <v>2</v>
      </c>
      <c r="AE100" s="82">
        <v>0</v>
      </c>
      <c r="AF100" s="82">
        <v>10</v>
      </c>
      <c r="AG100" s="82">
        <v>0</v>
      </c>
      <c r="AH100" s="82">
        <v>1</v>
      </c>
      <c r="AI100" s="82">
        <v>15</v>
      </c>
      <c r="AJ100" s="82">
        <v>0</v>
      </c>
      <c r="AK100" s="82">
        <v>8</v>
      </c>
      <c r="AL100" s="82">
        <v>0</v>
      </c>
      <c r="AM100" s="82">
        <v>0</v>
      </c>
      <c r="AN100" s="82">
        <v>1</v>
      </c>
      <c r="AO100" s="82">
        <v>0</v>
      </c>
      <c r="AP100" s="82">
        <v>0</v>
      </c>
      <c r="AQ100" s="82">
        <v>2</v>
      </c>
      <c r="AR100" s="82">
        <v>0</v>
      </c>
      <c r="AS100" s="82">
        <v>1</v>
      </c>
      <c r="AT100" s="82">
        <v>4</v>
      </c>
      <c r="AU100" s="82">
        <v>0</v>
      </c>
      <c r="AV100" s="82">
        <v>0</v>
      </c>
      <c r="AW100" s="82">
        <v>1</v>
      </c>
      <c r="AX100" s="82">
        <v>0</v>
      </c>
      <c r="AY100" s="82">
        <v>1</v>
      </c>
      <c r="AZ100" s="82">
        <v>0</v>
      </c>
      <c r="BA100" s="82">
        <v>3</v>
      </c>
      <c r="BB100" s="82">
        <v>0</v>
      </c>
      <c r="BC100" s="82">
        <v>4</v>
      </c>
      <c r="BD100" s="82">
        <v>8</v>
      </c>
      <c r="BE100" s="82">
        <v>1</v>
      </c>
      <c r="BF100" s="82">
        <v>0</v>
      </c>
      <c r="BG100" s="82">
        <v>22</v>
      </c>
      <c r="BH100" s="82">
        <v>1</v>
      </c>
      <c r="BI100" s="82">
        <v>1</v>
      </c>
      <c r="BJ100" s="82">
        <v>6</v>
      </c>
      <c r="BK100" s="82">
        <v>1</v>
      </c>
      <c r="BL100" s="82">
        <v>64</v>
      </c>
      <c r="BM100" s="82">
        <v>65</v>
      </c>
      <c r="BN100" s="82">
        <v>25</v>
      </c>
      <c r="BO100" s="82">
        <v>22</v>
      </c>
      <c r="BP100" s="82">
        <v>0</v>
      </c>
      <c r="BQ100" s="82">
        <v>0</v>
      </c>
      <c r="BR100" s="82">
        <v>55</v>
      </c>
      <c r="BS100" s="82">
        <v>0</v>
      </c>
      <c r="BT100" s="82">
        <v>392</v>
      </c>
      <c r="BU100" s="82">
        <v>0</v>
      </c>
      <c r="BV100" s="82">
        <v>0</v>
      </c>
      <c r="BW100" s="82">
        <v>0</v>
      </c>
      <c r="BX100" s="82">
        <v>2318</v>
      </c>
      <c r="BY100" s="82">
        <v>0</v>
      </c>
      <c r="BZ100" s="82">
        <v>0</v>
      </c>
      <c r="CA100" s="82">
        <v>2318</v>
      </c>
      <c r="CB100" s="82">
        <v>2710</v>
      </c>
      <c r="CC100" s="91"/>
      <c r="CD100" s="82">
        <v>0</v>
      </c>
      <c r="CE100" s="82">
        <v>0</v>
      </c>
      <c r="CF100" s="82">
        <v>0</v>
      </c>
      <c r="CG100" s="91"/>
      <c r="CH100" s="95">
        <v>2710</v>
      </c>
      <c r="CI100" s="95">
        <v>0</v>
      </c>
    </row>
    <row r="101" spans="1:87">
      <c r="A101" s="77">
        <v>50001</v>
      </c>
      <c r="B101" s="77" t="s">
        <v>1525</v>
      </c>
      <c r="C101" s="91">
        <v>97</v>
      </c>
      <c r="D101" s="82">
        <v>0</v>
      </c>
      <c r="E101" s="82">
        <v>0</v>
      </c>
      <c r="F101" s="82">
        <v>0</v>
      </c>
      <c r="G101" s="82">
        <v>0</v>
      </c>
      <c r="H101" s="82">
        <v>-582</v>
      </c>
      <c r="I101" s="82">
        <v>0</v>
      </c>
      <c r="J101" s="82">
        <v>-2</v>
      </c>
      <c r="K101" s="82">
        <v>-194</v>
      </c>
      <c r="L101" s="82">
        <v>-15</v>
      </c>
      <c r="M101" s="82">
        <v>-55</v>
      </c>
      <c r="N101" s="82">
        <v>0</v>
      </c>
      <c r="O101" s="82">
        <v>0</v>
      </c>
      <c r="P101" s="82">
        <v>-1</v>
      </c>
      <c r="Q101" s="82">
        <v>-2</v>
      </c>
      <c r="R101" s="82">
        <v>-1</v>
      </c>
      <c r="S101" s="82">
        <v>-18</v>
      </c>
      <c r="T101" s="82">
        <v>-155</v>
      </c>
      <c r="U101" s="82">
        <v>-3</v>
      </c>
      <c r="V101" s="82">
        <v>-6</v>
      </c>
      <c r="W101" s="82">
        <v>-1</v>
      </c>
      <c r="X101" s="82">
        <v>-103</v>
      </c>
      <c r="Y101" s="82">
        <v>-2</v>
      </c>
      <c r="Z101" s="82">
        <v>-6</v>
      </c>
      <c r="AA101" s="82">
        <v>0</v>
      </c>
      <c r="AB101" s="82">
        <v>-7</v>
      </c>
      <c r="AC101" s="82">
        <v>-18</v>
      </c>
      <c r="AD101" s="82">
        <v>-46</v>
      </c>
      <c r="AE101" s="82">
        <v>-2</v>
      </c>
      <c r="AF101" s="82">
        <v>-5</v>
      </c>
      <c r="AG101" s="82">
        <v>-15</v>
      </c>
      <c r="AH101" s="82">
        <v>-7</v>
      </c>
      <c r="AI101" s="82">
        <v>-45</v>
      </c>
      <c r="AJ101" s="82">
        <v>-36</v>
      </c>
      <c r="AK101" s="82">
        <v>-13</v>
      </c>
      <c r="AL101" s="82">
        <v>-24</v>
      </c>
      <c r="AM101" s="82">
        <v>0</v>
      </c>
      <c r="AN101" s="82">
        <v>-1</v>
      </c>
      <c r="AO101" s="82">
        <v>0</v>
      </c>
      <c r="AP101" s="82">
        <v>0</v>
      </c>
      <c r="AQ101" s="82">
        <v>-1</v>
      </c>
      <c r="AR101" s="82">
        <v>0</v>
      </c>
      <c r="AS101" s="82">
        <v>-149</v>
      </c>
      <c r="AT101" s="82">
        <v>-96</v>
      </c>
      <c r="AU101" s="82">
        <v>-166</v>
      </c>
      <c r="AV101" s="82">
        <v>0</v>
      </c>
      <c r="AW101" s="82">
        <v>-8</v>
      </c>
      <c r="AX101" s="82">
        <v>0</v>
      </c>
      <c r="AY101" s="82">
        <v>-2</v>
      </c>
      <c r="AZ101" s="82">
        <v>0</v>
      </c>
      <c r="BA101" s="82">
        <v>0</v>
      </c>
      <c r="BB101" s="82">
        <v>0</v>
      </c>
      <c r="BC101" s="82">
        <v>-2</v>
      </c>
      <c r="BD101" s="82">
        <v>0</v>
      </c>
      <c r="BE101" s="82">
        <v>0</v>
      </c>
      <c r="BF101" s="82">
        <v>0</v>
      </c>
      <c r="BG101" s="82">
        <v>0</v>
      </c>
      <c r="BH101" s="82">
        <v>0</v>
      </c>
      <c r="BI101" s="82">
        <v>0</v>
      </c>
      <c r="BJ101" s="82">
        <v>-38</v>
      </c>
      <c r="BK101" s="82">
        <v>0</v>
      </c>
      <c r="BL101" s="82">
        <v>0</v>
      </c>
      <c r="BM101" s="82">
        <v>0</v>
      </c>
      <c r="BN101" s="82">
        <v>0</v>
      </c>
      <c r="BO101" s="82">
        <v>0</v>
      </c>
      <c r="BP101" s="82">
        <v>0</v>
      </c>
      <c r="BQ101" s="82">
        <v>0</v>
      </c>
      <c r="BR101" s="82">
        <v>0</v>
      </c>
      <c r="BS101" s="82">
        <v>0</v>
      </c>
      <c r="BT101" s="82">
        <v>-1828</v>
      </c>
      <c r="BU101" s="82">
        <v>0</v>
      </c>
      <c r="BV101" s="82">
        <v>0</v>
      </c>
      <c r="BW101" s="82">
        <v>0</v>
      </c>
      <c r="BX101" s="82">
        <v>-163</v>
      </c>
      <c r="BY101" s="82">
        <v>0</v>
      </c>
      <c r="BZ101" s="82">
        <v>0</v>
      </c>
      <c r="CA101" s="82">
        <v>-163</v>
      </c>
      <c r="CB101" s="82">
        <v>-1991</v>
      </c>
      <c r="CC101" s="91"/>
      <c r="CD101" s="82">
        <v>0</v>
      </c>
      <c r="CE101" s="82">
        <v>0</v>
      </c>
      <c r="CF101" s="82">
        <v>0</v>
      </c>
      <c r="CG101" s="91"/>
      <c r="CH101" s="95">
        <v>-1991</v>
      </c>
      <c r="CI101" s="95">
        <v>0</v>
      </c>
    </row>
    <row r="102" spans="1:87">
      <c r="A102" s="77">
        <v>51001</v>
      </c>
      <c r="B102" s="77" t="s">
        <v>1526</v>
      </c>
      <c r="C102" s="91">
        <v>98</v>
      </c>
      <c r="D102" s="82">
        <v>0</v>
      </c>
      <c r="E102" s="82">
        <v>0</v>
      </c>
      <c r="F102" s="82">
        <v>1</v>
      </c>
      <c r="G102" s="82">
        <v>1</v>
      </c>
      <c r="H102" s="82">
        <v>241</v>
      </c>
      <c r="I102" s="82">
        <v>2</v>
      </c>
      <c r="J102" s="82">
        <v>6</v>
      </c>
      <c r="K102" s="82">
        <v>49</v>
      </c>
      <c r="L102" s="82">
        <v>2</v>
      </c>
      <c r="M102" s="82">
        <v>43</v>
      </c>
      <c r="N102" s="82">
        <v>9</v>
      </c>
      <c r="O102" s="82">
        <v>6</v>
      </c>
      <c r="P102" s="82">
        <v>6</v>
      </c>
      <c r="Q102" s="82">
        <v>7</v>
      </c>
      <c r="R102" s="82">
        <v>9</v>
      </c>
      <c r="S102" s="82">
        <v>7</v>
      </c>
      <c r="T102" s="82">
        <v>17</v>
      </c>
      <c r="U102" s="82">
        <v>4</v>
      </c>
      <c r="V102" s="82">
        <v>5</v>
      </c>
      <c r="W102" s="82">
        <v>1</v>
      </c>
      <c r="X102" s="82">
        <v>45</v>
      </c>
      <c r="Y102" s="82">
        <v>50</v>
      </c>
      <c r="Z102" s="82">
        <v>2</v>
      </c>
      <c r="AA102" s="82">
        <v>23</v>
      </c>
      <c r="AB102" s="82">
        <v>9</v>
      </c>
      <c r="AC102" s="82">
        <v>26</v>
      </c>
      <c r="AD102" s="82">
        <v>16</v>
      </c>
      <c r="AE102" s="82">
        <v>3</v>
      </c>
      <c r="AF102" s="82">
        <v>11</v>
      </c>
      <c r="AG102" s="82">
        <v>55</v>
      </c>
      <c r="AH102" s="82">
        <v>32</v>
      </c>
      <c r="AI102" s="82">
        <v>48</v>
      </c>
      <c r="AJ102" s="82">
        <v>59</v>
      </c>
      <c r="AK102" s="82">
        <v>17</v>
      </c>
      <c r="AL102" s="82">
        <v>8</v>
      </c>
      <c r="AM102" s="82">
        <v>7</v>
      </c>
      <c r="AN102" s="82">
        <v>10</v>
      </c>
      <c r="AO102" s="82">
        <v>86</v>
      </c>
      <c r="AP102" s="82">
        <v>9</v>
      </c>
      <c r="AQ102" s="82">
        <v>327</v>
      </c>
      <c r="AR102" s="82">
        <v>43</v>
      </c>
      <c r="AS102" s="82">
        <v>558</v>
      </c>
      <c r="AT102" s="82">
        <v>41</v>
      </c>
      <c r="AU102" s="82">
        <v>17</v>
      </c>
      <c r="AV102" s="82">
        <v>2</v>
      </c>
      <c r="AW102" s="82">
        <v>116</v>
      </c>
      <c r="AX102" s="82">
        <v>13</v>
      </c>
      <c r="AY102" s="82">
        <v>9</v>
      </c>
      <c r="AZ102" s="82">
        <v>4</v>
      </c>
      <c r="BA102" s="82">
        <v>32</v>
      </c>
      <c r="BB102" s="82">
        <v>43</v>
      </c>
      <c r="BC102" s="82">
        <v>116</v>
      </c>
      <c r="BD102" s="82">
        <v>494</v>
      </c>
      <c r="BE102" s="82">
        <v>10</v>
      </c>
      <c r="BF102" s="82">
        <v>165</v>
      </c>
      <c r="BG102" s="82">
        <v>72</v>
      </c>
      <c r="BH102" s="82">
        <v>98</v>
      </c>
      <c r="BI102" s="82">
        <v>17</v>
      </c>
      <c r="BJ102" s="82">
        <v>69</v>
      </c>
      <c r="BK102" s="82">
        <v>5</v>
      </c>
      <c r="BL102" s="82">
        <v>221</v>
      </c>
      <c r="BM102" s="82">
        <v>76</v>
      </c>
      <c r="BN102" s="82">
        <v>357</v>
      </c>
      <c r="BO102" s="82">
        <v>73</v>
      </c>
      <c r="BP102" s="82">
        <v>0</v>
      </c>
      <c r="BQ102" s="82">
        <v>18</v>
      </c>
      <c r="BR102" s="82">
        <v>1651</v>
      </c>
      <c r="BS102" s="82">
        <v>0</v>
      </c>
      <c r="BT102" s="82">
        <v>5580</v>
      </c>
      <c r="BU102" s="82">
        <v>0</v>
      </c>
      <c r="BV102" s="82">
        <v>0</v>
      </c>
      <c r="BW102" s="82">
        <v>0</v>
      </c>
      <c r="BX102" s="82">
        <v>1780</v>
      </c>
      <c r="BY102" s="82">
        <v>0</v>
      </c>
      <c r="BZ102" s="82">
        <v>0</v>
      </c>
      <c r="CA102" s="82">
        <v>1780</v>
      </c>
      <c r="CB102" s="82">
        <v>7360</v>
      </c>
      <c r="CC102" s="91"/>
      <c r="CD102" s="82">
        <v>0</v>
      </c>
      <c r="CE102" s="82">
        <v>0</v>
      </c>
      <c r="CF102" s="82">
        <v>0</v>
      </c>
      <c r="CG102" s="91"/>
      <c r="CH102" s="95">
        <v>7360</v>
      </c>
      <c r="CI102" s="95">
        <v>0</v>
      </c>
    </row>
    <row r="103" spans="1:87">
      <c r="A103" s="77">
        <v>52801</v>
      </c>
      <c r="B103" s="77" t="s">
        <v>1751</v>
      </c>
      <c r="C103" s="91">
        <v>99</v>
      </c>
      <c r="D103" s="82">
        <v>41</v>
      </c>
      <c r="E103" s="82">
        <v>3</v>
      </c>
      <c r="F103" s="82">
        <v>9</v>
      </c>
      <c r="G103" s="82">
        <v>2</v>
      </c>
      <c r="H103" s="82">
        <v>141</v>
      </c>
      <c r="I103" s="82">
        <v>149</v>
      </c>
      <c r="J103" s="82">
        <v>50</v>
      </c>
      <c r="K103" s="82">
        <v>137</v>
      </c>
      <c r="L103" s="82">
        <v>126</v>
      </c>
      <c r="M103" s="82">
        <v>176</v>
      </c>
      <c r="N103" s="82">
        <v>101</v>
      </c>
      <c r="O103" s="82">
        <v>2</v>
      </c>
      <c r="P103" s="82">
        <v>6</v>
      </c>
      <c r="Q103" s="82">
        <v>0</v>
      </c>
      <c r="R103" s="82">
        <v>4</v>
      </c>
      <c r="S103" s="82">
        <v>11</v>
      </c>
      <c r="T103" s="82">
        <v>45</v>
      </c>
      <c r="U103" s="82">
        <v>9</v>
      </c>
      <c r="V103" s="82">
        <v>26</v>
      </c>
      <c r="W103" s="82">
        <v>33</v>
      </c>
      <c r="X103" s="82">
        <v>50</v>
      </c>
      <c r="Y103" s="82">
        <v>21</v>
      </c>
      <c r="Z103" s="82">
        <v>21</v>
      </c>
      <c r="AA103" s="82">
        <v>27</v>
      </c>
      <c r="AB103" s="82">
        <v>10</v>
      </c>
      <c r="AC103" s="82">
        <v>13</v>
      </c>
      <c r="AD103" s="82">
        <v>135</v>
      </c>
      <c r="AE103" s="82">
        <v>7</v>
      </c>
      <c r="AF103" s="82">
        <v>51</v>
      </c>
      <c r="AG103" s="82">
        <v>38</v>
      </c>
      <c r="AH103" s="82">
        <v>47</v>
      </c>
      <c r="AI103" s="82">
        <v>19</v>
      </c>
      <c r="AJ103" s="82">
        <v>251</v>
      </c>
      <c r="AK103" s="82">
        <v>37</v>
      </c>
      <c r="AL103" s="82">
        <v>22</v>
      </c>
      <c r="AM103" s="82">
        <v>10</v>
      </c>
      <c r="AN103" s="82">
        <v>9</v>
      </c>
      <c r="AO103" s="82">
        <v>3</v>
      </c>
      <c r="AP103" s="82">
        <v>0</v>
      </c>
      <c r="AQ103" s="82">
        <v>19</v>
      </c>
      <c r="AR103" s="82">
        <v>17</v>
      </c>
      <c r="AS103" s="82">
        <v>515</v>
      </c>
      <c r="AT103" s="82">
        <v>379</v>
      </c>
      <c r="AU103" s="82">
        <v>184</v>
      </c>
      <c r="AV103" s="82">
        <v>219</v>
      </c>
      <c r="AW103" s="82">
        <v>163</v>
      </c>
      <c r="AX103" s="82">
        <v>0</v>
      </c>
      <c r="AY103" s="82">
        <v>2</v>
      </c>
      <c r="AZ103" s="82">
        <v>1</v>
      </c>
      <c r="BA103" s="82">
        <v>2</v>
      </c>
      <c r="BB103" s="82">
        <v>6</v>
      </c>
      <c r="BC103" s="82">
        <v>1</v>
      </c>
      <c r="BD103" s="82">
        <v>9</v>
      </c>
      <c r="BE103" s="82">
        <v>0</v>
      </c>
      <c r="BF103" s="82">
        <v>3</v>
      </c>
      <c r="BG103" s="82">
        <v>6</v>
      </c>
      <c r="BH103" s="82">
        <v>9</v>
      </c>
      <c r="BI103" s="82">
        <v>1</v>
      </c>
      <c r="BJ103" s="82">
        <v>7</v>
      </c>
      <c r="BK103" s="82">
        <v>2</v>
      </c>
      <c r="BL103" s="82">
        <v>90</v>
      </c>
      <c r="BM103" s="82">
        <v>7</v>
      </c>
      <c r="BN103" s="82">
        <v>0</v>
      </c>
      <c r="BO103" s="82">
        <v>8</v>
      </c>
      <c r="BP103" s="82">
        <v>0</v>
      </c>
      <c r="BQ103" s="82">
        <v>0</v>
      </c>
      <c r="BR103" s="82">
        <v>52</v>
      </c>
      <c r="BS103" s="82">
        <v>0</v>
      </c>
      <c r="BT103" s="82">
        <v>3539</v>
      </c>
      <c r="BU103" s="82">
        <v>0</v>
      </c>
      <c r="BV103" s="82">
        <v>0</v>
      </c>
      <c r="BW103" s="82">
        <v>0</v>
      </c>
      <c r="BX103" s="82">
        <v>1127</v>
      </c>
      <c r="BY103" s="82">
        <v>0</v>
      </c>
      <c r="BZ103" s="82">
        <v>0</v>
      </c>
      <c r="CA103" s="82">
        <v>1127</v>
      </c>
      <c r="CB103" s="82">
        <v>4666</v>
      </c>
      <c r="CC103" s="91"/>
      <c r="CD103" s="82">
        <v>0</v>
      </c>
      <c r="CE103" s="82">
        <v>0</v>
      </c>
      <c r="CF103" s="82">
        <v>0</v>
      </c>
      <c r="CG103" s="91"/>
      <c r="CH103" s="95">
        <v>4666</v>
      </c>
      <c r="CI103" s="95">
        <v>0</v>
      </c>
    </row>
    <row r="104" spans="1:87">
      <c r="A104" s="77">
        <v>52802</v>
      </c>
      <c r="B104" s="77" t="s">
        <v>1753</v>
      </c>
      <c r="C104" s="91">
        <v>100</v>
      </c>
      <c r="D104" s="82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1</v>
      </c>
      <c r="L104" s="82">
        <v>1</v>
      </c>
      <c r="M104" s="82">
        <v>1</v>
      </c>
      <c r="N104" s="82">
        <v>0</v>
      </c>
      <c r="O104" s="82">
        <v>0</v>
      </c>
      <c r="P104" s="82">
        <v>1</v>
      </c>
      <c r="Q104" s="82">
        <v>1</v>
      </c>
      <c r="R104" s="82">
        <v>1</v>
      </c>
      <c r="S104" s="82">
        <v>0</v>
      </c>
      <c r="T104" s="82">
        <v>1</v>
      </c>
      <c r="U104" s="82">
        <v>0</v>
      </c>
      <c r="V104" s="82">
        <v>0</v>
      </c>
      <c r="W104" s="82">
        <v>0</v>
      </c>
      <c r="X104" s="82">
        <v>0</v>
      </c>
      <c r="Y104" s="82">
        <v>3</v>
      </c>
      <c r="Z104" s="82">
        <v>0</v>
      </c>
      <c r="AA104" s="82">
        <v>1</v>
      </c>
      <c r="AB104" s="82">
        <v>1</v>
      </c>
      <c r="AC104" s="82">
        <v>1</v>
      </c>
      <c r="AD104" s="82">
        <v>0</v>
      </c>
      <c r="AE104" s="82">
        <v>0</v>
      </c>
      <c r="AF104" s="82">
        <v>1</v>
      </c>
      <c r="AG104" s="82">
        <v>1</v>
      </c>
      <c r="AH104" s="82">
        <v>1</v>
      </c>
      <c r="AI104" s="82">
        <v>1</v>
      </c>
      <c r="AJ104" s="82">
        <v>2</v>
      </c>
      <c r="AK104" s="82">
        <v>1</v>
      </c>
      <c r="AL104" s="82">
        <v>1</v>
      </c>
      <c r="AM104" s="82">
        <v>1</v>
      </c>
      <c r="AN104" s="82">
        <v>0</v>
      </c>
      <c r="AO104" s="82">
        <v>4</v>
      </c>
      <c r="AP104" s="82">
        <v>0</v>
      </c>
      <c r="AQ104" s="82">
        <v>3</v>
      </c>
      <c r="AR104" s="82">
        <v>4</v>
      </c>
      <c r="AS104" s="82">
        <v>31</v>
      </c>
      <c r="AT104" s="82">
        <v>1</v>
      </c>
      <c r="AU104" s="82">
        <v>0</v>
      </c>
      <c r="AV104" s="82">
        <v>0</v>
      </c>
      <c r="AW104" s="82">
        <v>11</v>
      </c>
      <c r="AX104" s="82">
        <v>0</v>
      </c>
      <c r="AY104" s="82">
        <v>2</v>
      </c>
      <c r="AZ104" s="82">
        <v>1</v>
      </c>
      <c r="BA104" s="82">
        <v>0</v>
      </c>
      <c r="BB104" s="82">
        <v>5</v>
      </c>
      <c r="BC104" s="82">
        <v>1</v>
      </c>
      <c r="BD104" s="82">
        <v>37</v>
      </c>
      <c r="BE104" s="82">
        <v>2</v>
      </c>
      <c r="BF104" s="82">
        <v>4</v>
      </c>
      <c r="BG104" s="82">
        <v>1</v>
      </c>
      <c r="BH104" s="82">
        <v>1</v>
      </c>
      <c r="BI104" s="82">
        <v>2</v>
      </c>
      <c r="BJ104" s="82">
        <v>4</v>
      </c>
      <c r="BK104" s="82">
        <v>0</v>
      </c>
      <c r="BL104" s="82">
        <v>16</v>
      </c>
      <c r="BM104" s="82">
        <v>2</v>
      </c>
      <c r="BN104" s="82">
        <v>3</v>
      </c>
      <c r="BO104" s="82">
        <v>2</v>
      </c>
      <c r="BP104" s="82">
        <v>2</v>
      </c>
      <c r="BQ104" s="82">
        <v>0</v>
      </c>
      <c r="BR104" s="82">
        <v>3</v>
      </c>
      <c r="BS104" s="82">
        <v>0</v>
      </c>
      <c r="BT104" s="82">
        <v>164</v>
      </c>
      <c r="BU104" s="82">
        <v>0</v>
      </c>
      <c r="BV104" s="82">
        <v>0</v>
      </c>
      <c r="BW104" s="82">
        <v>0</v>
      </c>
      <c r="BX104" s="82">
        <v>17</v>
      </c>
      <c r="BY104" s="82">
        <v>0</v>
      </c>
      <c r="BZ104" s="82">
        <v>0</v>
      </c>
      <c r="CA104" s="82">
        <v>17</v>
      </c>
      <c r="CB104" s="82">
        <v>181</v>
      </c>
      <c r="CC104" s="91"/>
      <c r="CD104" s="82">
        <v>0</v>
      </c>
      <c r="CE104" s="82">
        <v>0</v>
      </c>
      <c r="CF104" s="82">
        <v>0</v>
      </c>
      <c r="CG104" s="91"/>
      <c r="CH104" s="95">
        <v>181</v>
      </c>
      <c r="CI104" s="95">
        <v>0</v>
      </c>
    </row>
    <row r="105" spans="1:87">
      <c r="A105" s="77">
        <v>55001</v>
      </c>
      <c r="B105" s="77" t="s">
        <v>1755</v>
      </c>
      <c r="C105" s="91">
        <v>101</v>
      </c>
      <c r="D105" s="82">
        <v>2</v>
      </c>
      <c r="E105" s="82">
        <v>0</v>
      </c>
      <c r="F105" s="82">
        <v>2</v>
      </c>
      <c r="G105" s="82">
        <v>7</v>
      </c>
      <c r="H105" s="82">
        <v>106</v>
      </c>
      <c r="I105" s="82">
        <v>34</v>
      </c>
      <c r="J105" s="82">
        <v>10</v>
      </c>
      <c r="K105" s="82">
        <v>159</v>
      </c>
      <c r="L105" s="82">
        <v>21</v>
      </c>
      <c r="M105" s="82">
        <v>163</v>
      </c>
      <c r="N105" s="82">
        <v>30</v>
      </c>
      <c r="O105" s="82">
        <v>21</v>
      </c>
      <c r="P105" s="82">
        <v>18</v>
      </c>
      <c r="Q105" s="82">
        <v>16</v>
      </c>
      <c r="R105" s="82">
        <v>19</v>
      </c>
      <c r="S105" s="82">
        <v>5</v>
      </c>
      <c r="T105" s="82">
        <v>46</v>
      </c>
      <c r="U105" s="82">
        <v>8</v>
      </c>
      <c r="V105" s="82">
        <v>13</v>
      </c>
      <c r="W105" s="82">
        <v>7</v>
      </c>
      <c r="X105" s="82">
        <v>74</v>
      </c>
      <c r="Y105" s="82">
        <v>83</v>
      </c>
      <c r="Z105" s="82">
        <v>23</v>
      </c>
      <c r="AA105" s="82">
        <v>112</v>
      </c>
      <c r="AB105" s="82">
        <v>64</v>
      </c>
      <c r="AC105" s="82">
        <v>52</v>
      </c>
      <c r="AD105" s="82">
        <v>98</v>
      </c>
      <c r="AE105" s="82">
        <v>17</v>
      </c>
      <c r="AF105" s="82">
        <v>109</v>
      </c>
      <c r="AG105" s="82">
        <v>91</v>
      </c>
      <c r="AH105" s="82">
        <v>80</v>
      </c>
      <c r="AI105" s="82">
        <v>233</v>
      </c>
      <c r="AJ105" s="82">
        <v>114</v>
      </c>
      <c r="AK105" s="82">
        <v>63</v>
      </c>
      <c r="AL105" s="82">
        <v>39</v>
      </c>
      <c r="AM105" s="82">
        <v>65</v>
      </c>
      <c r="AN105" s="82">
        <v>35</v>
      </c>
      <c r="AO105" s="82">
        <v>108</v>
      </c>
      <c r="AP105" s="82">
        <v>9</v>
      </c>
      <c r="AQ105" s="82">
        <v>923</v>
      </c>
      <c r="AR105" s="82">
        <v>236</v>
      </c>
      <c r="AS105" s="82">
        <v>1560</v>
      </c>
      <c r="AT105" s="82">
        <v>117</v>
      </c>
      <c r="AU105" s="82">
        <v>3</v>
      </c>
      <c r="AV105" s="82">
        <v>41</v>
      </c>
      <c r="AW105" s="82">
        <v>112</v>
      </c>
      <c r="AX105" s="82">
        <v>0</v>
      </c>
      <c r="AY105" s="82">
        <v>16</v>
      </c>
      <c r="AZ105" s="82">
        <v>63</v>
      </c>
      <c r="BA105" s="82">
        <v>92</v>
      </c>
      <c r="BB105" s="82">
        <v>72</v>
      </c>
      <c r="BC105" s="82">
        <v>257</v>
      </c>
      <c r="BD105" s="82">
        <v>581</v>
      </c>
      <c r="BE105" s="82">
        <v>29</v>
      </c>
      <c r="BF105" s="82">
        <v>174</v>
      </c>
      <c r="BG105" s="82">
        <v>199</v>
      </c>
      <c r="BH105" s="82">
        <v>78</v>
      </c>
      <c r="BI105" s="82">
        <v>88</v>
      </c>
      <c r="BJ105" s="82">
        <v>87</v>
      </c>
      <c r="BK105" s="82">
        <v>27</v>
      </c>
      <c r="BL105" s="82">
        <v>1206</v>
      </c>
      <c r="BM105" s="82">
        <v>186</v>
      </c>
      <c r="BN105" s="82">
        <v>187</v>
      </c>
      <c r="BO105" s="82">
        <v>195</v>
      </c>
      <c r="BP105" s="82">
        <v>0</v>
      </c>
      <c r="BQ105" s="82">
        <v>88</v>
      </c>
      <c r="BR105" s="82">
        <v>4048</v>
      </c>
      <c r="BS105" s="82">
        <v>0</v>
      </c>
      <c r="BT105" s="82">
        <v>12821</v>
      </c>
      <c r="BU105" s="82">
        <v>0</v>
      </c>
      <c r="BV105" s="82">
        <v>0</v>
      </c>
      <c r="BW105" s="82">
        <v>0</v>
      </c>
      <c r="BX105" s="82">
        <v>5257</v>
      </c>
      <c r="BY105" s="82">
        <v>0</v>
      </c>
      <c r="BZ105" s="82">
        <v>0</v>
      </c>
      <c r="CA105" s="82">
        <v>5257</v>
      </c>
      <c r="CB105" s="82">
        <v>18078</v>
      </c>
      <c r="CC105" s="91"/>
      <c r="CD105" s="82">
        <v>0</v>
      </c>
      <c r="CE105" s="82">
        <v>0</v>
      </c>
      <c r="CF105" s="82">
        <v>0</v>
      </c>
      <c r="CG105" s="91"/>
      <c r="CH105" s="95">
        <v>18078</v>
      </c>
      <c r="CI105" s="95">
        <v>0</v>
      </c>
    </row>
    <row r="106" spans="1:87">
      <c r="A106" s="77">
        <v>56001</v>
      </c>
      <c r="B106" s="77" t="s">
        <v>1757</v>
      </c>
      <c r="C106" s="91">
        <v>102</v>
      </c>
      <c r="D106" s="82">
        <v>0</v>
      </c>
      <c r="E106" s="82">
        <v>0</v>
      </c>
      <c r="F106" s="82">
        <v>0</v>
      </c>
      <c r="G106" s="82">
        <v>0</v>
      </c>
      <c r="H106" s="82">
        <v>7</v>
      </c>
      <c r="I106" s="82">
        <v>0</v>
      </c>
      <c r="J106" s="82">
        <v>0</v>
      </c>
      <c r="K106" s="82">
        <v>0</v>
      </c>
      <c r="L106" s="82">
        <v>0</v>
      </c>
      <c r="M106" s="82">
        <v>5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1</v>
      </c>
      <c r="V106" s="82">
        <v>0</v>
      </c>
      <c r="W106" s="82">
        <v>0</v>
      </c>
      <c r="X106" s="82">
        <v>4</v>
      </c>
      <c r="Y106" s="82">
        <v>5</v>
      </c>
      <c r="Z106" s="82">
        <v>0</v>
      </c>
      <c r="AA106" s="82">
        <v>11</v>
      </c>
      <c r="AB106" s="82">
        <v>1</v>
      </c>
      <c r="AC106" s="82">
        <v>0</v>
      </c>
      <c r="AD106" s="82">
        <v>1</v>
      </c>
      <c r="AE106" s="82">
        <v>3</v>
      </c>
      <c r="AF106" s="82">
        <v>1</v>
      </c>
      <c r="AG106" s="82">
        <v>0</v>
      </c>
      <c r="AH106" s="82">
        <v>0</v>
      </c>
      <c r="AI106" s="82">
        <v>5</v>
      </c>
      <c r="AJ106" s="82">
        <v>23</v>
      </c>
      <c r="AK106" s="82">
        <v>0</v>
      </c>
      <c r="AL106" s="82">
        <v>0</v>
      </c>
      <c r="AM106" s="82">
        <v>0</v>
      </c>
      <c r="AN106" s="82">
        <v>3</v>
      </c>
      <c r="AO106" s="82">
        <v>11</v>
      </c>
      <c r="AP106" s="82">
        <v>0</v>
      </c>
      <c r="AQ106" s="82">
        <v>0</v>
      </c>
      <c r="AR106" s="82">
        <v>7</v>
      </c>
      <c r="AS106" s="82">
        <v>25</v>
      </c>
      <c r="AT106" s="82">
        <v>1</v>
      </c>
      <c r="AU106" s="82">
        <v>0</v>
      </c>
      <c r="AV106" s="82">
        <v>46</v>
      </c>
      <c r="AW106" s="82">
        <v>1</v>
      </c>
      <c r="AX106" s="82">
        <v>11</v>
      </c>
      <c r="AY106" s="82">
        <v>0</v>
      </c>
      <c r="AZ106" s="82">
        <v>0</v>
      </c>
      <c r="BA106" s="82">
        <v>19</v>
      </c>
      <c r="BB106" s="82">
        <v>3</v>
      </c>
      <c r="BC106" s="82">
        <v>0</v>
      </c>
      <c r="BD106" s="82">
        <v>164</v>
      </c>
      <c r="BE106" s="82">
        <v>3</v>
      </c>
      <c r="BF106" s="82">
        <v>66</v>
      </c>
      <c r="BG106" s="82">
        <v>0</v>
      </c>
      <c r="BH106" s="82">
        <v>10</v>
      </c>
      <c r="BI106" s="82">
        <v>0</v>
      </c>
      <c r="BJ106" s="82">
        <v>69</v>
      </c>
      <c r="BK106" s="82">
        <v>0</v>
      </c>
      <c r="BL106" s="82">
        <v>508</v>
      </c>
      <c r="BM106" s="82">
        <v>88</v>
      </c>
      <c r="BN106" s="82">
        <v>9</v>
      </c>
      <c r="BO106" s="82">
        <v>233</v>
      </c>
      <c r="BP106" s="82">
        <v>133</v>
      </c>
      <c r="BQ106" s="82">
        <v>2</v>
      </c>
      <c r="BR106" s="82">
        <v>475</v>
      </c>
      <c r="BS106" s="82">
        <v>0</v>
      </c>
      <c r="BT106" s="82">
        <v>1957</v>
      </c>
      <c r="BU106" s="82">
        <v>0</v>
      </c>
      <c r="BV106" s="82">
        <v>0</v>
      </c>
      <c r="BW106" s="82">
        <v>0</v>
      </c>
      <c r="BX106" s="82">
        <v>10478</v>
      </c>
      <c r="BY106" s="82">
        <v>0</v>
      </c>
      <c r="BZ106" s="82">
        <v>0</v>
      </c>
      <c r="CA106" s="82">
        <v>10478</v>
      </c>
      <c r="CB106" s="82">
        <v>12435</v>
      </c>
      <c r="CC106" s="91"/>
      <c r="CD106" s="82">
        <v>0</v>
      </c>
      <c r="CE106" s="82">
        <v>0</v>
      </c>
      <c r="CF106" s="82">
        <v>0</v>
      </c>
      <c r="CG106" s="91"/>
      <c r="CH106" s="95">
        <v>12435</v>
      </c>
      <c r="CI106" s="95">
        <v>0</v>
      </c>
    </row>
    <row r="107" spans="1:87">
      <c r="A107" s="77">
        <v>58001</v>
      </c>
      <c r="B107" s="77" t="s">
        <v>1759</v>
      </c>
      <c r="C107" s="91">
        <v>103</v>
      </c>
      <c r="D107" s="82">
        <v>0</v>
      </c>
      <c r="E107" s="82">
        <v>0</v>
      </c>
      <c r="F107" s="82">
        <v>0</v>
      </c>
      <c r="G107" s="82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>
        <v>12</v>
      </c>
      <c r="Y107" s="82">
        <v>0</v>
      </c>
      <c r="Z107" s="82">
        <v>0</v>
      </c>
      <c r="AA107" s="82">
        <v>0</v>
      </c>
      <c r="AB107" s="82">
        <v>0</v>
      </c>
      <c r="AC107" s="82">
        <v>0</v>
      </c>
      <c r="AD107" s="82">
        <v>0</v>
      </c>
      <c r="AE107" s="82">
        <v>0</v>
      </c>
      <c r="AF107" s="82">
        <v>0</v>
      </c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  <c r="AL107" s="82">
        <v>0</v>
      </c>
      <c r="AM107" s="82">
        <v>0</v>
      </c>
      <c r="AN107" s="82">
        <v>1</v>
      </c>
      <c r="AO107" s="82">
        <v>8</v>
      </c>
      <c r="AP107" s="82">
        <v>0</v>
      </c>
      <c r="AQ107" s="82">
        <v>0</v>
      </c>
      <c r="AR107" s="82">
        <v>0</v>
      </c>
      <c r="AS107" s="82">
        <v>19</v>
      </c>
      <c r="AT107" s="82">
        <v>0</v>
      </c>
      <c r="AU107" s="82">
        <v>0</v>
      </c>
      <c r="AV107" s="82">
        <v>0</v>
      </c>
      <c r="AW107" s="82">
        <v>0</v>
      </c>
      <c r="AX107" s="82">
        <v>5</v>
      </c>
      <c r="AY107" s="82">
        <v>0</v>
      </c>
      <c r="AZ107" s="82">
        <v>2</v>
      </c>
      <c r="BA107" s="82">
        <v>0</v>
      </c>
      <c r="BB107" s="82">
        <v>12</v>
      </c>
      <c r="BC107" s="82">
        <v>0</v>
      </c>
      <c r="BD107" s="82">
        <v>152</v>
      </c>
      <c r="BE107" s="82">
        <v>3</v>
      </c>
      <c r="BF107" s="82">
        <v>24</v>
      </c>
      <c r="BG107" s="82">
        <v>15</v>
      </c>
      <c r="BH107" s="82">
        <v>217</v>
      </c>
      <c r="BI107" s="82">
        <v>2</v>
      </c>
      <c r="BJ107" s="82">
        <v>0</v>
      </c>
      <c r="BK107" s="82">
        <v>0</v>
      </c>
      <c r="BL107" s="82">
        <v>56</v>
      </c>
      <c r="BM107" s="82">
        <v>227</v>
      </c>
      <c r="BN107" s="82">
        <v>140</v>
      </c>
      <c r="BO107" s="82">
        <v>2</v>
      </c>
      <c r="BP107" s="82">
        <v>10</v>
      </c>
      <c r="BQ107" s="82">
        <v>0</v>
      </c>
      <c r="BR107" s="82">
        <v>15</v>
      </c>
      <c r="BS107" s="82">
        <v>0</v>
      </c>
      <c r="BT107" s="82">
        <v>923</v>
      </c>
      <c r="BU107" s="82">
        <v>0</v>
      </c>
      <c r="BV107" s="82">
        <v>0</v>
      </c>
      <c r="BW107" s="82">
        <v>0</v>
      </c>
      <c r="BX107" s="82">
        <v>1257</v>
      </c>
      <c r="BY107" s="82">
        <v>0</v>
      </c>
      <c r="BZ107" s="82">
        <v>0</v>
      </c>
      <c r="CA107" s="82">
        <v>1257</v>
      </c>
      <c r="CB107" s="82">
        <v>2180</v>
      </c>
      <c r="CC107" s="91"/>
      <c r="CD107" s="82">
        <v>0</v>
      </c>
      <c r="CE107" s="82">
        <v>0</v>
      </c>
      <c r="CF107" s="82">
        <v>0</v>
      </c>
      <c r="CG107" s="91"/>
      <c r="CH107" s="95">
        <v>2180</v>
      </c>
      <c r="CI107" s="95">
        <v>0</v>
      </c>
    </row>
    <row r="108" spans="1:87">
      <c r="A108" s="77">
        <v>59801</v>
      </c>
      <c r="B108" s="77" t="s">
        <v>1761</v>
      </c>
      <c r="C108" s="91">
        <v>104</v>
      </c>
      <c r="D108" s="82">
        <v>0</v>
      </c>
      <c r="E108" s="82">
        <v>0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2">
        <v>0</v>
      </c>
      <c r="Q108" s="82">
        <v>0</v>
      </c>
      <c r="R108" s="82">
        <v>0</v>
      </c>
      <c r="S108" s="82">
        <v>0</v>
      </c>
      <c r="T108" s="82">
        <v>0</v>
      </c>
      <c r="U108" s="82">
        <v>0</v>
      </c>
      <c r="V108" s="82">
        <v>0</v>
      </c>
      <c r="W108" s="82">
        <v>0</v>
      </c>
      <c r="X108" s="82">
        <v>0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2">
        <v>0</v>
      </c>
      <c r="AF108" s="82">
        <v>0</v>
      </c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  <c r="AL108" s="82">
        <v>0</v>
      </c>
      <c r="AM108" s="82">
        <v>0</v>
      </c>
      <c r="AN108" s="82">
        <v>0</v>
      </c>
      <c r="AO108" s="82">
        <v>0</v>
      </c>
      <c r="AP108" s="82">
        <v>0</v>
      </c>
      <c r="AQ108" s="82">
        <v>0</v>
      </c>
      <c r="AR108" s="82">
        <v>0</v>
      </c>
      <c r="AS108" s="82">
        <v>0</v>
      </c>
      <c r="AT108" s="82">
        <v>0</v>
      </c>
      <c r="AU108" s="82">
        <v>0</v>
      </c>
      <c r="AV108" s="82">
        <v>0</v>
      </c>
      <c r="AW108" s="82">
        <v>0</v>
      </c>
      <c r="AX108" s="82">
        <v>0</v>
      </c>
      <c r="AY108" s="82">
        <v>0</v>
      </c>
      <c r="AZ108" s="82">
        <v>1</v>
      </c>
      <c r="BA108" s="82">
        <v>298</v>
      </c>
      <c r="BB108" s="82">
        <v>306</v>
      </c>
      <c r="BC108" s="82">
        <v>0</v>
      </c>
      <c r="BD108" s="82">
        <v>0</v>
      </c>
      <c r="BE108" s="82">
        <v>0</v>
      </c>
      <c r="BF108" s="82">
        <v>0</v>
      </c>
      <c r="BG108" s="82">
        <v>0</v>
      </c>
      <c r="BH108" s="82">
        <v>1982</v>
      </c>
      <c r="BI108" s="82">
        <v>0</v>
      </c>
      <c r="BJ108" s="82">
        <v>1</v>
      </c>
      <c r="BK108" s="82">
        <v>0</v>
      </c>
      <c r="BL108" s="82">
        <v>0</v>
      </c>
      <c r="BM108" s="82">
        <v>0</v>
      </c>
      <c r="BN108" s="82">
        <v>0</v>
      </c>
      <c r="BO108" s="82">
        <v>0</v>
      </c>
      <c r="BP108" s="82">
        <v>0</v>
      </c>
      <c r="BQ108" s="82">
        <v>6</v>
      </c>
      <c r="BR108" s="82">
        <v>0</v>
      </c>
      <c r="BS108" s="82">
        <v>0</v>
      </c>
      <c r="BT108" s="82">
        <v>2594</v>
      </c>
      <c r="BU108" s="82">
        <v>0</v>
      </c>
      <c r="BV108" s="82">
        <v>0</v>
      </c>
      <c r="BW108" s="82">
        <v>0</v>
      </c>
      <c r="BX108" s="82">
        <v>114</v>
      </c>
      <c r="BY108" s="82">
        <v>0</v>
      </c>
      <c r="BZ108" s="82">
        <v>0</v>
      </c>
      <c r="CA108" s="82">
        <v>114</v>
      </c>
      <c r="CB108" s="82">
        <v>2708</v>
      </c>
      <c r="CC108" s="91"/>
      <c r="CD108" s="82">
        <v>0</v>
      </c>
      <c r="CE108" s="82">
        <v>0</v>
      </c>
      <c r="CF108" s="82">
        <v>0</v>
      </c>
      <c r="CG108" s="91"/>
      <c r="CH108" s="95">
        <v>2708</v>
      </c>
      <c r="CI108" s="95">
        <v>0</v>
      </c>
    </row>
    <row r="109" spans="1:87">
      <c r="A109" s="77">
        <v>61001</v>
      </c>
      <c r="B109" s="77" t="s">
        <v>1763</v>
      </c>
      <c r="C109" s="91">
        <v>105</v>
      </c>
      <c r="D109" s="82">
        <v>0</v>
      </c>
      <c r="E109" s="82">
        <v>0</v>
      </c>
      <c r="F109" s="82">
        <v>0</v>
      </c>
      <c r="G109" s="82">
        <v>0</v>
      </c>
      <c r="H109" s="82">
        <v>2</v>
      </c>
      <c r="I109" s="82">
        <v>0</v>
      </c>
      <c r="J109" s="82">
        <v>0</v>
      </c>
      <c r="K109" s="82">
        <v>2</v>
      </c>
      <c r="L109" s="82">
        <v>1</v>
      </c>
      <c r="M109" s="82">
        <v>4</v>
      </c>
      <c r="N109" s="82">
        <v>1</v>
      </c>
      <c r="O109" s="82">
        <v>0</v>
      </c>
      <c r="P109" s="82">
        <v>1</v>
      </c>
      <c r="Q109" s="82">
        <v>2</v>
      </c>
      <c r="R109" s="82">
        <v>1</v>
      </c>
      <c r="S109" s="82">
        <v>0</v>
      </c>
      <c r="T109" s="82">
        <v>1</v>
      </c>
      <c r="U109" s="82">
        <v>1</v>
      </c>
      <c r="V109" s="82">
        <v>1</v>
      </c>
      <c r="W109" s="82">
        <v>0</v>
      </c>
      <c r="X109" s="82">
        <v>1</v>
      </c>
      <c r="Y109" s="82">
        <v>1</v>
      </c>
      <c r="Z109" s="82">
        <v>0</v>
      </c>
      <c r="AA109" s="82">
        <v>1</v>
      </c>
      <c r="AB109" s="82">
        <v>1</v>
      </c>
      <c r="AC109" s="82">
        <v>2</v>
      </c>
      <c r="AD109" s="82">
        <v>1</v>
      </c>
      <c r="AE109" s="82">
        <v>0</v>
      </c>
      <c r="AF109" s="82">
        <v>2</v>
      </c>
      <c r="AG109" s="82">
        <v>3</v>
      </c>
      <c r="AH109" s="82">
        <v>2</v>
      </c>
      <c r="AI109" s="82">
        <v>2</v>
      </c>
      <c r="AJ109" s="82">
        <v>6</v>
      </c>
      <c r="AK109" s="82">
        <v>5</v>
      </c>
      <c r="AL109" s="82">
        <v>1</v>
      </c>
      <c r="AM109" s="82">
        <v>2</v>
      </c>
      <c r="AN109" s="82">
        <v>0</v>
      </c>
      <c r="AO109" s="82">
        <v>1</v>
      </c>
      <c r="AP109" s="82">
        <v>1</v>
      </c>
      <c r="AQ109" s="82">
        <v>5</v>
      </c>
      <c r="AR109" s="82">
        <v>4</v>
      </c>
      <c r="AS109" s="82">
        <v>22</v>
      </c>
      <c r="AT109" s="82">
        <v>3</v>
      </c>
      <c r="AU109" s="82">
        <v>0</v>
      </c>
      <c r="AV109" s="82">
        <v>0</v>
      </c>
      <c r="AW109" s="82">
        <v>3</v>
      </c>
      <c r="AX109" s="82">
        <v>1</v>
      </c>
      <c r="AY109" s="82">
        <v>2</v>
      </c>
      <c r="AZ109" s="82">
        <v>1</v>
      </c>
      <c r="BA109" s="82">
        <v>1</v>
      </c>
      <c r="BB109" s="82">
        <v>89</v>
      </c>
      <c r="BC109" s="82">
        <v>5</v>
      </c>
      <c r="BD109" s="82">
        <v>33</v>
      </c>
      <c r="BE109" s="82">
        <v>2</v>
      </c>
      <c r="BF109" s="82">
        <v>9</v>
      </c>
      <c r="BG109" s="82">
        <v>2</v>
      </c>
      <c r="BH109" s="82">
        <v>8</v>
      </c>
      <c r="BI109" s="82">
        <v>0</v>
      </c>
      <c r="BJ109" s="82">
        <v>6</v>
      </c>
      <c r="BK109" s="82">
        <v>1</v>
      </c>
      <c r="BL109" s="82">
        <v>16</v>
      </c>
      <c r="BM109" s="82">
        <v>3</v>
      </c>
      <c r="BN109" s="82">
        <v>4</v>
      </c>
      <c r="BO109" s="82">
        <v>1</v>
      </c>
      <c r="BP109" s="82">
        <v>3</v>
      </c>
      <c r="BQ109" s="82">
        <v>1</v>
      </c>
      <c r="BR109" s="82">
        <v>6</v>
      </c>
      <c r="BS109" s="82">
        <v>0</v>
      </c>
      <c r="BT109" s="82">
        <v>278</v>
      </c>
      <c r="BU109" s="82">
        <v>0</v>
      </c>
      <c r="BV109" s="82">
        <v>0</v>
      </c>
      <c r="BW109" s="82">
        <v>0</v>
      </c>
      <c r="BX109" s="82">
        <v>360</v>
      </c>
      <c r="BY109" s="82">
        <v>0</v>
      </c>
      <c r="BZ109" s="82">
        <v>0</v>
      </c>
      <c r="CA109" s="82">
        <v>360</v>
      </c>
      <c r="CB109" s="82">
        <v>638</v>
      </c>
      <c r="CC109" s="91"/>
      <c r="CD109" s="82">
        <v>0</v>
      </c>
      <c r="CE109" s="82">
        <v>0</v>
      </c>
      <c r="CF109" s="82">
        <v>0</v>
      </c>
      <c r="CG109" s="91"/>
      <c r="CH109" s="95">
        <v>638</v>
      </c>
      <c r="CI109" s="95">
        <v>0</v>
      </c>
    </row>
    <row r="110" spans="1:87">
      <c r="A110" s="77">
        <v>62801</v>
      </c>
      <c r="B110" s="77" t="s">
        <v>1533</v>
      </c>
      <c r="C110" s="91">
        <v>106</v>
      </c>
      <c r="D110" s="82">
        <v>2</v>
      </c>
      <c r="E110" s="82">
        <v>1</v>
      </c>
      <c r="F110" s="82">
        <v>0</v>
      </c>
      <c r="G110" s="82">
        <v>0</v>
      </c>
      <c r="H110" s="82">
        <v>4</v>
      </c>
      <c r="I110" s="82">
        <v>14</v>
      </c>
      <c r="J110" s="82">
        <v>3</v>
      </c>
      <c r="K110" s="82">
        <v>35</v>
      </c>
      <c r="L110" s="82">
        <v>1</v>
      </c>
      <c r="M110" s="82">
        <v>64</v>
      </c>
      <c r="N110" s="82">
        <v>6</v>
      </c>
      <c r="O110" s="82">
        <v>4</v>
      </c>
      <c r="P110" s="82">
        <v>4</v>
      </c>
      <c r="Q110" s="82">
        <v>5</v>
      </c>
      <c r="R110" s="82">
        <v>1</v>
      </c>
      <c r="S110" s="82">
        <v>1</v>
      </c>
      <c r="T110" s="82">
        <v>12</v>
      </c>
      <c r="U110" s="82">
        <v>0</v>
      </c>
      <c r="V110" s="82">
        <v>3</v>
      </c>
      <c r="W110" s="82">
        <v>0</v>
      </c>
      <c r="X110" s="82">
        <v>27</v>
      </c>
      <c r="Y110" s="82">
        <v>18</v>
      </c>
      <c r="Z110" s="82">
        <v>2</v>
      </c>
      <c r="AA110" s="82">
        <v>29</v>
      </c>
      <c r="AB110" s="82">
        <v>12</v>
      </c>
      <c r="AC110" s="82">
        <v>9</v>
      </c>
      <c r="AD110" s="82">
        <v>14</v>
      </c>
      <c r="AE110" s="82">
        <v>2</v>
      </c>
      <c r="AF110" s="82">
        <v>10</v>
      </c>
      <c r="AG110" s="82">
        <v>20</v>
      </c>
      <c r="AH110" s="82">
        <v>30</v>
      </c>
      <c r="AI110" s="82">
        <v>18</v>
      </c>
      <c r="AJ110" s="82">
        <v>93</v>
      </c>
      <c r="AK110" s="82">
        <v>12</v>
      </c>
      <c r="AL110" s="82">
        <v>6</v>
      </c>
      <c r="AM110" s="82">
        <v>10</v>
      </c>
      <c r="AN110" s="82">
        <v>6</v>
      </c>
      <c r="AO110" s="82">
        <v>86</v>
      </c>
      <c r="AP110" s="82">
        <v>22</v>
      </c>
      <c r="AQ110" s="82">
        <v>48</v>
      </c>
      <c r="AR110" s="82">
        <v>38</v>
      </c>
      <c r="AS110" s="82">
        <v>639</v>
      </c>
      <c r="AT110" s="82">
        <v>67</v>
      </c>
      <c r="AU110" s="82">
        <v>0</v>
      </c>
      <c r="AV110" s="82">
        <v>60</v>
      </c>
      <c r="AW110" s="82">
        <v>88</v>
      </c>
      <c r="AX110" s="82">
        <v>6</v>
      </c>
      <c r="AY110" s="82">
        <v>7</v>
      </c>
      <c r="AZ110" s="82">
        <v>54</v>
      </c>
      <c r="BA110" s="82">
        <v>90</v>
      </c>
      <c r="BB110" s="82">
        <v>288</v>
      </c>
      <c r="BC110" s="82">
        <v>594</v>
      </c>
      <c r="BD110" s="82">
        <v>1342</v>
      </c>
      <c r="BE110" s="82">
        <v>28</v>
      </c>
      <c r="BF110" s="82">
        <v>195</v>
      </c>
      <c r="BG110" s="82">
        <v>4</v>
      </c>
      <c r="BH110" s="82">
        <v>371</v>
      </c>
      <c r="BI110" s="82">
        <v>32</v>
      </c>
      <c r="BJ110" s="82">
        <v>73</v>
      </c>
      <c r="BK110" s="82">
        <v>14</v>
      </c>
      <c r="BL110" s="82">
        <v>932</v>
      </c>
      <c r="BM110" s="82">
        <v>135</v>
      </c>
      <c r="BN110" s="82">
        <v>30</v>
      </c>
      <c r="BO110" s="82">
        <v>195</v>
      </c>
      <c r="BP110" s="82">
        <v>0</v>
      </c>
      <c r="BQ110" s="82">
        <v>13</v>
      </c>
      <c r="BR110" s="82">
        <v>119</v>
      </c>
      <c r="BS110" s="82">
        <v>0</v>
      </c>
      <c r="BT110" s="82">
        <v>6045</v>
      </c>
      <c r="BU110" s="82">
        <v>0</v>
      </c>
      <c r="BV110" s="82">
        <v>0</v>
      </c>
      <c r="BW110" s="82">
        <v>0</v>
      </c>
      <c r="BX110" s="82">
        <v>36</v>
      </c>
      <c r="BY110" s="82">
        <v>5396</v>
      </c>
      <c r="BZ110" s="82">
        <v>0</v>
      </c>
      <c r="CA110" s="82">
        <v>5432</v>
      </c>
      <c r="CB110" s="82">
        <v>11477</v>
      </c>
      <c r="CC110" s="91"/>
      <c r="CD110" s="82">
        <v>0</v>
      </c>
      <c r="CE110" s="82">
        <v>0</v>
      </c>
      <c r="CF110" s="82">
        <v>0</v>
      </c>
      <c r="CG110" s="91"/>
      <c r="CH110" s="95">
        <v>11477</v>
      </c>
      <c r="CI110" s="95">
        <v>0</v>
      </c>
    </row>
    <row r="111" spans="1:87">
      <c r="A111" s="77">
        <v>64801</v>
      </c>
      <c r="B111" s="77" t="s">
        <v>1534</v>
      </c>
      <c r="C111" s="91">
        <v>107</v>
      </c>
      <c r="D111" s="82">
        <v>162</v>
      </c>
      <c r="E111" s="82">
        <v>57</v>
      </c>
      <c r="F111" s="82">
        <v>13</v>
      </c>
      <c r="G111" s="82">
        <v>21</v>
      </c>
      <c r="H111" s="82">
        <v>127</v>
      </c>
      <c r="I111" s="82">
        <v>64</v>
      </c>
      <c r="J111" s="82">
        <v>13</v>
      </c>
      <c r="K111" s="82">
        <v>149</v>
      </c>
      <c r="L111" s="82">
        <v>52</v>
      </c>
      <c r="M111" s="82">
        <v>146</v>
      </c>
      <c r="N111" s="82">
        <v>43</v>
      </c>
      <c r="O111" s="82">
        <v>11</v>
      </c>
      <c r="P111" s="82">
        <v>28</v>
      </c>
      <c r="Q111" s="82">
        <v>33</v>
      </c>
      <c r="R111" s="82">
        <v>25</v>
      </c>
      <c r="S111" s="82">
        <v>16</v>
      </c>
      <c r="T111" s="82">
        <v>59</v>
      </c>
      <c r="U111" s="82">
        <v>13</v>
      </c>
      <c r="V111" s="82">
        <v>100</v>
      </c>
      <c r="W111" s="82">
        <v>27</v>
      </c>
      <c r="X111" s="82">
        <v>107</v>
      </c>
      <c r="Y111" s="82">
        <v>43</v>
      </c>
      <c r="Z111" s="82">
        <v>24</v>
      </c>
      <c r="AA111" s="82">
        <v>28</v>
      </c>
      <c r="AB111" s="82">
        <v>59</v>
      </c>
      <c r="AC111" s="82">
        <v>69</v>
      </c>
      <c r="AD111" s="82">
        <v>86</v>
      </c>
      <c r="AE111" s="82">
        <v>36</v>
      </c>
      <c r="AF111" s="82">
        <v>56</v>
      </c>
      <c r="AG111" s="82">
        <v>54</v>
      </c>
      <c r="AH111" s="82">
        <v>48</v>
      </c>
      <c r="AI111" s="82">
        <v>81</v>
      </c>
      <c r="AJ111" s="82">
        <v>128</v>
      </c>
      <c r="AK111" s="82">
        <v>46</v>
      </c>
      <c r="AL111" s="82">
        <v>32</v>
      </c>
      <c r="AM111" s="82">
        <v>33</v>
      </c>
      <c r="AN111" s="82">
        <v>19</v>
      </c>
      <c r="AO111" s="82">
        <v>167</v>
      </c>
      <c r="AP111" s="82">
        <v>36</v>
      </c>
      <c r="AQ111" s="82">
        <v>314</v>
      </c>
      <c r="AR111" s="82">
        <v>87</v>
      </c>
      <c r="AS111" s="82">
        <v>738</v>
      </c>
      <c r="AT111" s="82">
        <v>247</v>
      </c>
      <c r="AU111" s="82">
        <v>14</v>
      </c>
      <c r="AV111" s="82">
        <v>38</v>
      </c>
      <c r="AW111" s="82">
        <v>88</v>
      </c>
      <c r="AX111" s="82">
        <v>16</v>
      </c>
      <c r="AY111" s="82">
        <v>83</v>
      </c>
      <c r="AZ111" s="82">
        <v>17</v>
      </c>
      <c r="BA111" s="82">
        <v>28</v>
      </c>
      <c r="BB111" s="82">
        <v>194</v>
      </c>
      <c r="BC111" s="82">
        <v>62</v>
      </c>
      <c r="BD111" s="82">
        <v>2096</v>
      </c>
      <c r="BE111" s="82">
        <v>596</v>
      </c>
      <c r="BF111" s="82">
        <v>116</v>
      </c>
      <c r="BG111" s="82">
        <v>47</v>
      </c>
      <c r="BH111" s="82">
        <v>21</v>
      </c>
      <c r="BI111" s="82">
        <v>42</v>
      </c>
      <c r="BJ111" s="82">
        <v>129</v>
      </c>
      <c r="BK111" s="82">
        <v>27</v>
      </c>
      <c r="BL111" s="82">
        <v>1516</v>
      </c>
      <c r="BM111" s="82">
        <v>14</v>
      </c>
      <c r="BN111" s="82">
        <v>41</v>
      </c>
      <c r="BO111" s="82">
        <v>11</v>
      </c>
      <c r="BP111" s="82">
        <v>114</v>
      </c>
      <c r="BQ111" s="82">
        <v>23</v>
      </c>
      <c r="BR111" s="82">
        <v>69</v>
      </c>
      <c r="BS111" s="82">
        <v>0</v>
      </c>
      <c r="BT111" s="82">
        <v>9097</v>
      </c>
      <c r="BU111" s="82">
        <v>0</v>
      </c>
      <c r="BV111" s="82">
        <v>0</v>
      </c>
      <c r="BW111" s="82">
        <v>0</v>
      </c>
      <c r="BX111" s="82">
        <v>7074</v>
      </c>
      <c r="BY111" s="82">
        <v>0</v>
      </c>
      <c r="BZ111" s="82">
        <v>0</v>
      </c>
      <c r="CA111" s="82">
        <v>7074</v>
      </c>
      <c r="CB111" s="82">
        <v>16171</v>
      </c>
      <c r="CC111" s="91"/>
      <c r="CD111" s="82">
        <v>0</v>
      </c>
      <c r="CE111" s="82">
        <v>0</v>
      </c>
      <c r="CF111" s="82">
        <v>0</v>
      </c>
      <c r="CG111" s="91"/>
      <c r="CH111" s="95">
        <v>16171</v>
      </c>
      <c r="CI111" s="95">
        <v>0</v>
      </c>
    </row>
    <row r="112" spans="1:87">
      <c r="A112" s="77">
        <v>68001</v>
      </c>
      <c r="B112" s="77" t="s">
        <v>1767</v>
      </c>
      <c r="C112" s="91">
        <v>108</v>
      </c>
      <c r="D112" s="82">
        <v>0</v>
      </c>
      <c r="E112" s="82">
        <v>0</v>
      </c>
      <c r="F112" s="82">
        <v>0</v>
      </c>
      <c r="G112" s="82">
        <v>1</v>
      </c>
      <c r="H112" s="82">
        <v>5</v>
      </c>
      <c r="I112" s="82">
        <v>1</v>
      </c>
      <c r="J112" s="82">
        <v>0</v>
      </c>
      <c r="K112" s="82">
        <v>13</v>
      </c>
      <c r="L112" s="82">
        <v>4</v>
      </c>
      <c r="M112" s="82">
        <v>10</v>
      </c>
      <c r="N112" s="82">
        <v>1</v>
      </c>
      <c r="O112" s="82">
        <v>1</v>
      </c>
      <c r="P112" s="82">
        <v>7</v>
      </c>
      <c r="Q112" s="82">
        <v>9</v>
      </c>
      <c r="R112" s="82">
        <v>2</v>
      </c>
      <c r="S112" s="82">
        <v>1</v>
      </c>
      <c r="T112" s="82">
        <v>3</v>
      </c>
      <c r="U112" s="82">
        <v>1</v>
      </c>
      <c r="V112" s="82">
        <v>3</v>
      </c>
      <c r="W112" s="82">
        <v>3</v>
      </c>
      <c r="X112" s="82">
        <v>3</v>
      </c>
      <c r="Y112" s="82">
        <v>2</v>
      </c>
      <c r="Z112" s="82">
        <v>4</v>
      </c>
      <c r="AA112" s="82">
        <v>5</v>
      </c>
      <c r="AB112" s="82">
        <v>9</v>
      </c>
      <c r="AC112" s="82">
        <v>5</v>
      </c>
      <c r="AD112" s="82">
        <v>6</v>
      </c>
      <c r="AE112" s="82">
        <v>0</v>
      </c>
      <c r="AF112" s="82">
        <v>6</v>
      </c>
      <c r="AG112" s="82">
        <v>4</v>
      </c>
      <c r="AH112" s="82">
        <v>3</v>
      </c>
      <c r="AI112" s="82">
        <v>6</v>
      </c>
      <c r="AJ112" s="82">
        <v>4</v>
      </c>
      <c r="AK112" s="82">
        <v>5</v>
      </c>
      <c r="AL112" s="82">
        <v>2</v>
      </c>
      <c r="AM112" s="82">
        <v>5</v>
      </c>
      <c r="AN112" s="82">
        <v>1</v>
      </c>
      <c r="AO112" s="82">
        <v>21</v>
      </c>
      <c r="AP112" s="82">
        <v>6</v>
      </c>
      <c r="AQ112" s="82">
        <v>36</v>
      </c>
      <c r="AR112" s="82">
        <v>87</v>
      </c>
      <c r="AS112" s="82">
        <v>792</v>
      </c>
      <c r="AT112" s="82">
        <v>26</v>
      </c>
      <c r="AU112" s="82">
        <v>2</v>
      </c>
      <c r="AV112" s="82">
        <v>2</v>
      </c>
      <c r="AW112" s="82">
        <v>54</v>
      </c>
      <c r="AX112" s="82">
        <v>25</v>
      </c>
      <c r="AY112" s="82">
        <v>99</v>
      </c>
      <c r="AZ112" s="82">
        <v>7</v>
      </c>
      <c r="BA112" s="82">
        <v>13</v>
      </c>
      <c r="BB112" s="82">
        <v>64</v>
      </c>
      <c r="BC112" s="82">
        <v>31</v>
      </c>
      <c r="BD112" s="82">
        <v>126</v>
      </c>
      <c r="BE112" s="82">
        <v>43</v>
      </c>
      <c r="BF112" s="82">
        <v>103</v>
      </c>
      <c r="BG112" s="82">
        <v>23</v>
      </c>
      <c r="BH112" s="82">
        <v>20</v>
      </c>
      <c r="BI112" s="82">
        <v>25</v>
      </c>
      <c r="BJ112" s="82">
        <v>67</v>
      </c>
      <c r="BK112" s="82">
        <v>6</v>
      </c>
      <c r="BL112" s="82">
        <v>56</v>
      </c>
      <c r="BM112" s="82">
        <v>16</v>
      </c>
      <c r="BN112" s="82">
        <v>87</v>
      </c>
      <c r="BO112" s="82">
        <v>10</v>
      </c>
      <c r="BP112" s="82">
        <v>37</v>
      </c>
      <c r="BQ112" s="82">
        <v>88</v>
      </c>
      <c r="BR112" s="82">
        <v>61</v>
      </c>
      <c r="BS112" s="82">
        <v>0</v>
      </c>
      <c r="BT112" s="82">
        <v>2165</v>
      </c>
      <c r="BU112" s="82">
        <v>0</v>
      </c>
      <c r="BV112" s="82">
        <v>0</v>
      </c>
      <c r="BW112" s="82">
        <v>0</v>
      </c>
      <c r="BX112" s="82">
        <v>1814</v>
      </c>
      <c r="BY112" s="82">
        <v>0</v>
      </c>
      <c r="BZ112" s="82">
        <v>0</v>
      </c>
      <c r="CA112" s="82">
        <v>1814</v>
      </c>
      <c r="CB112" s="82">
        <v>3979</v>
      </c>
      <c r="CC112" s="91"/>
      <c r="CD112" s="82">
        <v>0</v>
      </c>
      <c r="CE112" s="82">
        <v>0</v>
      </c>
      <c r="CF112" s="82">
        <v>0</v>
      </c>
      <c r="CG112" s="91"/>
      <c r="CH112" s="95">
        <v>3979</v>
      </c>
      <c r="CI112" s="95">
        <v>0</v>
      </c>
    </row>
    <row r="113" spans="1:87">
      <c r="A113" s="77">
        <v>68002</v>
      </c>
      <c r="B113" s="77" t="s">
        <v>1769</v>
      </c>
      <c r="C113" s="91">
        <v>109</v>
      </c>
      <c r="D113" s="82">
        <v>0</v>
      </c>
      <c r="E113" s="82">
        <v>0</v>
      </c>
      <c r="F113" s="82">
        <v>0</v>
      </c>
      <c r="G113" s="82">
        <v>0</v>
      </c>
      <c r="H113" s="82">
        <v>0</v>
      </c>
      <c r="I113" s="82">
        <v>0</v>
      </c>
      <c r="J113" s="82">
        <v>0</v>
      </c>
      <c r="K113" s="82">
        <v>0</v>
      </c>
      <c r="L113" s="82">
        <v>0</v>
      </c>
      <c r="M113" s="82">
        <v>0</v>
      </c>
      <c r="N113" s="82">
        <v>0</v>
      </c>
      <c r="O113" s="82">
        <v>0</v>
      </c>
      <c r="P113" s="82">
        <v>0</v>
      </c>
      <c r="Q113" s="82">
        <v>0</v>
      </c>
      <c r="R113" s="82">
        <v>0</v>
      </c>
      <c r="S113" s="82">
        <v>0</v>
      </c>
      <c r="T113" s="82">
        <v>0</v>
      </c>
      <c r="U113" s="82">
        <v>0</v>
      </c>
      <c r="V113" s="82">
        <v>0</v>
      </c>
      <c r="W113" s="82">
        <v>0</v>
      </c>
      <c r="X113" s="82">
        <v>0</v>
      </c>
      <c r="Y113" s="82">
        <v>0</v>
      </c>
      <c r="Z113" s="82">
        <v>0</v>
      </c>
      <c r="AA113" s="82">
        <v>0</v>
      </c>
      <c r="AB113" s="82">
        <v>0</v>
      </c>
      <c r="AC113" s="82">
        <v>0</v>
      </c>
      <c r="AD113" s="82">
        <v>0</v>
      </c>
      <c r="AE113" s="82">
        <v>0</v>
      </c>
      <c r="AF113" s="82">
        <v>0</v>
      </c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  <c r="AL113" s="82">
        <v>0</v>
      </c>
      <c r="AM113" s="82">
        <v>0</v>
      </c>
      <c r="AN113" s="82">
        <v>0</v>
      </c>
      <c r="AO113" s="82">
        <v>0</v>
      </c>
      <c r="AP113" s="82">
        <v>0</v>
      </c>
      <c r="AQ113" s="82">
        <v>0</v>
      </c>
      <c r="AR113" s="82">
        <v>0</v>
      </c>
      <c r="AS113" s="82">
        <v>0</v>
      </c>
      <c r="AT113" s="82">
        <v>0</v>
      </c>
      <c r="AU113" s="82">
        <v>0</v>
      </c>
      <c r="AV113" s="82">
        <v>0</v>
      </c>
      <c r="AW113" s="82">
        <v>0</v>
      </c>
      <c r="AX113" s="82">
        <v>0</v>
      </c>
      <c r="AY113" s="82">
        <v>0</v>
      </c>
      <c r="AZ113" s="82">
        <v>0</v>
      </c>
      <c r="BA113" s="82">
        <v>0</v>
      </c>
      <c r="BB113" s="82">
        <v>0</v>
      </c>
      <c r="BC113" s="82">
        <v>0</v>
      </c>
      <c r="BD113" s="82">
        <v>0</v>
      </c>
      <c r="BE113" s="82">
        <v>0</v>
      </c>
      <c r="BF113" s="82">
        <v>0</v>
      </c>
      <c r="BG113" s="82">
        <v>0</v>
      </c>
      <c r="BH113" s="82">
        <v>0</v>
      </c>
      <c r="BI113" s="82">
        <v>0</v>
      </c>
      <c r="BJ113" s="82">
        <v>0</v>
      </c>
      <c r="BK113" s="82">
        <v>0</v>
      </c>
      <c r="BL113" s="82">
        <v>0</v>
      </c>
      <c r="BM113" s="82">
        <v>0</v>
      </c>
      <c r="BN113" s="82">
        <v>0</v>
      </c>
      <c r="BO113" s="82">
        <v>0</v>
      </c>
      <c r="BP113" s="82">
        <v>0</v>
      </c>
      <c r="BQ113" s="82">
        <v>0</v>
      </c>
      <c r="BR113" s="82">
        <v>0</v>
      </c>
      <c r="BS113" s="82">
        <v>0</v>
      </c>
      <c r="BT113" s="82">
        <v>0</v>
      </c>
      <c r="BU113" s="82">
        <v>0</v>
      </c>
      <c r="BV113" s="82">
        <v>0</v>
      </c>
      <c r="BW113" s="82">
        <v>0</v>
      </c>
      <c r="BX113" s="82">
        <v>0</v>
      </c>
      <c r="BY113" s="82">
        <v>0</v>
      </c>
      <c r="BZ113" s="82">
        <v>0</v>
      </c>
      <c r="CA113" s="82">
        <v>0</v>
      </c>
      <c r="CB113" s="82">
        <v>0</v>
      </c>
      <c r="CC113" s="91"/>
      <c r="CD113" s="82">
        <v>0</v>
      </c>
      <c r="CE113" s="82">
        <v>0</v>
      </c>
      <c r="CF113" s="82">
        <v>0</v>
      </c>
      <c r="CG113" s="91"/>
      <c r="CH113" s="95">
        <v>0</v>
      </c>
      <c r="CI113" s="95">
        <v>0</v>
      </c>
    </row>
    <row r="114" spans="1:87">
      <c r="A114" s="77">
        <v>69801</v>
      </c>
      <c r="B114" s="77" t="s">
        <v>1771</v>
      </c>
      <c r="C114" s="91">
        <v>110</v>
      </c>
      <c r="D114" s="82">
        <v>0</v>
      </c>
      <c r="E114" s="82">
        <v>0</v>
      </c>
      <c r="F114" s="82">
        <v>1</v>
      </c>
      <c r="G114" s="82">
        <v>8</v>
      </c>
      <c r="H114" s="82">
        <v>124</v>
      </c>
      <c r="I114" s="82">
        <v>29</v>
      </c>
      <c r="J114" s="82">
        <v>4</v>
      </c>
      <c r="K114" s="82">
        <v>58</v>
      </c>
      <c r="L114" s="82">
        <v>15</v>
      </c>
      <c r="M114" s="82">
        <v>110</v>
      </c>
      <c r="N114" s="82">
        <v>33</v>
      </c>
      <c r="O114" s="82">
        <v>12</v>
      </c>
      <c r="P114" s="82">
        <v>6</v>
      </c>
      <c r="Q114" s="82">
        <v>5</v>
      </c>
      <c r="R114" s="82">
        <v>4</v>
      </c>
      <c r="S114" s="82">
        <v>4</v>
      </c>
      <c r="T114" s="82">
        <v>34</v>
      </c>
      <c r="U114" s="82">
        <v>2</v>
      </c>
      <c r="V114" s="82">
        <v>76</v>
      </c>
      <c r="W114" s="82">
        <v>9</v>
      </c>
      <c r="X114" s="82">
        <v>49</v>
      </c>
      <c r="Y114" s="82">
        <v>49</v>
      </c>
      <c r="Z114" s="82">
        <v>19</v>
      </c>
      <c r="AA114" s="82">
        <v>63</v>
      </c>
      <c r="AB114" s="82">
        <v>25</v>
      </c>
      <c r="AC114" s="82">
        <v>37</v>
      </c>
      <c r="AD114" s="82">
        <v>27</v>
      </c>
      <c r="AE114" s="82">
        <v>13</v>
      </c>
      <c r="AF114" s="82">
        <v>13</v>
      </c>
      <c r="AG114" s="82">
        <v>45</v>
      </c>
      <c r="AH114" s="82">
        <v>37</v>
      </c>
      <c r="AI114" s="82">
        <v>30</v>
      </c>
      <c r="AJ114" s="82">
        <v>50</v>
      </c>
      <c r="AK114" s="82">
        <v>20</v>
      </c>
      <c r="AL114" s="82">
        <v>7</v>
      </c>
      <c r="AM114" s="82">
        <v>13</v>
      </c>
      <c r="AN114" s="82">
        <v>6</v>
      </c>
      <c r="AO114" s="82">
        <v>13</v>
      </c>
      <c r="AP114" s="82">
        <v>17</v>
      </c>
      <c r="AQ114" s="82">
        <v>82</v>
      </c>
      <c r="AR114" s="82">
        <v>106</v>
      </c>
      <c r="AS114" s="82">
        <v>328</v>
      </c>
      <c r="AT114" s="82">
        <v>35</v>
      </c>
      <c r="AU114" s="82">
        <v>3</v>
      </c>
      <c r="AV114" s="82">
        <v>7</v>
      </c>
      <c r="AW114" s="82">
        <v>27</v>
      </c>
      <c r="AX114" s="82">
        <v>3</v>
      </c>
      <c r="AY114" s="82">
        <v>13</v>
      </c>
      <c r="AZ114" s="82">
        <v>9</v>
      </c>
      <c r="BA114" s="82">
        <v>40</v>
      </c>
      <c r="BB114" s="82">
        <v>53</v>
      </c>
      <c r="BC114" s="82">
        <v>38</v>
      </c>
      <c r="BD114" s="82">
        <v>238</v>
      </c>
      <c r="BE114" s="82">
        <v>30</v>
      </c>
      <c r="BF114" s="82">
        <v>236</v>
      </c>
      <c r="BG114" s="82">
        <v>79</v>
      </c>
      <c r="BH114" s="82">
        <v>5</v>
      </c>
      <c r="BI114" s="82">
        <v>13</v>
      </c>
      <c r="BJ114" s="82">
        <v>55</v>
      </c>
      <c r="BK114" s="82">
        <v>19</v>
      </c>
      <c r="BL114" s="82">
        <v>63</v>
      </c>
      <c r="BM114" s="82">
        <v>25</v>
      </c>
      <c r="BN114" s="82">
        <v>27</v>
      </c>
      <c r="BO114" s="82">
        <v>5</v>
      </c>
      <c r="BP114" s="82">
        <v>28</v>
      </c>
      <c r="BQ114" s="82">
        <v>16</v>
      </c>
      <c r="BR114" s="82">
        <v>49</v>
      </c>
      <c r="BS114" s="82">
        <v>0</v>
      </c>
      <c r="BT114" s="82">
        <v>2701</v>
      </c>
      <c r="BU114" s="82">
        <v>0</v>
      </c>
      <c r="BV114" s="82">
        <v>0</v>
      </c>
      <c r="BW114" s="82">
        <v>0</v>
      </c>
      <c r="BX114" s="82">
        <v>213</v>
      </c>
      <c r="BY114" s="82">
        <v>0</v>
      </c>
      <c r="BZ114" s="82">
        <v>0</v>
      </c>
      <c r="CA114" s="82">
        <v>213</v>
      </c>
      <c r="CB114" s="82">
        <v>2914</v>
      </c>
      <c r="CC114" s="91"/>
      <c r="CD114" s="82">
        <v>0</v>
      </c>
      <c r="CE114" s="82">
        <v>0</v>
      </c>
      <c r="CF114" s="82">
        <v>0</v>
      </c>
      <c r="CG114" s="91"/>
      <c r="CH114" s="95">
        <v>2914</v>
      </c>
      <c r="CI114" s="95">
        <v>0</v>
      </c>
    </row>
    <row r="115" spans="1:87">
      <c r="A115" s="77">
        <v>71801</v>
      </c>
      <c r="B115" s="77" t="s">
        <v>1773</v>
      </c>
      <c r="C115" s="91">
        <v>111</v>
      </c>
      <c r="D115" s="82">
        <v>0</v>
      </c>
      <c r="E115" s="82">
        <v>0</v>
      </c>
      <c r="F115" s="82">
        <v>0</v>
      </c>
      <c r="G115" s="82">
        <v>0</v>
      </c>
      <c r="H115" s="82">
        <v>0</v>
      </c>
      <c r="I115" s="82">
        <v>0</v>
      </c>
      <c r="J115" s="82">
        <v>0</v>
      </c>
      <c r="K115" s="82">
        <v>0</v>
      </c>
      <c r="L115" s="82">
        <v>0</v>
      </c>
      <c r="M115" s="82">
        <v>0</v>
      </c>
      <c r="N115" s="82">
        <v>0</v>
      </c>
      <c r="O115" s="82">
        <v>0</v>
      </c>
      <c r="P115" s="82">
        <v>0</v>
      </c>
      <c r="Q115" s="82">
        <v>0</v>
      </c>
      <c r="R115" s="82">
        <v>0</v>
      </c>
      <c r="S115" s="82">
        <v>0</v>
      </c>
      <c r="T115" s="82">
        <v>0</v>
      </c>
      <c r="U115" s="82">
        <v>0</v>
      </c>
      <c r="V115" s="82">
        <v>0</v>
      </c>
      <c r="W115" s="82">
        <v>0</v>
      </c>
      <c r="X115" s="82">
        <v>0</v>
      </c>
      <c r="Y115" s="82">
        <v>0</v>
      </c>
      <c r="Z115" s="82">
        <v>0</v>
      </c>
      <c r="AA115" s="82">
        <v>0</v>
      </c>
      <c r="AB115" s="82">
        <v>0</v>
      </c>
      <c r="AC115" s="82">
        <v>0</v>
      </c>
      <c r="AD115" s="82">
        <v>0</v>
      </c>
      <c r="AE115" s="82">
        <v>0</v>
      </c>
      <c r="AF115" s="82">
        <v>0</v>
      </c>
      <c r="AG115" s="82">
        <v>0</v>
      </c>
      <c r="AH115" s="82">
        <v>0</v>
      </c>
      <c r="AI115" s="82">
        <v>0</v>
      </c>
      <c r="AJ115" s="82">
        <v>0</v>
      </c>
      <c r="AK115" s="82">
        <v>0</v>
      </c>
      <c r="AL115" s="82">
        <v>0</v>
      </c>
      <c r="AM115" s="82">
        <v>0</v>
      </c>
      <c r="AN115" s="82">
        <v>0</v>
      </c>
      <c r="AO115" s="82">
        <v>0</v>
      </c>
      <c r="AP115" s="82">
        <v>0</v>
      </c>
      <c r="AQ115" s="82">
        <v>0</v>
      </c>
      <c r="AR115" s="82">
        <v>0</v>
      </c>
      <c r="AS115" s="82">
        <v>0</v>
      </c>
      <c r="AT115" s="82">
        <v>0</v>
      </c>
      <c r="AU115" s="82">
        <v>0</v>
      </c>
      <c r="AV115" s="82">
        <v>0</v>
      </c>
      <c r="AW115" s="82">
        <v>0</v>
      </c>
      <c r="AX115" s="82">
        <v>0</v>
      </c>
      <c r="AY115" s="82">
        <v>0</v>
      </c>
      <c r="AZ115" s="82">
        <v>0</v>
      </c>
      <c r="BA115" s="82">
        <v>0</v>
      </c>
      <c r="BB115" s="82">
        <v>0</v>
      </c>
      <c r="BC115" s="82">
        <v>0</v>
      </c>
      <c r="BD115" s="82">
        <v>0</v>
      </c>
      <c r="BE115" s="82">
        <v>0</v>
      </c>
      <c r="BF115" s="82">
        <v>0</v>
      </c>
      <c r="BG115" s="82">
        <v>0</v>
      </c>
      <c r="BH115" s="82">
        <v>0</v>
      </c>
      <c r="BI115" s="82">
        <v>0</v>
      </c>
      <c r="BJ115" s="82">
        <v>0</v>
      </c>
      <c r="BK115" s="82">
        <v>0</v>
      </c>
      <c r="BL115" s="82">
        <v>0</v>
      </c>
      <c r="BM115" s="82">
        <v>0</v>
      </c>
      <c r="BN115" s="82">
        <v>0</v>
      </c>
      <c r="BO115" s="82">
        <v>0</v>
      </c>
      <c r="BP115" s="82">
        <v>0</v>
      </c>
      <c r="BQ115" s="82">
        <v>0</v>
      </c>
      <c r="BR115" s="82">
        <v>0</v>
      </c>
      <c r="BS115" s="82">
        <v>0</v>
      </c>
      <c r="BT115" s="82">
        <v>0</v>
      </c>
      <c r="BU115" s="82">
        <v>0</v>
      </c>
      <c r="BV115" s="82">
        <v>0</v>
      </c>
      <c r="BW115" s="82">
        <v>0</v>
      </c>
      <c r="BX115" s="82">
        <v>0</v>
      </c>
      <c r="BY115" s="82">
        <v>0</v>
      </c>
      <c r="BZ115" s="82">
        <v>0</v>
      </c>
      <c r="CA115" s="82">
        <v>0</v>
      </c>
      <c r="CB115" s="82">
        <v>0</v>
      </c>
      <c r="CC115" s="91"/>
      <c r="CD115" s="82">
        <v>0</v>
      </c>
      <c r="CE115" s="82">
        <v>0</v>
      </c>
      <c r="CF115" s="82">
        <v>0</v>
      </c>
      <c r="CG115" s="91"/>
      <c r="CH115" s="95">
        <v>0</v>
      </c>
      <c r="CI115" s="95">
        <v>0</v>
      </c>
    </row>
    <row r="116" spans="1:87">
      <c r="A116" s="77">
        <v>71802</v>
      </c>
      <c r="B116" s="77" t="s">
        <v>1775</v>
      </c>
      <c r="C116" s="91">
        <v>112</v>
      </c>
      <c r="D116" s="82">
        <v>108</v>
      </c>
      <c r="E116" s="82">
        <v>5</v>
      </c>
      <c r="F116" s="82">
        <v>0</v>
      </c>
      <c r="G116" s="82">
        <v>15</v>
      </c>
      <c r="H116" s="82">
        <v>377</v>
      </c>
      <c r="I116" s="82">
        <v>62</v>
      </c>
      <c r="J116" s="82">
        <v>30</v>
      </c>
      <c r="K116" s="82">
        <v>237</v>
      </c>
      <c r="L116" s="82">
        <v>78</v>
      </c>
      <c r="M116" s="82">
        <v>224</v>
      </c>
      <c r="N116" s="82">
        <v>48</v>
      </c>
      <c r="O116" s="82">
        <v>33</v>
      </c>
      <c r="P116" s="82">
        <v>17</v>
      </c>
      <c r="Q116" s="82">
        <v>40</v>
      </c>
      <c r="R116" s="82">
        <v>27</v>
      </c>
      <c r="S116" s="82">
        <v>9</v>
      </c>
      <c r="T116" s="82">
        <v>102</v>
      </c>
      <c r="U116" s="82">
        <v>10</v>
      </c>
      <c r="V116" s="82">
        <v>38</v>
      </c>
      <c r="W116" s="82">
        <v>45</v>
      </c>
      <c r="X116" s="82">
        <v>151</v>
      </c>
      <c r="Y116" s="82">
        <v>127</v>
      </c>
      <c r="Z116" s="82">
        <v>94</v>
      </c>
      <c r="AA116" s="82">
        <v>190</v>
      </c>
      <c r="AB116" s="82">
        <v>199</v>
      </c>
      <c r="AC116" s="82">
        <v>146</v>
      </c>
      <c r="AD116" s="82">
        <v>85</v>
      </c>
      <c r="AE116" s="82">
        <v>60</v>
      </c>
      <c r="AF116" s="82">
        <v>112</v>
      </c>
      <c r="AG116" s="82">
        <v>163</v>
      </c>
      <c r="AH116" s="82">
        <v>91</v>
      </c>
      <c r="AI116" s="82">
        <v>427</v>
      </c>
      <c r="AJ116" s="82">
        <v>534</v>
      </c>
      <c r="AK116" s="82">
        <v>176</v>
      </c>
      <c r="AL116" s="82">
        <v>55</v>
      </c>
      <c r="AM116" s="82">
        <v>58</v>
      </c>
      <c r="AN116" s="82">
        <v>39</v>
      </c>
      <c r="AO116" s="82">
        <v>653</v>
      </c>
      <c r="AP116" s="82">
        <v>99</v>
      </c>
      <c r="AQ116" s="82">
        <v>1130</v>
      </c>
      <c r="AR116" s="82">
        <v>22</v>
      </c>
      <c r="AS116" s="82">
        <v>317</v>
      </c>
      <c r="AT116" s="82">
        <v>70</v>
      </c>
      <c r="AU116" s="82">
        <v>3</v>
      </c>
      <c r="AV116" s="82">
        <v>0</v>
      </c>
      <c r="AW116" s="82">
        <v>951</v>
      </c>
      <c r="AX116" s="82">
        <v>1</v>
      </c>
      <c r="AY116" s="82">
        <v>0</v>
      </c>
      <c r="AZ116" s="82">
        <v>0</v>
      </c>
      <c r="BA116" s="82">
        <v>0</v>
      </c>
      <c r="BB116" s="82">
        <v>2</v>
      </c>
      <c r="BC116" s="82">
        <v>68</v>
      </c>
      <c r="BD116" s="82">
        <v>166</v>
      </c>
      <c r="BE116" s="82">
        <v>4</v>
      </c>
      <c r="BF116" s="82">
        <v>0</v>
      </c>
      <c r="BG116" s="82">
        <v>724</v>
      </c>
      <c r="BH116" s="82">
        <v>0</v>
      </c>
      <c r="BI116" s="82">
        <v>17</v>
      </c>
      <c r="BJ116" s="82">
        <v>5</v>
      </c>
      <c r="BK116" s="82">
        <v>0</v>
      </c>
      <c r="BL116" s="82">
        <v>934</v>
      </c>
      <c r="BM116" s="82">
        <v>295</v>
      </c>
      <c r="BN116" s="82">
        <v>22</v>
      </c>
      <c r="BO116" s="82">
        <v>279</v>
      </c>
      <c r="BP116" s="82">
        <v>0</v>
      </c>
      <c r="BQ116" s="82">
        <v>0</v>
      </c>
      <c r="BR116" s="82">
        <v>0</v>
      </c>
      <c r="BS116" s="82">
        <v>0</v>
      </c>
      <c r="BT116" s="82">
        <v>9975</v>
      </c>
      <c r="BU116" s="82">
        <v>0</v>
      </c>
      <c r="BV116" s="82">
        <v>0</v>
      </c>
      <c r="BW116" s="82">
        <v>0</v>
      </c>
      <c r="BX116" s="82">
        <v>96</v>
      </c>
      <c r="BY116" s="82">
        <v>557</v>
      </c>
      <c r="BZ116" s="82">
        <v>0</v>
      </c>
      <c r="CA116" s="82">
        <v>653</v>
      </c>
      <c r="CB116" s="82">
        <v>10628</v>
      </c>
      <c r="CC116" s="91"/>
      <c r="CD116" s="82">
        <v>0</v>
      </c>
      <c r="CE116" s="82">
        <v>0</v>
      </c>
      <c r="CF116" s="82">
        <v>0</v>
      </c>
      <c r="CG116" s="91"/>
      <c r="CH116" s="95">
        <v>10628</v>
      </c>
      <c r="CI116" s="95">
        <v>0</v>
      </c>
    </row>
    <row r="117" spans="1:87">
      <c r="A117" s="77">
        <v>73801</v>
      </c>
      <c r="B117" s="77" t="s">
        <v>1777</v>
      </c>
      <c r="C117" s="91">
        <v>113</v>
      </c>
      <c r="D117" s="82">
        <v>0</v>
      </c>
      <c r="E117" s="82">
        <v>8</v>
      </c>
      <c r="F117" s="82">
        <v>2</v>
      </c>
      <c r="G117" s="82">
        <v>1</v>
      </c>
      <c r="H117" s="82">
        <v>6</v>
      </c>
      <c r="I117" s="82">
        <v>0</v>
      </c>
      <c r="J117" s="82">
        <v>0</v>
      </c>
      <c r="K117" s="82">
        <v>40</v>
      </c>
      <c r="L117" s="82">
        <v>3</v>
      </c>
      <c r="M117" s="82">
        <v>69</v>
      </c>
      <c r="N117" s="82">
        <v>98</v>
      </c>
      <c r="O117" s="82">
        <v>7</v>
      </c>
      <c r="P117" s="82">
        <v>2</v>
      </c>
      <c r="Q117" s="82">
        <v>9</v>
      </c>
      <c r="R117" s="82">
        <v>18</v>
      </c>
      <c r="S117" s="82">
        <v>1</v>
      </c>
      <c r="T117" s="82">
        <v>11</v>
      </c>
      <c r="U117" s="82">
        <v>2</v>
      </c>
      <c r="V117" s="82">
        <v>2</v>
      </c>
      <c r="W117" s="82">
        <v>1</v>
      </c>
      <c r="X117" s="82">
        <v>2</v>
      </c>
      <c r="Y117" s="82">
        <v>10</v>
      </c>
      <c r="Z117" s="82">
        <v>26</v>
      </c>
      <c r="AA117" s="82">
        <v>37</v>
      </c>
      <c r="AB117" s="82">
        <v>11</v>
      </c>
      <c r="AC117" s="82">
        <v>6</v>
      </c>
      <c r="AD117" s="82">
        <v>4</v>
      </c>
      <c r="AE117" s="82">
        <v>0</v>
      </c>
      <c r="AF117" s="82">
        <v>11</v>
      </c>
      <c r="AG117" s="82">
        <v>34</v>
      </c>
      <c r="AH117" s="82">
        <v>16</v>
      </c>
      <c r="AI117" s="82">
        <v>11</v>
      </c>
      <c r="AJ117" s="82">
        <v>111</v>
      </c>
      <c r="AK117" s="82">
        <v>4</v>
      </c>
      <c r="AL117" s="82">
        <v>6</v>
      </c>
      <c r="AM117" s="82">
        <v>9</v>
      </c>
      <c r="AN117" s="82">
        <v>2</v>
      </c>
      <c r="AO117" s="82">
        <v>51</v>
      </c>
      <c r="AP117" s="82">
        <v>4</v>
      </c>
      <c r="AQ117" s="82">
        <v>46</v>
      </c>
      <c r="AR117" s="82">
        <v>58</v>
      </c>
      <c r="AS117" s="82">
        <v>325</v>
      </c>
      <c r="AT117" s="82">
        <v>12</v>
      </c>
      <c r="AU117" s="82">
        <v>1</v>
      </c>
      <c r="AV117" s="82">
        <v>4</v>
      </c>
      <c r="AW117" s="82">
        <v>20</v>
      </c>
      <c r="AX117" s="82">
        <v>6</v>
      </c>
      <c r="AY117" s="82">
        <v>14</v>
      </c>
      <c r="AZ117" s="82">
        <v>24</v>
      </c>
      <c r="BA117" s="82">
        <v>40</v>
      </c>
      <c r="BB117" s="82">
        <v>91</v>
      </c>
      <c r="BC117" s="82">
        <v>29</v>
      </c>
      <c r="BD117" s="82">
        <v>231</v>
      </c>
      <c r="BE117" s="82">
        <v>17</v>
      </c>
      <c r="BF117" s="82">
        <v>83</v>
      </c>
      <c r="BG117" s="82">
        <v>8</v>
      </c>
      <c r="BH117" s="82">
        <v>32</v>
      </c>
      <c r="BI117" s="82">
        <v>20</v>
      </c>
      <c r="BJ117" s="82">
        <v>31</v>
      </c>
      <c r="BK117" s="82">
        <v>3</v>
      </c>
      <c r="BL117" s="82">
        <v>87</v>
      </c>
      <c r="BM117" s="82">
        <v>16</v>
      </c>
      <c r="BN117" s="82">
        <v>48</v>
      </c>
      <c r="BO117" s="82">
        <v>23</v>
      </c>
      <c r="BP117" s="82">
        <v>1</v>
      </c>
      <c r="BQ117" s="82">
        <v>31</v>
      </c>
      <c r="BR117" s="82">
        <v>32</v>
      </c>
      <c r="BS117" s="82">
        <v>0</v>
      </c>
      <c r="BT117" s="82">
        <v>1969</v>
      </c>
      <c r="BU117" s="82">
        <v>0</v>
      </c>
      <c r="BV117" s="82">
        <v>0</v>
      </c>
      <c r="BW117" s="82">
        <v>0</v>
      </c>
      <c r="BX117" s="82">
        <v>24</v>
      </c>
      <c r="BY117" s="82">
        <v>0</v>
      </c>
      <c r="BZ117" s="82">
        <v>0</v>
      </c>
      <c r="CA117" s="82">
        <v>24</v>
      </c>
      <c r="CB117" s="82">
        <v>1993</v>
      </c>
      <c r="CC117" s="91"/>
      <c r="CD117" s="82">
        <v>0</v>
      </c>
      <c r="CE117" s="82">
        <v>0</v>
      </c>
      <c r="CF117" s="82">
        <v>0</v>
      </c>
      <c r="CG117" s="91"/>
      <c r="CH117" s="95">
        <v>1993</v>
      </c>
      <c r="CI117" s="95">
        <v>0</v>
      </c>
    </row>
    <row r="118" spans="1:87">
      <c r="A118" s="77">
        <v>77001</v>
      </c>
      <c r="B118" s="77" t="s">
        <v>1779</v>
      </c>
      <c r="C118" s="91">
        <v>114</v>
      </c>
      <c r="D118" s="82">
        <v>172</v>
      </c>
      <c r="E118" s="82">
        <v>30</v>
      </c>
      <c r="F118" s="82">
        <v>65</v>
      </c>
      <c r="G118" s="82">
        <v>141</v>
      </c>
      <c r="H118" s="82">
        <v>5342</v>
      </c>
      <c r="I118" s="82">
        <v>604</v>
      </c>
      <c r="J118" s="82">
        <v>152</v>
      </c>
      <c r="K118" s="82">
        <v>179</v>
      </c>
      <c r="L118" s="82">
        <v>259</v>
      </c>
      <c r="M118" s="82">
        <v>661</v>
      </c>
      <c r="N118" s="82">
        <v>231</v>
      </c>
      <c r="O118" s="82">
        <v>29</v>
      </c>
      <c r="P118" s="82">
        <v>29</v>
      </c>
      <c r="Q118" s="82">
        <v>58</v>
      </c>
      <c r="R118" s="82">
        <v>41</v>
      </c>
      <c r="S118" s="82">
        <v>66</v>
      </c>
      <c r="T118" s="82">
        <v>373</v>
      </c>
      <c r="U118" s="82">
        <v>100</v>
      </c>
      <c r="V118" s="82">
        <v>198</v>
      </c>
      <c r="W118" s="82">
        <v>30</v>
      </c>
      <c r="X118" s="82">
        <v>217</v>
      </c>
      <c r="Y118" s="82">
        <v>268</v>
      </c>
      <c r="Z118" s="82">
        <v>53</v>
      </c>
      <c r="AA118" s="82">
        <v>100</v>
      </c>
      <c r="AB118" s="82">
        <v>335</v>
      </c>
      <c r="AC118" s="82">
        <v>217</v>
      </c>
      <c r="AD118" s="82">
        <v>255</v>
      </c>
      <c r="AE118" s="82">
        <v>120</v>
      </c>
      <c r="AF118" s="82">
        <v>456</v>
      </c>
      <c r="AG118" s="82">
        <v>358</v>
      </c>
      <c r="AH118" s="82">
        <v>133</v>
      </c>
      <c r="AI118" s="82">
        <v>441</v>
      </c>
      <c r="AJ118" s="82">
        <v>1211</v>
      </c>
      <c r="AK118" s="82">
        <v>350</v>
      </c>
      <c r="AL118" s="82">
        <v>346</v>
      </c>
      <c r="AM118" s="82">
        <v>142</v>
      </c>
      <c r="AN118" s="82">
        <v>199</v>
      </c>
      <c r="AO118" s="82">
        <v>400</v>
      </c>
      <c r="AP118" s="82">
        <v>833</v>
      </c>
      <c r="AQ118" s="82">
        <v>3170</v>
      </c>
      <c r="AR118" s="82">
        <v>491</v>
      </c>
      <c r="AS118" s="82">
        <v>4270</v>
      </c>
      <c r="AT118" s="82">
        <v>2360</v>
      </c>
      <c r="AU118" s="82">
        <v>606</v>
      </c>
      <c r="AV118" s="82">
        <v>1690</v>
      </c>
      <c r="AW118" s="82">
        <v>1134</v>
      </c>
      <c r="AX118" s="82">
        <v>77</v>
      </c>
      <c r="AY118" s="82">
        <v>564</v>
      </c>
      <c r="AZ118" s="82">
        <v>455</v>
      </c>
      <c r="BA118" s="82">
        <v>598</v>
      </c>
      <c r="BB118" s="82">
        <v>3503</v>
      </c>
      <c r="BC118" s="82">
        <v>1199</v>
      </c>
      <c r="BD118" s="82">
        <v>1017</v>
      </c>
      <c r="BE118" s="82">
        <v>122</v>
      </c>
      <c r="BF118" s="82">
        <v>404</v>
      </c>
      <c r="BG118" s="82">
        <v>696</v>
      </c>
      <c r="BH118" s="82">
        <v>139</v>
      </c>
      <c r="BI118" s="82">
        <v>991</v>
      </c>
      <c r="BJ118" s="82">
        <v>630</v>
      </c>
      <c r="BK118" s="82">
        <v>194</v>
      </c>
      <c r="BL118" s="82">
        <v>2152</v>
      </c>
      <c r="BM118" s="82">
        <v>936</v>
      </c>
      <c r="BN118" s="82">
        <v>1146</v>
      </c>
      <c r="BO118" s="82">
        <v>951</v>
      </c>
      <c r="BP118" s="82">
        <v>351</v>
      </c>
      <c r="BQ118" s="82">
        <v>297</v>
      </c>
      <c r="BR118" s="82">
        <v>115</v>
      </c>
      <c r="BS118" s="82">
        <v>0</v>
      </c>
      <c r="BT118" s="82">
        <v>45456</v>
      </c>
      <c r="BU118" s="82">
        <v>0</v>
      </c>
      <c r="BV118" s="82">
        <v>0</v>
      </c>
      <c r="BW118" s="82">
        <v>0</v>
      </c>
      <c r="BX118" s="82">
        <v>1975</v>
      </c>
      <c r="BY118" s="82">
        <v>0</v>
      </c>
      <c r="BZ118" s="82">
        <v>0</v>
      </c>
      <c r="CA118" s="82">
        <v>1975</v>
      </c>
      <c r="CB118" s="82">
        <v>47431</v>
      </c>
      <c r="CC118" s="91"/>
      <c r="CD118" s="82">
        <v>0</v>
      </c>
      <c r="CE118" s="82">
        <v>0</v>
      </c>
      <c r="CF118" s="82">
        <v>0</v>
      </c>
      <c r="CG118" s="91"/>
      <c r="CH118" s="95">
        <v>47431</v>
      </c>
      <c r="CI118" s="95">
        <v>0</v>
      </c>
    </row>
    <row r="119" spans="1:87">
      <c r="A119" s="77">
        <v>78801</v>
      </c>
      <c r="B119" s="77" t="s">
        <v>1781</v>
      </c>
      <c r="C119" s="91">
        <v>115</v>
      </c>
      <c r="D119" s="82">
        <v>0</v>
      </c>
      <c r="E119" s="82">
        <v>0</v>
      </c>
      <c r="F119" s="82">
        <v>0</v>
      </c>
      <c r="G119" s="82">
        <v>0</v>
      </c>
      <c r="H119" s="82">
        <v>3</v>
      </c>
      <c r="I119" s="82">
        <v>2</v>
      </c>
      <c r="J119" s="82">
        <v>0</v>
      </c>
      <c r="K119" s="82">
        <v>4</v>
      </c>
      <c r="L119" s="82">
        <v>4</v>
      </c>
      <c r="M119" s="82">
        <v>5</v>
      </c>
      <c r="N119" s="82">
        <v>2</v>
      </c>
      <c r="O119" s="82">
        <v>1</v>
      </c>
      <c r="P119" s="82">
        <v>1</v>
      </c>
      <c r="Q119" s="82">
        <v>1</v>
      </c>
      <c r="R119" s="82">
        <v>1</v>
      </c>
      <c r="S119" s="82">
        <v>0</v>
      </c>
      <c r="T119" s="82">
        <v>6</v>
      </c>
      <c r="U119" s="82">
        <v>0</v>
      </c>
      <c r="V119" s="82">
        <v>2</v>
      </c>
      <c r="W119" s="82">
        <v>4</v>
      </c>
      <c r="X119" s="82">
        <v>3</v>
      </c>
      <c r="Y119" s="82">
        <v>7</v>
      </c>
      <c r="Z119" s="82">
        <v>2</v>
      </c>
      <c r="AA119" s="82">
        <v>4</v>
      </c>
      <c r="AB119" s="82">
        <v>7</v>
      </c>
      <c r="AC119" s="82">
        <v>2</v>
      </c>
      <c r="AD119" s="82">
        <v>2</v>
      </c>
      <c r="AE119" s="82">
        <v>1</v>
      </c>
      <c r="AF119" s="82">
        <v>3</v>
      </c>
      <c r="AG119" s="82">
        <v>2</v>
      </c>
      <c r="AH119" s="82">
        <v>3</v>
      </c>
      <c r="AI119" s="82">
        <v>6</v>
      </c>
      <c r="AJ119" s="82">
        <v>15</v>
      </c>
      <c r="AK119" s="82">
        <v>3</v>
      </c>
      <c r="AL119" s="82">
        <v>2</v>
      </c>
      <c r="AM119" s="82">
        <v>2</v>
      </c>
      <c r="AN119" s="82">
        <v>1</v>
      </c>
      <c r="AO119" s="82">
        <v>8</v>
      </c>
      <c r="AP119" s="82">
        <v>3</v>
      </c>
      <c r="AQ119" s="82">
        <v>18</v>
      </c>
      <c r="AR119" s="82">
        <v>10</v>
      </c>
      <c r="AS119" s="82">
        <v>92</v>
      </c>
      <c r="AT119" s="82">
        <v>11</v>
      </c>
      <c r="AU119" s="82">
        <v>0</v>
      </c>
      <c r="AV119" s="82">
        <v>5</v>
      </c>
      <c r="AW119" s="82">
        <v>19</v>
      </c>
      <c r="AX119" s="82">
        <v>2</v>
      </c>
      <c r="AY119" s="82">
        <v>11</v>
      </c>
      <c r="AZ119" s="82">
        <v>1</v>
      </c>
      <c r="BA119" s="82">
        <v>8</v>
      </c>
      <c r="BB119" s="82">
        <v>19</v>
      </c>
      <c r="BC119" s="82">
        <v>15</v>
      </c>
      <c r="BD119" s="82">
        <v>43</v>
      </c>
      <c r="BE119" s="82">
        <v>9</v>
      </c>
      <c r="BF119" s="82">
        <v>20</v>
      </c>
      <c r="BG119" s="82">
        <v>3</v>
      </c>
      <c r="BH119" s="82">
        <v>2</v>
      </c>
      <c r="BI119" s="82">
        <v>2</v>
      </c>
      <c r="BJ119" s="82">
        <v>36</v>
      </c>
      <c r="BK119" s="82">
        <v>1</v>
      </c>
      <c r="BL119" s="82">
        <v>74</v>
      </c>
      <c r="BM119" s="82">
        <v>55</v>
      </c>
      <c r="BN119" s="82">
        <v>18</v>
      </c>
      <c r="BO119" s="82">
        <v>30</v>
      </c>
      <c r="BP119" s="82">
        <v>17</v>
      </c>
      <c r="BQ119" s="82">
        <v>7</v>
      </c>
      <c r="BR119" s="82">
        <v>19</v>
      </c>
      <c r="BS119" s="82">
        <v>0</v>
      </c>
      <c r="BT119" s="82">
        <v>660</v>
      </c>
      <c r="BU119" s="82">
        <v>0</v>
      </c>
      <c r="BV119" s="82">
        <v>0</v>
      </c>
      <c r="BW119" s="82">
        <v>0</v>
      </c>
      <c r="BX119" s="82">
        <v>30</v>
      </c>
      <c r="BY119" s="82">
        <v>0</v>
      </c>
      <c r="BZ119" s="82">
        <v>0</v>
      </c>
      <c r="CA119" s="82">
        <v>30</v>
      </c>
      <c r="CB119" s="82">
        <v>690</v>
      </c>
      <c r="CC119" s="91"/>
      <c r="CD119" s="82">
        <v>0</v>
      </c>
      <c r="CE119" s="82">
        <v>0</v>
      </c>
      <c r="CF119" s="82">
        <v>0</v>
      </c>
      <c r="CG119" s="91"/>
      <c r="CH119" s="95">
        <v>690</v>
      </c>
      <c r="CI119" s="95">
        <v>0</v>
      </c>
    </row>
    <row r="120" spans="1:87">
      <c r="A120" s="77">
        <v>78802</v>
      </c>
      <c r="B120" s="77" t="s">
        <v>1783</v>
      </c>
      <c r="C120" s="91">
        <v>116</v>
      </c>
      <c r="D120" s="82">
        <v>0</v>
      </c>
      <c r="E120" s="82">
        <v>0</v>
      </c>
      <c r="F120" s="82">
        <v>1</v>
      </c>
      <c r="G120" s="82">
        <v>18</v>
      </c>
      <c r="H120" s="82">
        <v>6</v>
      </c>
      <c r="I120" s="82">
        <v>7</v>
      </c>
      <c r="J120" s="82">
        <v>4</v>
      </c>
      <c r="K120" s="82">
        <v>9</v>
      </c>
      <c r="L120" s="82">
        <v>5</v>
      </c>
      <c r="M120" s="82">
        <v>22</v>
      </c>
      <c r="N120" s="82">
        <v>24</v>
      </c>
      <c r="O120" s="82">
        <v>4</v>
      </c>
      <c r="P120" s="82">
        <v>5</v>
      </c>
      <c r="Q120" s="82">
        <v>4</v>
      </c>
      <c r="R120" s="82">
        <v>6</v>
      </c>
      <c r="S120" s="82">
        <v>0</v>
      </c>
      <c r="T120" s="82">
        <v>2</v>
      </c>
      <c r="U120" s="82">
        <v>0</v>
      </c>
      <c r="V120" s="82">
        <v>1</v>
      </c>
      <c r="W120" s="82">
        <v>0</v>
      </c>
      <c r="X120" s="82">
        <v>9</v>
      </c>
      <c r="Y120" s="82">
        <v>8</v>
      </c>
      <c r="Z120" s="82">
        <v>7</v>
      </c>
      <c r="AA120" s="82">
        <v>24</v>
      </c>
      <c r="AB120" s="82">
        <v>3</v>
      </c>
      <c r="AC120" s="82">
        <v>21</v>
      </c>
      <c r="AD120" s="82">
        <v>8</v>
      </c>
      <c r="AE120" s="82">
        <v>12</v>
      </c>
      <c r="AF120" s="82">
        <v>15</v>
      </c>
      <c r="AG120" s="82">
        <v>22</v>
      </c>
      <c r="AH120" s="82">
        <v>16</v>
      </c>
      <c r="AI120" s="82">
        <v>55</v>
      </c>
      <c r="AJ120" s="82">
        <v>18</v>
      </c>
      <c r="AK120" s="82">
        <v>7</v>
      </c>
      <c r="AL120" s="82">
        <v>2</v>
      </c>
      <c r="AM120" s="82">
        <v>4</v>
      </c>
      <c r="AN120" s="82">
        <v>9</v>
      </c>
      <c r="AO120" s="82">
        <v>55</v>
      </c>
      <c r="AP120" s="82">
        <v>2</v>
      </c>
      <c r="AQ120" s="82">
        <v>36</v>
      </c>
      <c r="AR120" s="82">
        <v>34</v>
      </c>
      <c r="AS120" s="82">
        <v>585</v>
      </c>
      <c r="AT120" s="82">
        <v>26</v>
      </c>
      <c r="AU120" s="82">
        <v>3</v>
      </c>
      <c r="AV120" s="82">
        <v>15</v>
      </c>
      <c r="AW120" s="82">
        <v>34</v>
      </c>
      <c r="AX120" s="82">
        <v>19</v>
      </c>
      <c r="AY120" s="82">
        <v>19</v>
      </c>
      <c r="AZ120" s="82">
        <v>7</v>
      </c>
      <c r="BA120" s="82">
        <v>7</v>
      </c>
      <c r="BB120" s="82">
        <v>523</v>
      </c>
      <c r="BC120" s="82">
        <v>119</v>
      </c>
      <c r="BD120" s="82">
        <v>543</v>
      </c>
      <c r="BE120" s="82">
        <v>11</v>
      </c>
      <c r="BF120" s="82">
        <v>57</v>
      </c>
      <c r="BG120" s="82">
        <v>14</v>
      </c>
      <c r="BH120" s="82">
        <v>13</v>
      </c>
      <c r="BI120" s="82">
        <v>13</v>
      </c>
      <c r="BJ120" s="82">
        <v>78</v>
      </c>
      <c r="BK120" s="82">
        <v>10</v>
      </c>
      <c r="BL120" s="82">
        <v>514</v>
      </c>
      <c r="BM120" s="82">
        <v>231</v>
      </c>
      <c r="BN120" s="82">
        <v>48</v>
      </c>
      <c r="BO120" s="82">
        <v>221</v>
      </c>
      <c r="BP120" s="82">
        <v>27</v>
      </c>
      <c r="BQ120" s="82">
        <v>13</v>
      </c>
      <c r="BR120" s="82">
        <v>141</v>
      </c>
      <c r="BS120" s="82">
        <v>0</v>
      </c>
      <c r="BT120" s="82">
        <v>3776</v>
      </c>
      <c r="BU120" s="82">
        <v>0</v>
      </c>
      <c r="BV120" s="82">
        <v>0</v>
      </c>
      <c r="BW120" s="82">
        <v>0</v>
      </c>
      <c r="BX120" s="82">
        <v>308</v>
      </c>
      <c r="BY120" s="82">
        <v>0</v>
      </c>
      <c r="BZ120" s="82">
        <v>0</v>
      </c>
      <c r="CA120" s="82">
        <v>308</v>
      </c>
      <c r="CB120" s="82">
        <v>4084</v>
      </c>
      <c r="CC120" s="91"/>
      <c r="CD120" s="82">
        <v>0</v>
      </c>
      <c r="CE120" s="82">
        <v>0</v>
      </c>
      <c r="CF120" s="82">
        <v>0</v>
      </c>
      <c r="CG120" s="91"/>
      <c r="CH120" s="95">
        <v>4084</v>
      </c>
      <c r="CI120" s="95">
        <v>0</v>
      </c>
    </row>
    <row r="121" spans="1:87">
      <c r="A121" s="77">
        <v>80001</v>
      </c>
      <c r="B121" s="77" t="s">
        <v>1785</v>
      </c>
      <c r="C121" s="91">
        <v>117</v>
      </c>
      <c r="D121" s="82">
        <v>0</v>
      </c>
      <c r="E121" s="82">
        <v>0</v>
      </c>
      <c r="F121" s="82">
        <v>0</v>
      </c>
      <c r="G121" s="82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0</v>
      </c>
      <c r="T121" s="82">
        <v>0</v>
      </c>
      <c r="U121" s="82">
        <v>0</v>
      </c>
      <c r="V121" s="82">
        <v>0</v>
      </c>
      <c r="W121" s="82">
        <v>0</v>
      </c>
      <c r="X121" s="82">
        <v>0</v>
      </c>
      <c r="Y121" s="82">
        <v>0</v>
      </c>
      <c r="Z121" s="82">
        <v>0</v>
      </c>
      <c r="AA121" s="82">
        <v>0</v>
      </c>
      <c r="AB121" s="82">
        <v>0</v>
      </c>
      <c r="AC121" s="82">
        <v>0</v>
      </c>
      <c r="AD121" s="82">
        <v>0</v>
      </c>
      <c r="AE121" s="82">
        <v>0</v>
      </c>
      <c r="AF121" s="82">
        <v>0</v>
      </c>
      <c r="AG121" s="82">
        <v>0</v>
      </c>
      <c r="AH121" s="82">
        <v>0</v>
      </c>
      <c r="AI121" s="82">
        <v>0</v>
      </c>
      <c r="AJ121" s="82">
        <v>0</v>
      </c>
      <c r="AK121" s="82">
        <v>0</v>
      </c>
      <c r="AL121" s="82">
        <v>0</v>
      </c>
      <c r="AM121" s="82">
        <v>0</v>
      </c>
      <c r="AN121" s="82">
        <v>0</v>
      </c>
      <c r="AO121" s="82">
        <v>0</v>
      </c>
      <c r="AP121" s="82">
        <v>0</v>
      </c>
      <c r="AQ121" s="82">
        <v>0</v>
      </c>
      <c r="AR121" s="82">
        <v>0</v>
      </c>
      <c r="AS121" s="82">
        <v>0</v>
      </c>
      <c r="AT121" s="82">
        <v>0</v>
      </c>
      <c r="AU121" s="82">
        <v>0</v>
      </c>
      <c r="AV121" s="82">
        <v>0</v>
      </c>
      <c r="AW121" s="82">
        <v>0</v>
      </c>
      <c r="AX121" s="82">
        <v>0</v>
      </c>
      <c r="AY121" s="82">
        <v>0</v>
      </c>
      <c r="AZ121" s="82">
        <v>0</v>
      </c>
      <c r="BA121" s="82">
        <v>0</v>
      </c>
      <c r="BB121" s="82">
        <v>0</v>
      </c>
      <c r="BC121" s="82">
        <v>0</v>
      </c>
      <c r="BD121" s="82">
        <v>0</v>
      </c>
      <c r="BE121" s="82">
        <v>0</v>
      </c>
      <c r="BF121" s="82">
        <v>0</v>
      </c>
      <c r="BG121" s="82">
        <v>0</v>
      </c>
      <c r="BH121" s="82">
        <v>0</v>
      </c>
      <c r="BI121" s="82">
        <v>0</v>
      </c>
      <c r="BJ121" s="82">
        <v>0</v>
      </c>
      <c r="BK121" s="82">
        <v>0</v>
      </c>
      <c r="BL121" s="82">
        <v>0</v>
      </c>
      <c r="BM121" s="82">
        <v>0</v>
      </c>
      <c r="BN121" s="82">
        <v>0</v>
      </c>
      <c r="BO121" s="82">
        <v>0</v>
      </c>
      <c r="BP121" s="82">
        <v>0</v>
      </c>
      <c r="BQ121" s="82">
        <v>0</v>
      </c>
      <c r="BR121" s="82">
        <v>0</v>
      </c>
      <c r="BS121" s="82">
        <v>0</v>
      </c>
      <c r="BT121" s="82">
        <v>0</v>
      </c>
      <c r="BU121" s="82">
        <v>0</v>
      </c>
      <c r="BV121" s="82">
        <v>0</v>
      </c>
      <c r="BW121" s="82">
        <v>0</v>
      </c>
      <c r="BX121" s="82">
        <v>0</v>
      </c>
      <c r="BY121" s="82">
        <v>0</v>
      </c>
      <c r="BZ121" s="82">
        <v>0</v>
      </c>
      <c r="CA121" s="82">
        <v>0</v>
      </c>
      <c r="CB121" s="82">
        <v>0</v>
      </c>
      <c r="CC121" s="91"/>
      <c r="CD121" s="82">
        <v>0</v>
      </c>
      <c r="CE121" s="82">
        <v>0</v>
      </c>
      <c r="CF121" s="82">
        <v>0</v>
      </c>
      <c r="CG121" s="91"/>
      <c r="CH121" s="95">
        <v>0</v>
      </c>
      <c r="CI121" s="95">
        <v>0</v>
      </c>
    </row>
    <row r="122" spans="1:87">
      <c r="A122" s="77">
        <v>84001</v>
      </c>
      <c r="B122" s="77" t="s">
        <v>1787</v>
      </c>
      <c r="C122" s="91">
        <v>118</v>
      </c>
      <c r="D122" s="82">
        <v>0</v>
      </c>
      <c r="E122" s="82">
        <v>0</v>
      </c>
      <c r="F122" s="82">
        <v>0</v>
      </c>
      <c r="G122" s="82">
        <v>0</v>
      </c>
      <c r="H122" s="82">
        <v>0</v>
      </c>
      <c r="I122" s="82">
        <v>0</v>
      </c>
      <c r="J122" s="82">
        <v>0</v>
      </c>
      <c r="K122" s="82">
        <v>0</v>
      </c>
      <c r="L122" s="82">
        <v>0</v>
      </c>
      <c r="M122" s="82">
        <v>0</v>
      </c>
      <c r="N122" s="82">
        <v>0</v>
      </c>
      <c r="O122" s="82">
        <v>0</v>
      </c>
      <c r="P122" s="82">
        <v>0</v>
      </c>
      <c r="Q122" s="82">
        <v>0</v>
      </c>
      <c r="R122" s="82">
        <v>0</v>
      </c>
      <c r="S122" s="82">
        <v>0</v>
      </c>
      <c r="T122" s="82">
        <v>0</v>
      </c>
      <c r="U122" s="82">
        <v>0</v>
      </c>
      <c r="V122" s="82">
        <v>0</v>
      </c>
      <c r="W122" s="82">
        <v>0</v>
      </c>
      <c r="X122" s="82">
        <v>0</v>
      </c>
      <c r="Y122" s="82">
        <v>0</v>
      </c>
      <c r="Z122" s="82">
        <v>0</v>
      </c>
      <c r="AA122" s="82">
        <v>0</v>
      </c>
      <c r="AB122" s="82">
        <v>0</v>
      </c>
      <c r="AC122" s="82">
        <v>0</v>
      </c>
      <c r="AD122" s="82">
        <v>0</v>
      </c>
      <c r="AE122" s="82">
        <v>0</v>
      </c>
      <c r="AF122" s="82">
        <v>0</v>
      </c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  <c r="AL122" s="82">
        <v>0</v>
      </c>
      <c r="AM122" s="82">
        <v>0</v>
      </c>
      <c r="AN122" s="82">
        <v>0</v>
      </c>
      <c r="AO122" s="82">
        <v>0</v>
      </c>
      <c r="AP122" s="82">
        <v>0</v>
      </c>
      <c r="AQ122" s="82">
        <v>0</v>
      </c>
      <c r="AR122" s="82">
        <v>0</v>
      </c>
      <c r="AS122" s="82">
        <v>0</v>
      </c>
      <c r="AT122" s="82">
        <v>0</v>
      </c>
      <c r="AU122" s="82">
        <v>0</v>
      </c>
      <c r="AV122" s="82">
        <v>0</v>
      </c>
      <c r="AW122" s="82">
        <v>0</v>
      </c>
      <c r="AX122" s="82">
        <v>0</v>
      </c>
      <c r="AY122" s="82">
        <v>0</v>
      </c>
      <c r="AZ122" s="82">
        <v>0</v>
      </c>
      <c r="BA122" s="82">
        <v>0</v>
      </c>
      <c r="BB122" s="82">
        <v>0</v>
      </c>
      <c r="BC122" s="82">
        <v>0</v>
      </c>
      <c r="BD122" s="82">
        <v>0</v>
      </c>
      <c r="BE122" s="82">
        <v>0</v>
      </c>
      <c r="BF122" s="82">
        <v>0</v>
      </c>
      <c r="BG122" s="82">
        <v>0</v>
      </c>
      <c r="BH122" s="82">
        <v>0</v>
      </c>
      <c r="BI122" s="82">
        <v>0</v>
      </c>
      <c r="BJ122" s="82">
        <v>0</v>
      </c>
      <c r="BK122" s="82">
        <v>0</v>
      </c>
      <c r="BL122" s="82">
        <v>0</v>
      </c>
      <c r="BM122" s="82">
        <v>0</v>
      </c>
      <c r="BN122" s="82">
        <v>0</v>
      </c>
      <c r="BO122" s="82">
        <v>0</v>
      </c>
      <c r="BP122" s="82">
        <v>0</v>
      </c>
      <c r="BQ122" s="82">
        <v>0</v>
      </c>
      <c r="BR122" s="82">
        <v>0</v>
      </c>
      <c r="BS122" s="82">
        <v>0</v>
      </c>
      <c r="BT122" s="82">
        <v>0</v>
      </c>
      <c r="BU122" s="82">
        <v>0</v>
      </c>
      <c r="BV122" s="82">
        <v>0</v>
      </c>
      <c r="BW122" s="82">
        <v>0</v>
      </c>
      <c r="BX122" s="82">
        <v>0</v>
      </c>
      <c r="BY122" s="82">
        <v>0</v>
      </c>
      <c r="BZ122" s="82">
        <v>0</v>
      </c>
      <c r="CA122" s="82">
        <v>0</v>
      </c>
      <c r="CB122" s="82">
        <v>0</v>
      </c>
      <c r="CC122" s="91"/>
      <c r="CD122" s="82">
        <v>0</v>
      </c>
      <c r="CE122" s="82">
        <v>0</v>
      </c>
      <c r="CF122" s="82">
        <v>0</v>
      </c>
      <c r="CG122" s="91"/>
      <c r="CH122" s="95">
        <v>0</v>
      </c>
      <c r="CI122" s="95">
        <v>0</v>
      </c>
    </row>
    <row r="123" spans="1:87">
      <c r="A123" s="77">
        <v>84002</v>
      </c>
      <c r="B123" s="77" t="s">
        <v>1789</v>
      </c>
      <c r="C123" s="91">
        <v>119</v>
      </c>
      <c r="D123" s="82">
        <v>0</v>
      </c>
      <c r="E123" s="82">
        <v>0</v>
      </c>
      <c r="F123" s="82">
        <v>0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  <c r="T123" s="82">
        <v>0</v>
      </c>
      <c r="U123" s="82">
        <v>0</v>
      </c>
      <c r="V123" s="82">
        <v>0</v>
      </c>
      <c r="W123" s="82">
        <v>0</v>
      </c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2">
        <v>0</v>
      </c>
      <c r="AD123" s="82">
        <v>0</v>
      </c>
      <c r="AE123" s="82">
        <v>0</v>
      </c>
      <c r="AF123" s="82">
        <v>0</v>
      </c>
      <c r="AG123" s="82">
        <v>0</v>
      </c>
      <c r="AH123" s="82">
        <v>0</v>
      </c>
      <c r="AI123" s="82">
        <v>0</v>
      </c>
      <c r="AJ123" s="82">
        <v>0</v>
      </c>
      <c r="AK123" s="82">
        <v>0</v>
      </c>
      <c r="AL123" s="82">
        <v>0</v>
      </c>
      <c r="AM123" s="82">
        <v>0</v>
      </c>
      <c r="AN123" s="82">
        <v>0</v>
      </c>
      <c r="AO123" s="82">
        <v>0</v>
      </c>
      <c r="AP123" s="82">
        <v>0</v>
      </c>
      <c r="AQ123" s="82">
        <v>0</v>
      </c>
      <c r="AR123" s="82">
        <v>0</v>
      </c>
      <c r="AS123" s="82">
        <v>0</v>
      </c>
      <c r="AT123" s="82">
        <v>0</v>
      </c>
      <c r="AU123" s="82">
        <v>0</v>
      </c>
      <c r="AV123" s="82">
        <v>0</v>
      </c>
      <c r="AW123" s="82">
        <v>0</v>
      </c>
      <c r="AX123" s="82">
        <v>0</v>
      </c>
      <c r="AY123" s="82">
        <v>0</v>
      </c>
      <c r="AZ123" s="82">
        <v>0</v>
      </c>
      <c r="BA123" s="82">
        <v>0</v>
      </c>
      <c r="BB123" s="82">
        <v>0</v>
      </c>
      <c r="BC123" s="82">
        <v>0</v>
      </c>
      <c r="BD123" s="82">
        <v>0</v>
      </c>
      <c r="BE123" s="82">
        <v>0</v>
      </c>
      <c r="BF123" s="82">
        <v>0</v>
      </c>
      <c r="BG123" s="82">
        <v>0</v>
      </c>
      <c r="BH123" s="82">
        <v>0</v>
      </c>
      <c r="BI123" s="82">
        <v>0</v>
      </c>
      <c r="BJ123" s="82">
        <v>0</v>
      </c>
      <c r="BK123" s="82">
        <v>0</v>
      </c>
      <c r="BL123" s="82">
        <v>0</v>
      </c>
      <c r="BM123" s="82">
        <v>0</v>
      </c>
      <c r="BN123" s="82">
        <v>0</v>
      </c>
      <c r="BO123" s="82">
        <v>0</v>
      </c>
      <c r="BP123" s="82">
        <v>0</v>
      </c>
      <c r="BQ123" s="82">
        <v>0</v>
      </c>
      <c r="BR123" s="82">
        <v>0</v>
      </c>
      <c r="BS123" s="82">
        <v>0</v>
      </c>
      <c r="BT123" s="82">
        <v>0</v>
      </c>
      <c r="BU123" s="82">
        <v>0</v>
      </c>
      <c r="BV123" s="82">
        <v>0</v>
      </c>
      <c r="BW123" s="82">
        <v>0</v>
      </c>
      <c r="BX123" s="82">
        <v>0</v>
      </c>
      <c r="BY123" s="82">
        <v>0</v>
      </c>
      <c r="BZ123" s="82">
        <v>0</v>
      </c>
      <c r="CA123" s="82">
        <v>0</v>
      </c>
      <c r="CB123" s="82">
        <v>0</v>
      </c>
      <c r="CC123" s="91"/>
      <c r="CD123" s="82">
        <v>0</v>
      </c>
      <c r="CE123" s="82">
        <v>0</v>
      </c>
      <c r="CF123" s="82">
        <v>0</v>
      </c>
      <c r="CG123" s="91"/>
      <c r="CH123" s="95">
        <v>0</v>
      </c>
      <c r="CI123" s="95">
        <v>0</v>
      </c>
    </row>
    <row r="124" spans="1:87">
      <c r="A124" s="77">
        <v>85911</v>
      </c>
      <c r="B124" s="77" t="s">
        <v>1543</v>
      </c>
      <c r="C124" s="91">
        <v>120</v>
      </c>
      <c r="D124" s="82">
        <v>0</v>
      </c>
      <c r="E124" s="82">
        <v>0</v>
      </c>
      <c r="F124" s="82">
        <v>0</v>
      </c>
      <c r="G124" s="82">
        <v>0</v>
      </c>
      <c r="H124" s="82">
        <v>0</v>
      </c>
      <c r="I124" s="82">
        <v>0</v>
      </c>
      <c r="J124" s="82">
        <v>0</v>
      </c>
      <c r="K124" s="82">
        <v>0</v>
      </c>
      <c r="L124" s="82">
        <v>0</v>
      </c>
      <c r="M124" s="82">
        <v>0</v>
      </c>
      <c r="N124" s="82">
        <v>0</v>
      </c>
      <c r="O124" s="82">
        <v>0</v>
      </c>
      <c r="P124" s="82">
        <v>0</v>
      </c>
      <c r="Q124" s="82">
        <v>0</v>
      </c>
      <c r="R124" s="82">
        <v>0</v>
      </c>
      <c r="S124" s="82">
        <v>0</v>
      </c>
      <c r="T124" s="82">
        <v>0</v>
      </c>
      <c r="U124" s="82">
        <v>0</v>
      </c>
      <c r="V124" s="82">
        <v>0</v>
      </c>
      <c r="W124" s="82">
        <v>0</v>
      </c>
      <c r="X124" s="82">
        <v>0</v>
      </c>
      <c r="Y124" s="82">
        <v>0</v>
      </c>
      <c r="Z124" s="82">
        <v>0</v>
      </c>
      <c r="AA124" s="82">
        <v>0</v>
      </c>
      <c r="AB124" s="82">
        <v>0</v>
      </c>
      <c r="AC124" s="82">
        <v>0</v>
      </c>
      <c r="AD124" s="82">
        <v>0</v>
      </c>
      <c r="AE124" s="82">
        <v>0</v>
      </c>
      <c r="AF124" s="82">
        <v>0</v>
      </c>
      <c r="AG124" s="82">
        <v>0</v>
      </c>
      <c r="AH124" s="82">
        <v>0</v>
      </c>
      <c r="AI124" s="82">
        <v>0</v>
      </c>
      <c r="AJ124" s="82">
        <v>0</v>
      </c>
      <c r="AK124" s="82">
        <v>0</v>
      </c>
      <c r="AL124" s="82">
        <v>0</v>
      </c>
      <c r="AM124" s="82">
        <v>0</v>
      </c>
      <c r="AN124" s="82">
        <v>0</v>
      </c>
      <c r="AO124" s="82">
        <v>0</v>
      </c>
      <c r="AP124" s="82">
        <v>0</v>
      </c>
      <c r="AQ124" s="82">
        <v>0</v>
      </c>
      <c r="AR124" s="82">
        <v>0</v>
      </c>
      <c r="AS124" s="82">
        <v>0</v>
      </c>
      <c r="AT124" s="82">
        <v>0</v>
      </c>
      <c r="AU124" s="82">
        <v>0</v>
      </c>
      <c r="AV124" s="82">
        <v>0</v>
      </c>
      <c r="AW124" s="82">
        <v>0</v>
      </c>
      <c r="AX124" s="82">
        <v>0</v>
      </c>
      <c r="AY124" s="82">
        <v>0</v>
      </c>
      <c r="AZ124" s="82">
        <v>0</v>
      </c>
      <c r="BA124" s="82">
        <v>0</v>
      </c>
      <c r="BB124" s="82">
        <v>0</v>
      </c>
      <c r="BC124" s="82">
        <v>0</v>
      </c>
      <c r="BD124" s="82">
        <v>0</v>
      </c>
      <c r="BE124" s="82">
        <v>0</v>
      </c>
      <c r="BF124" s="82">
        <v>0</v>
      </c>
      <c r="BG124" s="82">
        <v>0</v>
      </c>
      <c r="BH124" s="82">
        <v>0</v>
      </c>
      <c r="BI124" s="82">
        <v>0</v>
      </c>
      <c r="BJ124" s="82">
        <v>0</v>
      </c>
      <c r="BK124" s="82">
        <v>0</v>
      </c>
      <c r="BL124" s="82">
        <v>0</v>
      </c>
      <c r="BM124" s="82">
        <v>0</v>
      </c>
      <c r="BN124" s="82">
        <v>0</v>
      </c>
      <c r="BO124" s="82">
        <v>0</v>
      </c>
      <c r="BP124" s="82">
        <v>0</v>
      </c>
      <c r="BQ124" s="82">
        <v>0</v>
      </c>
      <c r="BR124" s="82">
        <v>0</v>
      </c>
      <c r="BS124" s="82">
        <v>0</v>
      </c>
      <c r="BT124" s="82">
        <v>0</v>
      </c>
      <c r="BU124" s="82">
        <v>0</v>
      </c>
      <c r="BV124" s="82">
        <v>0</v>
      </c>
      <c r="BW124" s="82">
        <v>0</v>
      </c>
      <c r="BX124" s="82">
        <v>0</v>
      </c>
      <c r="BY124" s="82">
        <v>0</v>
      </c>
      <c r="BZ124" s="82">
        <v>0</v>
      </c>
      <c r="CA124" s="82">
        <v>0</v>
      </c>
      <c r="CB124" s="82">
        <v>0</v>
      </c>
      <c r="CC124" s="91"/>
      <c r="CD124" s="82">
        <v>0</v>
      </c>
      <c r="CE124" s="82">
        <v>0</v>
      </c>
      <c r="CF124" s="82">
        <v>0</v>
      </c>
      <c r="CG124" s="91"/>
      <c r="CH124" s="95">
        <v>0</v>
      </c>
      <c r="CI124" s="95">
        <v>0</v>
      </c>
    </row>
    <row r="125" spans="1:87">
      <c r="A125" s="77">
        <v>85921</v>
      </c>
      <c r="B125" s="77" t="s">
        <v>1544</v>
      </c>
      <c r="C125" s="91">
        <v>121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1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0</v>
      </c>
      <c r="V125" s="82">
        <v>0</v>
      </c>
      <c r="W125" s="82">
        <v>0</v>
      </c>
      <c r="X125" s="82">
        <v>0</v>
      </c>
      <c r="Y125" s="82">
        <v>0</v>
      </c>
      <c r="Z125" s="82">
        <v>0</v>
      </c>
      <c r="AA125" s="82">
        <v>0</v>
      </c>
      <c r="AB125" s="82">
        <v>0</v>
      </c>
      <c r="AC125" s="82">
        <v>0</v>
      </c>
      <c r="AD125" s="82">
        <v>1</v>
      </c>
      <c r="AE125" s="82">
        <v>0</v>
      </c>
      <c r="AF125" s="82">
        <v>0</v>
      </c>
      <c r="AG125" s="82">
        <v>0</v>
      </c>
      <c r="AH125" s="82">
        <v>0</v>
      </c>
      <c r="AI125" s="82">
        <v>0</v>
      </c>
      <c r="AJ125" s="82">
        <v>1</v>
      </c>
      <c r="AK125" s="82">
        <v>0</v>
      </c>
      <c r="AL125" s="82">
        <v>0</v>
      </c>
      <c r="AM125" s="82">
        <v>0</v>
      </c>
      <c r="AN125" s="82">
        <v>0</v>
      </c>
      <c r="AO125" s="82">
        <v>1</v>
      </c>
      <c r="AP125" s="82">
        <v>0</v>
      </c>
      <c r="AQ125" s="82">
        <v>0</v>
      </c>
      <c r="AR125" s="82">
        <v>0</v>
      </c>
      <c r="AS125" s="82">
        <v>4</v>
      </c>
      <c r="AT125" s="82">
        <v>6</v>
      </c>
      <c r="AU125" s="82">
        <v>0</v>
      </c>
      <c r="AV125" s="82">
        <v>0</v>
      </c>
      <c r="AW125" s="82">
        <v>1</v>
      </c>
      <c r="AX125" s="82">
        <v>0</v>
      </c>
      <c r="AY125" s="82">
        <v>0</v>
      </c>
      <c r="AZ125" s="82">
        <v>0</v>
      </c>
      <c r="BA125" s="82">
        <v>0</v>
      </c>
      <c r="BB125" s="82">
        <v>0</v>
      </c>
      <c r="BC125" s="82">
        <v>0</v>
      </c>
      <c r="BD125" s="82">
        <v>10</v>
      </c>
      <c r="BE125" s="82">
        <v>0</v>
      </c>
      <c r="BF125" s="82">
        <v>14</v>
      </c>
      <c r="BG125" s="82">
        <v>1</v>
      </c>
      <c r="BH125" s="82">
        <v>3</v>
      </c>
      <c r="BI125" s="82">
        <v>0</v>
      </c>
      <c r="BJ125" s="82">
        <v>8</v>
      </c>
      <c r="BK125" s="82">
        <v>1</v>
      </c>
      <c r="BL125" s="82">
        <v>3</v>
      </c>
      <c r="BM125" s="82">
        <v>3</v>
      </c>
      <c r="BN125" s="82">
        <v>0</v>
      </c>
      <c r="BO125" s="82">
        <v>3</v>
      </c>
      <c r="BP125" s="82">
        <v>0</v>
      </c>
      <c r="BQ125" s="82">
        <v>0</v>
      </c>
      <c r="BR125" s="82">
        <v>2</v>
      </c>
      <c r="BS125" s="82">
        <v>0</v>
      </c>
      <c r="BT125" s="82">
        <v>66</v>
      </c>
      <c r="BU125" s="82">
        <v>0</v>
      </c>
      <c r="BV125" s="82">
        <v>0</v>
      </c>
      <c r="BW125" s="82">
        <v>0</v>
      </c>
      <c r="BX125" s="82">
        <v>497</v>
      </c>
      <c r="BY125" s="82">
        <v>0</v>
      </c>
      <c r="BZ125" s="82">
        <v>0</v>
      </c>
      <c r="CA125" s="82">
        <v>497</v>
      </c>
      <c r="CB125" s="82">
        <v>563</v>
      </c>
      <c r="CC125" s="91"/>
      <c r="CD125" s="82">
        <v>0</v>
      </c>
      <c r="CE125" s="82">
        <v>0</v>
      </c>
      <c r="CF125" s="82">
        <v>0</v>
      </c>
      <c r="CG125" s="91"/>
      <c r="CH125" s="95">
        <v>563</v>
      </c>
      <c r="CI125" s="95">
        <v>0</v>
      </c>
    </row>
    <row r="126" spans="1:87">
      <c r="A126" s="77">
        <v>86911</v>
      </c>
      <c r="B126" s="77" t="s">
        <v>1545</v>
      </c>
      <c r="C126" s="91">
        <v>122</v>
      </c>
      <c r="D126" s="82">
        <v>0</v>
      </c>
      <c r="E126" s="82">
        <v>0</v>
      </c>
      <c r="F126" s="82">
        <v>0</v>
      </c>
      <c r="G126" s="82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0</v>
      </c>
      <c r="S126" s="82">
        <v>0</v>
      </c>
      <c r="T126" s="82">
        <v>0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  <c r="Z126" s="82">
        <v>0</v>
      </c>
      <c r="AA126" s="82">
        <v>0</v>
      </c>
      <c r="AB126" s="82">
        <v>0</v>
      </c>
      <c r="AC126" s="82">
        <v>0</v>
      </c>
      <c r="AD126" s="82">
        <v>0</v>
      </c>
      <c r="AE126" s="82">
        <v>0</v>
      </c>
      <c r="AF126" s="82">
        <v>0</v>
      </c>
      <c r="AG126" s="82">
        <v>0</v>
      </c>
      <c r="AH126" s="82">
        <v>0</v>
      </c>
      <c r="AI126" s="82">
        <v>0</v>
      </c>
      <c r="AJ126" s="82">
        <v>0</v>
      </c>
      <c r="AK126" s="82">
        <v>0</v>
      </c>
      <c r="AL126" s="82">
        <v>0</v>
      </c>
      <c r="AM126" s="82">
        <v>0</v>
      </c>
      <c r="AN126" s="82">
        <v>0</v>
      </c>
      <c r="AO126" s="82">
        <v>0</v>
      </c>
      <c r="AP126" s="82">
        <v>0</v>
      </c>
      <c r="AQ126" s="82">
        <v>0</v>
      </c>
      <c r="AR126" s="82">
        <v>0</v>
      </c>
      <c r="AS126" s="82">
        <v>0</v>
      </c>
      <c r="AT126" s="82">
        <v>0</v>
      </c>
      <c r="AU126" s="82">
        <v>0</v>
      </c>
      <c r="AV126" s="82">
        <v>0</v>
      </c>
      <c r="AW126" s="82">
        <v>0</v>
      </c>
      <c r="AX126" s="82">
        <v>0</v>
      </c>
      <c r="AY126" s="82">
        <v>0</v>
      </c>
      <c r="AZ126" s="82">
        <v>0</v>
      </c>
      <c r="BA126" s="82">
        <v>0</v>
      </c>
      <c r="BB126" s="82">
        <v>0</v>
      </c>
      <c r="BC126" s="82">
        <v>0</v>
      </c>
      <c r="BD126" s="82">
        <v>0</v>
      </c>
      <c r="BE126" s="82">
        <v>0</v>
      </c>
      <c r="BF126" s="82">
        <v>0</v>
      </c>
      <c r="BG126" s="82">
        <v>0</v>
      </c>
      <c r="BH126" s="82">
        <v>0</v>
      </c>
      <c r="BI126" s="82">
        <v>0</v>
      </c>
      <c r="BJ126" s="82">
        <v>0</v>
      </c>
      <c r="BK126" s="82">
        <v>0</v>
      </c>
      <c r="BL126" s="82">
        <v>0</v>
      </c>
      <c r="BM126" s="82">
        <v>0</v>
      </c>
      <c r="BN126" s="82">
        <v>0</v>
      </c>
      <c r="BO126" s="82">
        <v>0</v>
      </c>
      <c r="BP126" s="82">
        <v>0</v>
      </c>
      <c r="BQ126" s="82">
        <v>0</v>
      </c>
      <c r="BR126" s="82">
        <v>0</v>
      </c>
      <c r="BS126" s="82">
        <v>0</v>
      </c>
      <c r="BT126" s="82">
        <v>0</v>
      </c>
      <c r="BU126" s="82">
        <v>0</v>
      </c>
      <c r="BV126" s="82">
        <v>0</v>
      </c>
      <c r="BW126" s="82">
        <v>0</v>
      </c>
      <c r="BX126" s="82">
        <v>0</v>
      </c>
      <c r="BY126" s="82">
        <v>0</v>
      </c>
      <c r="BZ126" s="82">
        <v>0</v>
      </c>
      <c r="CA126" s="82">
        <v>0</v>
      </c>
      <c r="CB126" s="82">
        <v>0</v>
      </c>
      <c r="CC126" s="91"/>
      <c r="CD126" s="82">
        <v>0</v>
      </c>
      <c r="CE126" s="82">
        <v>0</v>
      </c>
      <c r="CF126" s="82">
        <v>0</v>
      </c>
      <c r="CG126" s="91"/>
      <c r="CH126" s="95">
        <v>0</v>
      </c>
      <c r="CI126" s="95">
        <v>0</v>
      </c>
    </row>
    <row r="127" spans="1:87">
      <c r="A127" s="77">
        <v>86921</v>
      </c>
      <c r="B127" s="77" t="s">
        <v>1546</v>
      </c>
      <c r="C127" s="91">
        <v>123</v>
      </c>
      <c r="D127" s="82">
        <v>0</v>
      </c>
      <c r="E127" s="82">
        <v>0</v>
      </c>
      <c r="F127" s="82">
        <v>0</v>
      </c>
      <c r="G127" s="82">
        <v>0</v>
      </c>
      <c r="H127" s="82">
        <v>0</v>
      </c>
      <c r="I127" s="82">
        <v>0</v>
      </c>
      <c r="J127" s="82">
        <v>0</v>
      </c>
      <c r="K127" s="82">
        <v>0</v>
      </c>
      <c r="L127" s="82">
        <v>0</v>
      </c>
      <c r="M127" s="82">
        <v>0</v>
      </c>
      <c r="N127" s="82">
        <v>0</v>
      </c>
      <c r="O127" s="82">
        <v>0</v>
      </c>
      <c r="P127" s="82">
        <v>0</v>
      </c>
      <c r="Q127" s="82">
        <v>0</v>
      </c>
      <c r="R127" s="82">
        <v>0</v>
      </c>
      <c r="S127" s="82">
        <v>0</v>
      </c>
      <c r="T127" s="82">
        <v>0</v>
      </c>
      <c r="U127" s="82">
        <v>0</v>
      </c>
      <c r="V127" s="82">
        <v>0</v>
      </c>
      <c r="W127" s="82">
        <v>0</v>
      </c>
      <c r="X127" s="82">
        <v>0</v>
      </c>
      <c r="Y127" s="82">
        <v>0</v>
      </c>
      <c r="Z127" s="82">
        <v>0</v>
      </c>
      <c r="AA127" s="82">
        <v>0</v>
      </c>
      <c r="AB127" s="82">
        <v>0</v>
      </c>
      <c r="AC127" s="82">
        <v>0</v>
      </c>
      <c r="AD127" s="82">
        <v>0</v>
      </c>
      <c r="AE127" s="82">
        <v>0</v>
      </c>
      <c r="AF127" s="82">
        <v>0</v>
      </c>
      <c r="AG127" s="82">
        <v>0</v>
      </c>
      <c r="AH127" s="82">
        <v>0</v>
      </c>
      <c r="AI127" s="82">
        <v>0</v>
      </c>
      <c r="AJ127" s="82">
        <v>0</v>
      </c>
      <c r="AK127" s="82">
        <v>0</v>
      </c>
      <c r="AL127" s="82">
        <v>0</v>
      </c>
      <c r="AM127" s="82">
        <v>0</v>
      </c>
      <c r="AN127" s="82">
        <v>0</v>
      </c>
      <c r="AO127" s="82">
        <v>0</v>
      </c>
      <c r="AP127" s="82">
        <v>0</v>
      </c>
      <c r="AQ127" s="82">
        <v>0</v>
      </c>
      <c r="AR127" s="82">
        <v>0</v>
      </c>
      <c r="AS127" s="82">
        <v>0</v>
      </c>
      <c r="AT127" s="82">
        <v>0</v>
      </c>
      <c r="AU127" s="82">
        <v>0</v>
      </c>
      <c r="AV127" s="82">
        <v>0</v>
      </c>
      <c r="AW127" s="82">
        <v>0</v>
      </c>
      <c r="AX127" s="82">
        <v>0</v>
      </c>
      <c r="AY127" s="82">
        <v>0</v>
      </c>
      <c r="AZ127" s="82">
        <v>0</v>
      </c>
      <c r="BA127" s="82">
        <v>0</v>
      </c>
      <c r="BB127" s="82">
        <v>0</v>
      </c>
      <c r="BC127" s="82">
        <v>0</v>
      </c>
      <c r="BD127" s="82">
        <v>0</v>
      </c>
      <c r="BE127" s="82">
        <v>0</v>
      </c>
      <c r="BF127" s="82">
        <v>0</v>
      </c>
      <c r="BG127" s="82">
        <v>0</v>
      </c>
      <c r="BH127" s="82">
        <v>0</v>
      </c>
      <c r="BI127" s="82">
        <v>0</v>
      </c>
      <c r="BJ127" s="82">
        <v>0</v>
      </c>
      <c r="BK127" s="82">
        <v>0</v>
      </c>
      <c r="BL127" s="82">
        <v>0</v>
      </c>
      <c r="BM127" s="82">
        <v>0</v>
      </c>
      <c r="BN127" s="82">
        <v>0</v>
      </c>
      <c r="BO127" s="82">
        <v>0</v>
      </c>
      <c r="BP127" s="82">
        <v>2</v>
      </c>
      <c r="BQ127" s="82">
        <v>0</v>
      </c>
      <c r="BR127" s="82">
        <v>0</v>
      </c>
      <c r="BS127" s="82">
        <v>0</v>
      </c>
      <c r="BT127" s="82">
        <v>2</v>
      </c>
      <c r="BU127" s="82">
        <v>0</v>
      </c>
      <c r="BV127" s="82">
        <v>0</v>
      </c>
      <c r="BW127" s="82">
        <v>0</v>
      </c>
      <c r="BX127" s="82">
        <v>12</v>
      </c>
      <c r="BY127" s="82">
        <v>0</v>
      </c>
      <c r="BZ127" s="82">
        <v>0</v>
      </c>
      <c r="CA127" s="82">
        <v>12</v>
      </c>
      <c r="CB127" s="82">
        <v>14</v>
      </c>
      <c r="CC127" s="91"/>
      <c r="CD127" s="82">
        <v>0</v>
      </c>
      <c r="CE127" s="82">
        <v>0</v>
      </c>
      <c r="CF127" s="82">
        <v>0</v>
      </c>
      <c r="CG127" s="91"/>
      <c r="CH127" s="95">
        <v>14</v>
      </c>
      <c r="CI127" s="95">
        <v>0</v>
      </c>
    </row>
    <row r="128" spans="1:87">
      <c r="A128" s="77">
        <v>90801</v>
      </c>
      <c r="B128" s="77" t="s">
        <v>1795</v>
      </c>
      <c r="C128" s="91">
        <v>124</v>
      </c>
      <c r="D128" s="82">
        <v>0</v>
      </c>
      <c r="E128" s="82">
        <v>0</v>
      </c>
      <c r="F128" s="82">
        <v>0</v>
      </c>
      <c r="G128" s="82">
        <v>0</v>
      </c>
      <c r="H128" s="82">
        <v>0</v>
      </c>
      <c r="I128" s="82">
        <v>0</v>
      </c>
      <c r="J128" s="82">
        <v>0</v>
      </c>
      <c r="K128" s="82">
        <v>0</v>
      </c>
      <c r="L128" s="82">
        <v>0</v>
      </c>
      <c r="M128" s="82">
        <v>0</v>
      </c>
      <c r="N128" s="82">
        <v>0</v>
      </c>
      <c r="O128" s="82">
        <v>0</v>
      </c>
      <c r="P128" s="82">
        <v>0</v>
      </c>
      <c r="Q128" s="82">
        <v>0</v>
      </c>
      <c r="R128" s="82">
        <v>0</v>
      </c>
      <c r="S128" s="82">
        <v>0</v>
      </c>
      <c r="T128" s="82">
        <v>0</v>
      </c>
      <c r="U128" s="82">
        <v>0</v>
      </c>
      <c r="V128" s="82">
        <v>0</v>
      </c>
      <c r="W128" s="82">
        <v>0</v>
      </c>
      <c r="X128" s="82">
        <v>0</v>
      </c>
      <c r="Y128" s="82">
        <v>0</v>
      </c>
      <c r="Z128" s="82">
        <v>0</v>
      </c>
      <c r="AA128" s="82">
        <v>0</v>
      </c>
      <c r="AB128" s="82">
        <v>0</v>
      </c>
      <c r="AC128" s="82">
        <v>0</v>
      </c>
      <c r="AD128" s="82">
        <v>0</v>
      </c>
      <c r="AE128" s="82">
        <v>0</v>
      </c>
      <c r="AF128" s="82">
        <v>0</v>
      </c>
      <c r="AG128" s="82">
        <v>0</v>
      </c>
      <c r="AH128" s="82">
        <v>0</v>
      </c>
      <c r="AI128" s="82">
        <v>0</v>
      </c>
      <c r="AJ128" s="82">
        <v>0</v>
      </c>
      <c r="AK128" s="82">
        <v>0</v>
      </c>
      <c r="AL128" s="82">
        <v>0</v>
      </c>
      <c r="AM128" s="82">
        <v>0</v>
      </c>
      <c r="AN128" s="82">
        <v>0</v>
      </c>
      <c r="AO128" s="82">
        <v>0</v>
      </c>
      <c r="AP128" s="82">
        <v>0</v>
      </c>
      <c r="AQ128" s="82">
        <v>0</v>
      </c>
      <c r="AR128" s="82">
        <v>0</v>
      </c>
      <c r="AS128" s="82">
        <v>0</v>
      </c>
      <c r="AT128" s="82">
        <v>0</v>
      </c>
      <c r="AU128" s="82">
        <v>0</v>
      </c>
      <c r="AV128" s="82">
        <v>0</v>
      </c>
      <c r="AW128" s="82">
        <v>0</v>
      </c>
      <c r="AX128" s="82">
        <v>2</v>
      </c>
      <c r="AY128" s="82">
        <v>0</v>
      </c>
      <c r="AZ128" s="82">
        <v>0</v>
      </c>
      <c r="BA128" s="82">
        <v>316</v>
      </c>
      <c r="BB128" s="82">
        <v>54</v>
      </c>
      <c r="BC128" s="82">
        <v>0</v>
      </c>
      <c r="BD128" s="82">
        <v>0</v>
      </c>
      <c r="BE128" s="82">
        <v>0</v>
      </c>
      <c r="BF128" s="82">
        <v>0</v>
      </c>
      <c r="BG128" s="82">
        <v>0</v>
      </c>
      <c r="BH128" s="82">
        <v>8</v>
      </c>
      <c r="BI128" s="82">
        <v>0</v>
      </c>
      <c r="BJ128" s="82">
        <v>3</v>
      </c>
      <c r="BK128" s="82">
        <v>0</v>
      </c>
      <c r="BL128" s="82">
        <v>97</v>
      </c>
      <c r="BM128" s="82">
        <v>12</v>
      </c>
      <c r="BN128" s="82">
        <v>0</v>
      </c>
      <c r="BO128" s="82">
        <v>8</v>
      </c>
      <c r="BP128" s="82">
        <v>0</v>
      </c>
      <c r="BQ128" s="82">
        <v>95</v>
      </c>
      <c r="BR128" s="82">
        <v>139</v>
      </c>
      <c r="BS128" s="82">
        <v>0</v>
      </c>
      <c r="BT128" s="82">
        <v>734</v>
      </c>
      <c r="BU128" s="82">
        <v>0</v>
      </c>
      <c r="BV128" s="82">
        <v>0</v>
      </c>
      <c r="BW128" s="82">
        <v>0</v>
      </c>
      <c r="BX128" s="82">
        <v>3734</v>
      </c>
      <c r="BY128" s="82">
        <v>0</v>
      </c>
      <c r="BZ128" s="82">
        <v>0</v>
      </c>
      <c r="CA128" s="82">
        <v>3734</v>
      </c>
      <c r="CB128" s="82">
        <v>4468</v>
      </c>
      <c r="CC128" s="91"/>
      <c r="CD128" s="82">
        <v>0</v>
      </c>
      <c r="CE128" s="82">
        <v>0</v>
      </c>
      <c r="CF128" s="82">
        <v>0</v>
      </c>
      <c r="CG128" s="91"/>
      <c r="CH128" s="95">
        <v>4468</v>
      </c>
      <c r="CI128" s="95">
        <v>0</v>
      </c>
    </row>
    <row r="129" spans="1:87">
      <c r="A129" s="77">
        <v>94801</v>
      </c>
      <c r="B129" s="77" t="s">
        <v>1797</v>
      </c>
      <c r="C129" s="91">
        <v>125</v>
      </c>
      <c r="D129" s="82">
        <v>0</v>
      </c>
      <c r="E129" s="82">
        <v>0</v>
      </c>
      <c r="F129" s="82">
        <v>0</v>
      </c>
      <c r="G129" s="82">
        <v>0</v>
      </c>
      <c r="H129" s="82">
        <v>0</v>
      </c>
      <c r="I129" s="82">
        <v>0</v>
      </c>
      <c r="J129" s="82">
        <v>0</v>
      </c>
      <c r="K129" s="82">
        <v>0</v>
      </c>
      <c r="L129" s="82">
        <v>0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0</v>
      </c>
      <c r="U129" s="82">
        <v>0</v>
      </c>
      <c r="V129" s="82">
        <v>0</v>
      </c>
      <c r="W129" s="82">
        <v>0</v>
      </c>
      <c r="X129" s="82">
        <v>0</v>
      </c>
      <c r="Y129" s="82">
        <v>0</v>
      </c>
      <c r="Z129" s="82">
        <v>0</v>
      </c>
      <c r="AA129" s="82">
        <v>0</v>
      </c>
      <c r="AB129" s="82">
        <v>0</v>
      </c>
      <c r="AC129" s="82">
        <v>0</v>
      </c>
      <c r="AD129" s="82">
        <v>0</v>
      </c>
      <c r="AE129" s="82">
        <v>0</v>
      </c>
      <c r="AF129" s="82">
        <v>0</v>
      </c>
      <c r="AG129" s="82">
        <v>0</v>
      </c>
      <c r="AH129" s="82">
        <v>0</v>
      </c>
      <c r="AI129" s="82">
        <v>0</v>
      </c>
      <c r="AJ129" s="82">
        <v>0</v>
      </c>
      <c r="AK129" s="82">
        <v>0</v>
      </c>
      <c r="AL129" s="82">
        <v>0</v>
      </c>
      <c r="AM129" s="82">
        <v>0</v>
      </c>
      <c r="AN129" s="82">
        <v>0</v>
      </c>
      <c r="AO129" s="82">
        <v>0</v>
      </c>
      <c r="AP129" s="82">
        <v>0</v>
      </c>
      <c r="AQ129" s="82">
        <v>0</v>
      </c>
      <c r="AR129" s="82">
        <v>0</v>
      </c>
      <c r="AS129" s="82">
        <v>0</v>
      </c>
      <c r="AT129" s="82">
        <v>0</v>
      </c>
      <c r="AU129" s="82">
        <v>0</v>
      </c>
      <c r="AV129" s="82">
        <v>0</v>
      </c>
      <c r="AW129" s="82">
        <v>0</v>
      </c>
      <c r="AX129" s="82">
        <v>0</v>
      </c>
      <c r="AY129" s="82">
        <v>0</v>
      </c>
      <c r="AZ129" s="82">
        <v>0</v>
      </c>
      <c r="BA129" s="82">
        <v>0</v>
      </c>
      <c r="BB129" s="82">
        <v>0</v>
      </c>
      <c r="BC129" s="82">
        <v>0</v>
      </c>
      <c r="BD129" s="82">
        <v>0</v>
      </c>
      <c r="BE129" s="82">
        <v>0</v>
      </c>
      <c r="BF129" s="82">
        <v>0</v>
      </c>
      <c r="BG129" s="82">
        <v>0</v>
      </c>
      <c r="BH129" s="82">
        <v>0</v>
      </c>
      <c r="BI129" s="82">
        <v>0</v>
      </c>
      <c r="BJ129" s="82">
        <v>0</v>
      </c>
      <c r="BK129" s="82">
        <v>0</v>
      </c>
      <c r="BL129" s="82">
        <v>0</v>
      </c>
      <c r="BM129" s="82">
        <v>0</v>
      </c>
      <c r="BN129" s="82">
        <v>0</v>
      </c>
      <c r="BO129" s="82">
        <v>0</v>
      </c>
      <c r="BP129" s="82">
        <v>0</v>
      </c>
      <c r="BQ129" s="82">
        <v>0</v>
      </c>
      <c r="BR129" s="82">
        <v>0</v>
      </c>
      <c r="BS129" s="82">
        <v>0</v>
      </c>
      <c r="BT129" s="82">
        <v>0</v>
      </c>
      <c r="BU129" s="82">
        <v>0</v>
      </c>
      <c r="BV129" s="82">
        <v>0</v>
      </c>
      <c r="BW129" s="82">
        <v>0</v>
      </c>
      <c r="BX129" s="82">
        <v>0</v>
      </c>
      <c r="BY129" s="82">
        <v>0</v>
      </c>
      <c r="BZ129" s="82">
        <v>0</v>
      </c>
      <c r="CA129" s="82">
        <v>0</v>
      </c>
      <c r="CB129" s="82">
        <v>0</v>
      </c>
      <c r="CC129" s="91"/>
      <c r="CD129" s="82">
        <v>0</v>
      </c>
      <c r="CE129" s="82">
        <v>0</v>
      </c>
      <c r="CF129" s="82">
        <v>0</v>
      </c>
      <c r="CG129" s="91"/>
      <c r="CH129" s="95">
        <v>0</v>
      </c>
      <c r="CI129" s="95">
        <v>0</v>
      </c>
    </row>
    <row r="130" spans="1:87">
      <c r="A130" s="77">
        <v>94802</v>
      </c>
      <c r="B130" s="77" t="s">
        <v>1799</v>
      </c>
      <c r="C130" s="91">
        <v>126</v>
      </c>
      <c r="D130" s="82">
        <v>0</v>
      </c>
      <c r="E130" s="82">
        <v>0</v>
      </c>
      <c r="F130" s="82">
        <v>0</v>
      </c>
      <c r="G130" s="82">
        <v>0</v>
      </c>
      <c r="H130" s="82">
        <v>0</v>
      </c>
      <c r="I130" s="82">
        <v>0</v>
      </c>
      <c r="J130" s="82">
        <v>0</v>
      </c>
      <c r="K130" s="82">
        <v>0</v>
      </c>
      <c r="L130" s="82">
        <v>0</v>
      </c>
      <c r="M130" s="82">
        <v>0</v>
      </c>
      <c r="N130" s="82">
        <v>0</v>
      </c>
      <c r="O130" s="82">
        <v>0</v>
      </c>
      <c r="P130" s="82">
        <v>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  <c r="Z130" s="82">
        <v>0</v>
      </c>
      <c r="AA130" s="82">
        <v>0</v>
      </c>
      <c r="AB130" s="82">
        <v>0</v>
      </c>
      <c r="AC130" s="82">
        <v>0</v>
      </c>
      <c r="AD130" s="82">
        <v>0</v>
      </c>
      <c r="AE130" s="82">
        <v>0</v>
      </c>
      <c r="AF130" s="82">
        <v>0</v>
      </c>
      <c r="AG130" s="82">
        <v>0</v>
      </c>
      <c r="AH130" s="82">
        <v>0</v>
      </c>
      <c r="AI130" s="82">
        <v>0</v>
      </c>
      <c r="AJ130" s="82">
        <v>0</v>
      </c>
      <c r="AK130" s="82">
        <v>0</v>
      </c>
      <c r="AL130" s="82">
        <v>0</v>
      </c>
      <c r="AM130" s="82">
        <v>0</v>
      </c>
      <c r="AN130" s="82">
        <v>0</v>
      </c>
      <c r="AO130" s="82">
        <v>0</v>
      </c>
      <c r="AP130" s="82">
        <v>0</v>
      </c>
      <c r="AQ130" s="82">
        <v>0</v>
      </c>
      <c r="AR130" s="82">
        <v>0</v>
      </c>
      <c r="AS130" s="82">
        <v>0</v>
      </c>
      <c r="AT130" s="82">
        <v>0</v>
      </c>
      <c r="AU130" s="82">
        <v>0</v>
      </c>
      <c r="AV130" s="82">
        <v>0</v>
      </c>
      <c r="AW130" s="82">
        <v>0</v>
      </c>
      <c r="AX130" s="82">
        <v>0</v>
      </c>
      <c r="AY130" s="82">
        <v>0</v>
      </c>
      <c r="AZ130" s="82">
        <v>0</v>
      </c>
      <c r="BA130" s="82">
        <v>0</v>
      </c>
      <c r="BB130" s="82">
        <v>0</v>
      </c>
      <c r="BC130" s="82">
        <v>0</v>
      </c>
      <c r="BD130" s="82">
        <v>0</v>
      </c>
      <c r="BE130" s="82">
        <v>0</v>
      </c>
      <c r="BF130" s="82">
        <v>0</v>
      </c>
      <c r="BG130" s="82">
        <v>0</v>
      </c>
      <c r="BH130" s="82">
        <v>0</v>
      </c>
      <c r="BI130" s="82">
        <v>0</v>
      </c>
      <c r="BJ130" s="82">
        <v>0</v>
      </c>
      <c r="BK130" s="82">
        <v>0</v>
      </c>
      <c r="BL130" s="82">
        <v>0</v>
      </c>
      <c r="BM130" s="82">
        <v>0</v>
      </c>
      <c r="BN130" s="82">
        <v>0</v>
      </c>
      <c r="BO130" s="82">
        <v>0</v>
      </c>
      <c r="BP130" s="82">
        <v>0</v>
      </c>
      <c r="BQ130" s="82">
        <v>0</v>
      </c>
      <c r="BR130" s="82">
        <v>0</v>
      </c>
      <c r="BS130" s="82">
        <v>0</v>
      </c>
      <c r="BT130" s="82">
        <v>0</v>
      </c>
      <c r="BU130" s="82">
        <v>0</v>
      </c>
      <c r="BV130" s="82">
        <v>0</v>
      </c>
      <c r="BW130" s="82">
        <v>0</v>
      </c>
      <c r="BX130" s="82">
        <v>0</v>
      </c>
      <c r="BY130" s="82">
        <v>0</v>
      </c>
      <c r="BZ130" s="82">
        <v>0</v>
      </c>
      <c r="CA130" s="82">
        <v>0</v>
      </c>
      <c r="CB130" s="82">
        <v>0</v>
      </c>
      <c r="CC130" s="91"/>
      <c r="CD130" s="82">
        <v>0</v>
      </c>
      <c r="CE130" s="82">
        <v>0</v>
      </c>
      <c r="CF130" s="82">
        <v>0</v>
      </c>
      <c r="CG130" s="91"/>
      <c r="CH130" s="95">
        <v>0</v>
      </c>
      <c r="CI130" s="95">
        <v>0</v>
      </c>
    </row>
    <row r="131" spans="1:87">
      <c r="A131" s="77">
        <v>94803</v>
      </c>
      <c r="B131" s="77" t="s">
        <v>1801</v>
      </c>
      <c r="C131" s="91">
        <v>127</v>
      </c>
      <c r="D131" s="82">
        <v>0</v>
      </c>
      <c r="E131" s="82">
        <v>0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0</v>
      </c>
      <c r="P131" s="82">
        <v>0</v>
      </c>
      <c r="Q131" s="82">
        <v>0</v>
      </c>
      <c r="R131" s="82">
        <v>0</v>
      </c>
      <c r="S131" s="82">
        <v>0</v>
      </c>
      <c r="T131" s="82">
        <v>0</v>
      </c>
      <c r="U131" s="82">
        <v>0</v>
      </c>
      <c r="V131" s="82">
        <v>0</v>
      </c>
      <c r="W131" s="82">
        <v>0</v>
      </c>
      <c r="X131" s="82">
        <v>0</v>
      </c>
      <c r="Y131" s="82">
        <v>0</v>
      </c>
      <c r="Z131" s="82">
        <v>0</v>
      </c>
      <c r="AA131" s="82">
        <v>0</v>
      </c>
      <c r="AB131" s="82">
        <v>0</v>
      </c>
      <c r="AC131" s="82">
        <v>0</v>
      </c>
      <c r="AD131" s="82">
        <v>0</v>
      </c>
      <c r="AE131" s="82">
        <v>0</v>
      </c>
      <c r="AF131" s="82">
        <v>0</v>
      </c>
      <c r="AG131" s="82">
        <v>0</v>
      </c>
      <c r="AH131" s="82">
        <v>0</v>
      </c>
      <c r="AI131" s="82">
        <v>0</v>
      </c>
      <c r="AJ131" s="82">
        <v>0</v>
      </c>
      <c r="AK131" s="82">
        <v>0</v>
      </c>
      <c r="AL131" s="82">
        <v>0</v>
      </c>
      <c r="AM131" s="82">
        <v>0</v>
      </c>
      <c r="AN131" s="82">
        <v>0</v>
      </c>
      <c r="AO131" s="82">
        <v>0</v>
      </c>
      <c r="AP131" s="82">
        <v>0</v>
      </c>
      <c r="AQ131" s="82">
        <v>0</v>
      </c>
      <c r="AR131" s="82">
        <v>0</v>
      </c>
      <c r="AS131" s="82">
        <v>0</v>
      </c>
      <c r="AT131" s="82">
        <v>0</v>
      </c>
      <c r="AU131" s="82">
        <v>0</v>
      </c>
      <c r="AV131" s="82">
        <v>0</v>
      </c>
      <c r="AW131" s="82">
        <v>0</v>
      </c>
      <c r="AX131" s="82">
        <v>0</v>
      </c>
      <c r="AY131" s="82">
        <v>0</v>
      </c>
      <c r="AZ131" s="82">
        <v>0</v>
      </c>
      <c r="BA131" s="82">
        <v>0</v>
      </c>
      <c r="BB131" s="82">
        <v>0</v>
      </c>
      <c r="BC131" s="82">
        <v>0</v>
      </c>
      <c r="BD131" s="82">
        <v>0</v>
      </c>
      <c r="BE131" s="82">
        <v>0</v>
      </c>
      <c r="BF131" s="82">
        <v>0</v>
      </c>
      <c r="BG131" s="82">
        <v>0</v>
      </c>
      <c r="BH131" s="82">
        <v>0</v>
      </c>
      <c r="BI131" s="82">
        <v>0</v>
      </c>
      <c r="BJ131" s="82">
        <v>0</v>
      </c>
      <c r="BK131" s="82">
        <v>0</v>
      </c>
      <c r="BL131" s="82">
        <v>0</v>
      </c>
      <c r="BM131" s="82">
        <v>0</v>
      </c>
      <c r="BN131" s="82">
        <v>0</v>
      </c>
      <c r="BO131" s="82">
        <v>0</v>
      </c>
      <c r="BP131" s="82">
        <v>0</v>
      </c>
      <c r="BQ131" s="82">
        <v>0</v>
      </c>
      <c r="BR131" s="82">
        <v>0</v>
      </c>
      <c r="BS131" s="82">
        <v>0</v>
      </c>
      <c r="BT131" s="82">
        <v>0</v>
      </c>
      <c r="BU131" s="82">
        <v>0</v>
      </c>
      <c r="BV131" s="82">
        <v>0</v>
      </c>
      <c r="BW131" s="82">
        <v>0</v>
      </c>
      <c r="BX131" s="82">
        <v>0</v>
      </c>
      <c r="BY131" s="82">
        <v>0</v>
      </c>
      <c r="BZ131" s="82">
        <v>0</v>
      </c>
      <c r="CA131" s="82">
        <v>0</v>
      </c>
      <c r="CB131" s="82">
        <v>0</v>
      </c>
      <c r="CC131" s="91"/>
      <c r="CD131" s="82">
        <v>0</v>
      </c>
      <c r="CE131" s="82">
        <v>0</v>
      </c>
      <c r="CF131" s="82">
        <v>0</v>
      </c>
      <c r="CG131" s="91"/>
      <c r="CH131" s="95">
        <v>0</v>
      </c>
      <c r="CI131" s="95">
        <v>0</v>
      </c>
    </row>
    <row r="132" spans="1:87">
      <c r="A132" s="77">
        <v>97001</v>
      </c>
      <c r="B132" s="77" t="s">
        <v>1549</v>
      </c>
      <c r="C132" s="91">
        <v>128</v>
      </c>
      <c r="D132" s="82">
        <v>0</v>
      </c>
      <c r="E132" s="82">
        <v>0</v>
      </c>
      <c r="F132" s="82">
        <v>0</v>
      </c>
      <c r="G132" s="82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  <c r="R132" s="82">
        <v>0</v>
      </c>
      <c r="S132" s="82">
        <v>0</v>
      </c>
      <c r="T132" s="82">
        <v>0</v>
      </c>
      <c r="U132" s="82">
        <v>0</v>
      </c>
      <c r="V132" s="82">
        <v>0</v>
      </c>
      <c r="W132" s="82">
        <v>0</v>
      </c>
      <c r="X132" s="82">
        <v>0</v>
      </c>
      <c r="Y132" s="82">
        <v>0</v>
      </c>
      <c r="Z132" s="82">
        <v>0</v>
      </c>
      <c r="AA132" s="82">
        <v>0</v>
      </c>
      <c r="AB132" s="82">
        <v>0</v>
      </c>
      <c r="AC132" s="82">
        <v>0</v>
      </c>
      <c r="AD132" s="82">
        <v>0</v>
      </c>
      <c r="AE132" s="82">
        <v>0</v>
      </c>
      <c r="AF132" s="82">
        <v>0</v>
      </c>
      <c r="AG132" s="82">
        <v>0</v>
      </c>
      <c r="AH132" s="82">
        <v>0</v>
      </c>
      <c r="AI132" s="82">
        <v>0</v>
      </c>
      <c r="AJ132" s="82">
        <v>0</v>
      </c>
      <c r="AK132" s="82">
        <v>0</v>
      </c>
      <c r="AL132" s="82">
        <v>0</v>
      </c>
      <c r="AM132" s="82">
        <v>0</v>
      </c>
      <c r="AN132" s="82">
        <v>0</v>
      </c>
      <c r="AO132" s="82">
        <v>0</v>
      </c>
      <c r="AP132" s="82">
        <v>0</v>
      </c>
      <c r="AQ132" s="82">
        <v>0</v>
      </c>
      <c r="AR132" s="82">
        <v>0</v>
      </c>
      <c r="AS132" s="82">
        <v>0</v>
      </c>
      <c r="AT132" s="82">
        <v>0</v>
      </c>
      <c r="AU132" s="82">
        <v>0</v>
      </c>
      <c r="AV132" s="82">
        <v>0</v>
      </c>
      <c r="AW132" s="82">
        <v>0</v>
      </c>
      <c r="AX132" s="82">
        <v>0</v>
      </c>
      <c r="AY132" s="82">
        <v>0</v>
      </c>
      <c r="AZ132" s="82">
        <v>0</v>
      </c>
      <c r="BA132" s="82">
        <v>0</v>
      </c>
      <c r="BB132" s="82">
        <v>0</v>
      </c>
      <c r="BC132" s="82">
        <v>0</v>
      </c>
      <c r="BD132" s="82">
        <v>0</v>
      </c>
      <c r="BE132" s="82">
        <v>0</v>
      </c>
      <c r="BF132" s="82">
        <v>0</v>
      </c>
      <c r="BG132" s="82">
        <v>0</v>
      </c>
      <c r="BH132" s="82">
        <v>0</v>
      </c>
      <c r="BI132" s="82">
        <v>0</v>
      </c>
      <c r="BJ132" s="82">
        <v>0</v>
      </c>
      <c r="BK132" s="82">
        <v>0</v>
      </c>
      <c r="BL132" s="82">
        <v>0</v>
      </c>
      <c r="BM132" s="82">
        <v>0</v>
      </c>
      <c r="BN132" s="82">
        <v>0</v>
      </c>
      <c r="BO132" s="82">
        <v>0</v>
      </c>
      <c r="BP132" s="82">
        <v>0</v>
      </c>
      <c r="BQ132" s="82">
        <v>0</v>
      </c>
      <c r="BR132" s="82">
        <v>0</v>
      </c>
      <c r="BS132" s="82">
        <v>0</v>
      </c>
      <c r="BT132" s="82">
        <v>0</v>
      </c>
      <c r="BU132" s="82">
        <v>0</v>
      </c>
      <c r="BV132" s="82">
        <v>0</v>
      </c>
      <c r="BW132" s="82">
        <v>0</v>
      </c>
      <c r="BX132" s="82">
        <v>0</v>
      </c>
      <c r="BY132" s="82">
        <v>0</v>
      </c>
      <c r="BZ132" s="82">
        <v>0</v>
      </c>
      <c r="CA132" s="82">
        <v>0</v>
      </c>
      <c r="CB132" s="82">
        <v>0</v>
      </c>
      <c r="CC132" s="91"/>
      <c r="CD132" s="82">
        <v>0</v>
      </c>
      <c r="CE132" s="82">
        <v>0</v>
      </c>
      <c r="CF132" s="82">
        <v>0</v>
      </c>
      <c r="CG132" s="91"/>
      <c r="CH132" s="95">
        <v>0</v>
      </c>
      <c r="CI132" s="95">
        <v>0</v>
      </c>
    </row>
    <row r="133" spans="1:87">
      <c r="A133" s="67"/>
      <c r="B133" s="79" t="s">
        <v>1803</v>
      </c>
      <c r="C133" s="91">
        <v>129</v>
      </c>
      <c r="D133" s="82">
        <v>13562</v>
      </c>
      <c r="E133" s="82">
        <v>3661</v>
      </c>
      <c r="F133" s="82">
        <v>418</v>
      </c>
      <c r="G133" s="82">
        <v>1351</v>
      </c>
      <c r="H133" s="82">
        <v>12169</v>
      </c>
      <c r="I133" s="82">
        <v>2603</v>
      </c>
      <c r="J133" s="82">
        <v>1292</v>
      </c>
      <c r="K133" s="82">
        <v>3532</v>
      </c>
      <c r="L133" s="82">
        <v>854</v>
      </c>
      <c r="M133" s="82">
        <v>11986</v>
      </c>
      <c r="N133" s="82">
        <v>2503</v>
      </c>
      <c r="O133" s="82">
        <v>579</v>
      </c>
      <c r="P133" s="82">
        <v>4242</v>
      </c>
      <c r="Q133" s="82">
        <v>3718</v>
      </c>
      <c r="R133" s="82">
        <v>2257</v>
      </c>
      <c r="S133" s="82">
        <v>956</v>
      </c>
      <c r="T133" s="82">
        <v>5562</v>
      </c>
      <c r="U133" s="82">
        <v>1180</v>
      </c>
      <c r="V133" s="82">
        <v>64212</v>
      </c>
      <c r="W133" s="82">
        <v>731</v>
      </c>
      <c r="X133" s="82">
        <v>32282</v>
      </c>
      <c r="Y133" s="82">
        <v>11768</v>
      </c>
      <c r="Z133" s="82">
        <v>4108</v>
      </c>
      <c r="AA133" s="82">
        <v>3351</v>
      </c>
      <c r="AB133" s="82">
        <v>12147</v>
      </c>
      <c r="AC133" s="82">
        <v>5346</v>
      </c>
      <c r="AD133" s="82">
        <v>9914</v>
      </c>
      <c r="AE133" s="82">
        <v>6746</v>
      </c>
      <c r="AF133" s="82">
        <v>6405</v>
      </c>
      <c r="AG133" s="82">
        <v>21881</v>
      </c>
      <c r="AH133" s="82">
        <v>9021</v>
      </c>
      <c r="AI133" s="82">
        <v>16106</v>
      </c>
      <c r="AJ133" s="82">
        <v>24790</v>
      </c>
      <c r="AK133" s="82">
        <v>9308</v>
      </c>
      <c r="AL133" s="82">
        <v>6605</v>
      </c>
      <c r="AM133" s="82">
        <v>3477</v>
      </c>
      <c r="AN133" s="82">
        <v>7251</v>
      </c>
      <c r="AO133" s="82">
        <v>9845</v>
      </c>
      <c r="AP133" s="82">
        <v>2166</v>
      </c>
      <c r="AQ133" s="82">
        <v>26908</v>
      </c>
      <c r="AR133" s="82">
        <v>6392</v>
      </c>
      <c r="AS133" s="82">
        <v>15980</v>
      </c>
      <c r="AT133" s="82">
        <v>9506</v>
      </c>
      <c r="AU133" s="82">
        <v>963</v>
      </c>
      <c r="AV133" s="82">
        <v>8133</v>
      </c>
      <c r="AW133" s="82">
        <v>3713</v>
      </c>
      <c r="AX133" s="82">
        <v>394</v>
      </c>
      <c r="AY133" s="82">
        <v>4721</v>
      </c>
      <c r="AZ133" s="82">
        <v>932</v>
      </c>
      <c r="BA133" s="82">
        <v>1895</v>
      </c>
      <c r="BB133" s="82">
        <v>6193</v>
      </c>
      <c r="BC133" s="82">
        <v>3963</v>
      </c>
      <c r="BD133" s="82">
        <v>7860</v>
      </c>
      <c r="BE133" s="82">
        <v>1464</v>
      </c>
      <c r="BF133" s="82">
        <v>2480</v>
      </c>
      <c r="BG133" s="82">
        <v>3215</v>
      </c>
      <c r="BH133" s="82">
        <v>3322</v>
      </c>
      <c r="BI133" s="82">
        <v>1808</v>
      </c>
      <c r="BJ133" s="82">
        <v>3895</v>
      </c>
      <c r="BK133" s="82">
        <v>456</v>
      </c>
      <c r="BL133" s="82">
        <v>10736</v>
      </c>
      <c r="BM133" s="82">
        <v>3794</v>
      </c>
      <c r="BN133" s="82">
        <v>2388</v>
      </c>
      <c r="BO133" s="82">
        <v>4786</v>
      </c>
      <c r="BP133" s="82">
        <v>5493</v>
      </c>
      <c r="BQ133" s="82">
        <v>958</v>
      </c>
      <c r="BR133" s="82">
        <v>8804</v>
      </c>
      <c r="BS133" s="82">
        <v>0</v>
      </c>
      <c r="BT133" s="82">
        <v>491037</v>
      </c>
      <c r="BU133" s="82">
        <v>0</v>
      </c>
      <c r="BV133" s="82">
        <v>0</v>
      </c>
      <c r="BW133" s="82">
        <v>0</v>
      </c>
      <c r="BX133" s="82">
        <v>163512</v>
      </c>
      <c r="BY133" s="82">
        <v>88235</v>
      </c>
      <c r="BZ133" s="82">
        <v>0</v>
      </c>
      <c r="CA133" s="82">
        <v>251747</v>
      </c>
      <c r="CB133" s="82">
        <v>742784</v>
      </c>
      <c r="CC133" s="91"/>
      <c r="CD133" s="82">
        <v>0</v>
      </c>
      <c r="CE133" s="82">
        <v>0</v>
      </c>
      <c r="CF133" s="82">
        <v>0</v>
      </c>
      <c r="CG133" s="91"/>
      <c r="CH133" s="95">
        <v>742784</v>
      </c>
      <c r="CI133" s="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686B-0D94-D34A-A2AA-22B1F6791FCC}">
  <sheetPr>
    <tabColor rgb="FFFFFF00"/>
  </sheetPr>
  <dimension ref="A1:CI133"/>
  <sheetViews>
    <sheetView topLeftCell="A107" workbookViewId="0">
      <selection activeCell="D133" sqref="D133:BS133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31.946986694495173</v>
      </c>
      <c r="E5" s="74">
        <v>30.629585181320113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5.2696060527002349</v>
      </c>
      <c r="L5" s="74">
        <v>0</v>
      </c>
      <c r="M5" s="74">
        <v>1699.0088181581007</v>
      </c>
      <c r="N5" s="74">
        <v>45.45035220453952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74.213618575528315</v>
      </c>
      <c r="AT5" s="74">
        <v>0</v>
      </c>
      <c r="AU5" s="74">
        <v>0</v>
      </c>
      <c r="AV5" s="74">
        <v>0</v>
      </c>
      <c r="AW5" s="74">
        <v>0</v>
      </c>
      <c r="AX5" s="74">
        <v>0.10978345943125489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40.400313070701799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1927.029063396817</v>
      </c>
      <c r="BU5" s="74">
        <v>103.96493608139838</v>
      </c>
      <c r="BV5" s="74">
        <v>0</v>
      </c>
      <c r="BW5" s="74">
        <v>0</v>
      </c>
      <c r="BX5" s="74">
        <v>73.0060005217845</v>
      </c>
      <c r="BY5" s="74">
        <v>0</v>
      </c>
      <c r="BZ5" s="74">
        <v>0</v>
      </c>
      <c r="CA5" s="74">
        <v>176.97093660318288</v>
      </c>
      <c r="CB5" s="74">
        <v>2104</v>
      </c>
      <c r="CD5" s="74">
        <v>0</v>
      </c>
      <c r="CE5" s="74">
        <v>0</v>
      </c>
      <c r="CF5" s="74">
        <v>0</v>
      </c>
      <c r="CH5" s="95">
        <v>2104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123.87865189119883</v>
      </c>
      <c r="E6" s="74">
        <v>444.00641084348382</v>
      </c>
      <c r="F6" s="74">
        <v>1.8704093781481821</v>
      </c>
      <c r="G6" s="74">
        <v>0</v>
      </c>
      <c r="H6" s="74">
        <v>0</v>
      </c>
      <c r="I6" s="74">
        <v>0</v>
      </c>
      <c r="J6" s="74">
        <v>0</v>
      </c>
      <c r="K6" s="74">
        <v>84.887810239032873</v>
      </c>
      <c r="L6" s="74">
        <v>0</v>
      </c>
      <c r="M6" s="74">
        <v>1331.5875995970327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65.608205879659309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24.027566626980494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50.213297921055037</v>
      </c>
      <c r="BM6" s="74">
        <v>0.14387764447293708</v>
      </c>
      <c r="BN6" s="74">
        <v>0</v>
      </c>
      <c r="BO6" s="74">
        <v>0</v>
      </c>
      <c r="BP6" s="74">
        <v>0.28775528894587415</v>
      </c>
      <c r="BQ6" s="74">
        <v>0</v>
      </c>
      <c r="BR6" s="74">
        <v>0</v>
      </c>
      <c r="BS6" s="74">
        <v>0</v>
      </c>
      <c r="BT6" s="74">
        <v>2126.5115853100101</v>
      </c>
      <c r="BU6" s="74">
        <v>1975.1523033244803</v>
      </c>
      <c r="BV6" s="74">
        <v>0</v>
      </c>
      <c r="BW6" s="74">
        <v>0</v>
      </c>
      <c r="BX6" s="74">
        <v>611.33611136550962</v>
      </c>
      <c r="BY6" s="74">
        <v>0</v>
      </c>
      <c r="BZ6" s="74">
        <v>0</v>
      </c>
      <c r="CA6" s="74">
        <v>2586.4884146899899</v>
      </c>
      <c r="CB6" s="74">
        <v>4713</v>
      </c>
      <c r="CD6" s="74">
        <v>0</v>
      </c>
      <c r="CE6" s="74">
        <v>0</v>
      </c>
      <c r="CF6" s="74">
        <v>0</v>
      </c>
      <c r="CH6" s="95">
        <v>4713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14.67254509018036</v>
      </c>
      <c r="E7" s="74">
        <v>1.3755511022044087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40.425918503674019</v>
      </c>
      <c r="N7" s="74">
        <v>0</v>
      </c>
      <c r="O7" s="74">
        <v>0</v>
      </c>
      <c r="P7" s="74">
        <v>313.54923179692724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3.8973947895791583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14.214028056112225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7.6419505678022706E-2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388.21108884435534</v>
      </c>
      <c r="BU7" s="74">
        <v>183.40681362725451</v>
      </c>
      <c r="BV7" s="74">
        <v>0</v>
      </c>
      <c r="BW7" s="74">
        <v>0</v>
      </c>
      <c r="BX7" s="74">
        <v>0.38209752839011357</v>
      </c>
      <c r="BY7" s="74">
        <v>0</v>
      </c>
      <c r="BZ7" s="74">
        <v>0</v>
      </c>
      <c r="CA7" s="74">
        <v>183.78891115564463</v>
      </c>
      <c r="CB7" s="74">
        <v>572</v>
      </c>
      <c r="CD7" s="74">
        <v>0</v>
      </c>
      <c r="CE7" s="74">
        <v>0</v>
      </c>
      <c r="CF7" s="74">
        <v>0</v>
      </c>
      <c r="CH7" s="95">
        <v>572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0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0</v>
      </c>
      <c r="BU8" s="74">
        <v>0</v>
      </c>
      <c r="BV8" s="74">
        <v>0</v>
      </c>
      <c r="BW8" s="74">
        <v>0</v>
      </c>
      <c r="BX8" s="74">
        <v>0</v>
      </c>
      <c r="BY8" s="74">
        <v>0</v>
      </c>
      <c r="BZ8" s="74">
        <v>0</v>
      </c>
      <c r="CA8" s="74">
        <v>0</v>
      </c>
      <c r="CB8" s="74">
        <v>0</v>
      </c>
      <c r="CD8" s="74">
        <v>0</v>
      </c>
      <c r="CE8" s="74">
        <v>0</v>
      </c>
      <c r="CF8" s="74">
        <v>0</v>
      </c>
      <c r="CH8" s="95">
        <v>0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87.164965986394563</v>
      </c>
      <c r="E9" s="74">
        <v>7.3316326530612246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20.413565426170468</v>
      </c>
      <c r="L9" s="74">
        <v>0</v>
      </c>
      <c r="M9" s="74">
        <v>1295.2071828731491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51.800620248099243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453.02781112444978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1914.9457783113246</v>
      </c>
      <c r="BU9" s="74">
        <v>2392.6998799519806</v>
      </c>
      <c r="BV9" s="74">
        <v>0</v>
      </c>
      <c r="BW9" s="74">
        <v>0</v>
      </c>
      <c r="BX9" s="74">
        <v>3.3543417366946779</v>
      </c>
      <c r="BY9" s="74">
        <v>0</v>
      </c>
      <c r="BZ9" s="74">
        <v>0</v>
      </c>
      <c r="CA9" s="74">
        <v>2396.0542216886756</v>
      </c>
      <c r="CB9" s="74">
        <v>4311</v>
      </c>
      <c r="CD9" s="74">
        <v>0</v>
      </c>
      <c r="CE9" s="74">
        <v>0</v>
      </c>
      <c r="CF9" s="74">
        <v>0</v>
      </c>
      <c r="CH9" s="95">
        <v>4311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873.04117252833703</v>
      </c>
      <c r="E10" s="74">
        <v>234.92671697893294</v>
      </c>
      <c r="F10" s="74">
        <v>17.165418572802235</v>
      </c>
      <c r="G10" s="74">
        <v>0</v>
      </c>
      <c r="H10" s="74">
        <v>0</v>
      </c>
      <c r="I10" s="74">
        <v>0</v>
      </c>
      <c r="J10" s="74">
        <v>0</v>
      </c>
      <c r="K10" s="74">
        <v>5.5887409306797986</v>
      </c>
      <c r="L10" s="74">
        <v>0</v>
      </c>
      <c r="M10" s="74">
        <v>898.58970249715901</v>
      </c>
      <c r="N10" s="74">
        <v>0</v>
      </c>
      <c r="O10" s="74">
        <v>1137.3087793933391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44.310731664675544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6.7863282729683263</v>
      </c>
      <c r="AQ10" s="74">
        <v>1.5967831230513709</v>
      </c>
      <c r="AR10" s="74">
        <v>0</v>
      </c>
      <c r="AS10" s="74">
        <v>177.24292665870217</v>
      </c>
      <c r="AT10" s="74">
        <v>0</v>
      </c>
      <c r="AU10" s="74">
        <v>0</v>
      </c>
      <c r="AV10" s="74">
        <v>0</v>
      </c>
      <c r="AW10" s="74">
        <v>0</v>
      </c>
      <c r="AX10" s="74">
        <v>40.717969637809958</v>
      </c>
      <c r="AY10" s="74">
        <v>494.60357236516211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0.79839156152568547</v>
      </c>
      <c r="BG10" s="74">
        <v>0</v>
      </c>
      <c r="BH10" s="74">
        <v>0</v>
      </c>
      <c r="BI10" s="74">
        <v>0</v>
      </c>
      <c r="BJ10" s="74">
        <v>28.143302543780415</v>
      </c>
      <c r="BK10" s="74">
        <v>0</v>
      </c>
      <c r="BL10" s="74">
        <v>110.17803549054459</v>
      </c>
      <c r="BM10" s="74">
        <v>78.242373029517182</v>
      </c>
      <c r="BN10" s="74">
        <v>9.9798945190710686</v>
      </c>
      <c r="BO10" s="74">
        <v>32.534456132171684</v>
      </c>
      <c r="BP10" s="74">
        <v>33.532445584078786</v>
      </c>
      <c r="BQ10" s="74">
        <v>0.19959789038142137</v>
      </c>
      <c r="BR10" s="74">
        <v>47.504297910778284</v>
      </c>
      <c r="BS10" s="74">
        <v>0</v>
      </c>
      <c r="BT10" s="74">
        <v>4272.9916372854686</v>
      </c>
      <c r="BU10" s="74">
        <v>166.46464057810542</v>
      </c>
      <c r="BV10" s="74">
        <v>5.9879367114426412</v>
      </c>
      <c r="BW10" s="74">
        <v>0</v>
      </c>
      <c r="BX10" s="74">
        <v>9254.5557854249837</v>
      </c>
      <c r="BY10" s="74">
        <v>0</v>
      </c>
      <c r="BZ10" s="74">
        <v>0</v>
      </c>
      <c r="CA10" s="74">
        <v>9427.0083627145304</v>
      </c>
      <c r="CB10" s="74">
        <v>13700</v>
      </c>
      <c r="CD10" s="74">
        <v>0</v>
      </c>
      <c r="CE10" s="74">
        <v>0</v>
      </c>
      <c r="CF10" s="74">
        <v>0</v>
      </c>
      <c r="CH10" s="95">
        <v>13700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2.1329097167063806</v>
      </c>
      <c r="E11" s="74">
        <v>1.8662960021180832</v>
      </c>
      <c r="F11" s="74">
        <v>0.79984114376489268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1467.9751125231667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18.662960021180833</v>
      </c>
      <c r="AY11" s="74">
        <v>65.853587503309512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2.3995234312946785</v>
      </c>
      <c r="BM11" s="74">
        <v>1.8662960021180832</v>
      </c>
      <c r="BN11" s="74">
        <v>0</v>
      </c>
      <c r="BO11" s="74">
        <v>0.53322742917659516</v>
      </c>
      <c r="BP11" s="74">
        <v>0</v>
      </c>
      <c r="BQ11" s="74">
        <v>0</v>
      </c>
      <c r="BR11" s="74">
        <v>1.0664548583531903</v>
      </c>
      <c r="BS11" s="74">
        <v>0</v>
      </c>
      <c r="BT11" s="74">
        <v>1563.1562086311887</v>
      </c>
      <c r="BU11" s="74">
        <v>6.1321154355308449</v>
      </c>
      <c r="BV11" s="74">
        <v>0</v>
      </c>
      <c r="BW11" s="74">
        <v>0</v>
      </c>
      <c r="BX11" s="74">
        <v>403.65316388668253</v>
      </c>
      <c r="BY11" s="74">
        <v>41.058512046597833</v>
      </c>
      <c r="BZ11" s="74">
        <v>0</v>
      </c>
      <c r="CA11" s="74">
        <v>450.84379136881125</v>
      </c>
      <c r="CB11" s="74">
        <v>2014</v>
      </c>
      <c r="CD11" s="74">
        <v>0</v>
      </c>
      <c r="CE11" s="74">
        <v>0</v>
      </c>
      <c r="CF11" s="74">
        <v>0</v>
      </c>
      <c r="CH11" s="95">
        <v>2014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1.1008818813468735</v>
      </c>
      <c r="E12" s="74">
        <v>3.903126670229824</v>
      </c>
      <c r="F12" s="74">
        <v>5.0040085515766969E-2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215.72280865847142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0.20016034206306788</v>
      </c>
      <c r="BH12" s="74">
        <v>0</v>
      </c>
      <c r="BI12" s="74">
        <v>0</v>
      </c>
      <c r="BJ12" s="74">
        <v>0</v>
      </c>
      <c r="BK12" s="74">
        <v>0</v>
      </c>
      <c r="BL12" s="74">
        <v>10.458377872795298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0.25020042757883487</v>
      </c>
      <c r="BS12" s="74">
        <v>0</v>
      </c>
      <c r="BT12" s="74">
        <v>231.68559593800109</v>
      </c>
      <c r="BU12" s="74">
        <v>492.34440138963117</v>
      </c>
      <c r="BV12" s="74">
        <v>0</v>
      </c>
      <c r="BW12" s="74">
        <v>0</v>
      </c>
      <c r="BX12" s="74">
        <v>15.01202565473009</v>
      </c>
      <c r="BY12" s="74">
        <v>9.9579770176376279</v>
      </c>
      <c r="BZ12" s="74">
        <v>0</v>
      </c>
      <c r="CA12" s="74">
        <v>517.31440406199897</v>
      </c>
      <c r="CB12" s="74">
        <v>749</v>
      </c>
      <c r="CD12" s="74">
        <v>0</v>
      </c>
      <c r="CE12" s="74">
        <v>0</v>
      </c>
      <c r="CF12" s="74">
        <v>0</v>
      </c>
      <c r="CH12" s="95">
        <v>749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14.078393512261055</v>
      </c>
      <c r="E13" s="74">
        <v>4.2235180536783163</v>
      </c>
      <c r="F13" s="74">
        <v>0.23463989187101755</v>
      </c>
      <c r="G13" s="74">
        <v>0</v>
      </c>
      <c r="H13" s="74">
        <v>0</v>
      </c>
      <c r="I13" s="74">
        <v>0</v>
      </c>
      <c r="J13" s="74">
        <v>0</v>
      </c>
      <c r="K13" s="74">
        <v>0.23463989187101755</v>
      </c>
      <c r="L13" s="74">
        <v>0</v>
      </c>
      <c r="M13" s="74">
        <v>610.06371886464569</v>
      </c>
      <c r="N13" s="74">
        <v>4.4581579455493339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25.575748213940916</v>
      </c>
      <c r="AT13" s="74">
        <v>0</v>
      </c>
      <c r="AU13" s="74">
        <v>0</v>
      </c>
      <c r="AV13" s="74">
        <v>0</v>
      </c>
      <c r="AW13" s="74">
        <v>0</v>
      </c>
      <c r="AX13" s="74">
        <v>4.9274377292913689</v>
      </c>
      <c r="AY13" s="74">
        <v>124.35914269163931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0.46927978374203511</v>
      </c>
      <c r="BH13" s="74">
        <v>0</v>
      </c>
      <c r="BI13" s="74">
        <v>0</v>
      </c>
      <c r="BJ13" s="74">
        <v>0</v>
      </c>
      <c r="BK13" s="74">
        <v>0</v>
      </c>
      <c r="BL13" s="74">
        <v>29.564626375748215</v>
      </c>
      <c r="BM13" s="74">
        <v>21.586870052133616</v>
      </c>
      <c r="BN13" s="74">
        <v>0.70391967561305269</v>
      </c>
      <c r="BO13" s="74">
        <v>7.7431164317435801</v>
      </c>
      <c r="BP13" s="74">
        <v>4.4581579455493339</v>
      </c>
      <c r="BQ13" s="74">
        <v>0</v>
      </c>
      <c r="BR13" s="74">
        <v>0.93855956748407021</v>
      </c>
      <c r="BS13" s="74">
        <v>0</v>
      </c>
      <c r="BT13" s="74">
        <v>853.61992662676198</v>
      </c>
      <c r="BU13" s="74">
        <v>301.74690094612862</v>
      </c>
      <c r="BV13" s="74">
        <v>1.4078393512261054</v>
      </c>
      <c r="BW13" s="74">
        <v>0</v>
      </c>
      <c r="BX13" s="74">
        <v>4892.4763854025878</v>
      </c>
      <c r="BY13" s="74">
        <v>26.748947673296005</v>
      </c>
      <c r="BZ13" s="74">
        <v>0</v>
      </c>
      <c r="CA13" s="74">
        <v>5222.3800733732378</v>
      </c>
      <c r="CB13" s="74">
        <v>6076</v>
      </c>
      <c r="CD13" s="74">
        <v>0</v>
      </c>
      <c r="CE13" s="74">
        <v>0</v>
      </c>
      <c r="CF13" s="74">
        <v>0</v>
      </c>
      <c r="CH13" s="95">
        <v>6076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22.702658646714589</v>
      </c>
      <c r="E14" s="74">
        <v>121.99259947511696</v>
      </c>
      <c r="F14" s="74">
        <v>0.61543351753141962</v>
      </c>
      <c r="G14" s="74">
        <v>0</v>
      </c>
      <c r="H14" s="74">
        <v>0</v>
      </c>
      <c r="I14" s="74">
        <v>0</v>
      </c>
      <c r="J14" s="74">
        <v>0</v>
      </c>
      <c r="K14" s="74">
        <v>3106.640014996658</v>
      </c>
      <c r="L14" s="74">
        <v>0</v>
      </c>
      <c r="M14" s="74">
        <v>1.8463005525942588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0.3419075097396776</v>
      </c>
      <c r="BI14" s="74">
        <v>0</v>
      </c>
      <c r="BJ14" s="74">
        <v>0</v>
      </c>
      <c r="BK14" s="74">
        <v>0</v>
      </c>
      <c r="BL14" s="74">
        <v>6.5646241870018089</v>
      </c>
      <c r="BM14" s="74">
        <v>3.96612711298026</v>
      </c>
      <c r="BN14" s="74">
        <v>0.27352600779174208</v>
      </c>
      <c r="BO14" s="74">
        <v>0</v>
      </c>
      <c r="BP14" s="74">
        <v>5.4021386538869054</v>
      </c>
      <c r="BQ14" s="74">
        <v>0</v>
      </c>
      <c r="BR14" s="74">
        <v>0</v>
      </c>
      <c r="BS14" s="74">
        <v>0</v>
      </c>
      <c r="BT14" s="74">
        <v>3270.3453306600159</v>
      </c>
      <c r="BU14" s="74">
        <v>130.60866872055684</v>
      </c>
      <c r="BV14" s="74">
        <v>0</v>
      </c>
      <c r="BW14" s="74">
        <v>0</v>
      </c>
      <c r="BX14" s="74">
        <v>54.158149542764924</v>
      </c>
      <c r="BY14" s="74">
        <v>739.88785107666229</v>
      </c>
      <c r="BZ14" s="74">
        <v>0</v>
      </c>
      <c r="CA14" s="74">
        <v>924.65466933998403</v>
      </c>
      <c r="CB14" s="74">
        <v>4195</v>
      </c>
      <c r="CD14" s="74">
        <v>0</v>
      </c>
      <c r="CE14" s="74">
        <v>0</v>
      </c>
      <c r="CF14" s="74">
        <v>0</v>
      </c>
      <c r="CH14" s="95">
        <v>4195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7.8442770251589709</v>
      </c>
      <c r="E15" s="74">
        <v>158.90987005805917</v>
      </c>
      <c r="F15" s="74">
        <v>4.9343032900193533</v>
      </c>
      <c r="G15" s="74">
        <v>0</v>
      </c>
      <c r="H15" s="74">
        <v>0</v>
      </c>
      <c r="I15" s="74">
        <v>0</v>
      </c>
      <c r="J15" s="74">
        <v>0</v>
      </c>
      <c r="K15" s="74">
        <v>2039.3855059441526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11.007291954658557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0.12652059717998343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1.5182471661598009</v>
      </c>
      <c r="BS15" s="74">
        <v>0</v>
      </c>
      <c r="BT15" s="74">
        <v>2223.7260160353885</v>
      </c>
      <c r="BU15" s="74">
        <v>0</v>
      </c>
      <c r="BV15" s="74">
        <v>0</v>
      </c>
      <c r="BW15" s="74">
        <v>0</v>
      </c>
      <c r="BX15" s="74">
        <v>1437.2739839646117</v>
      </c>
      <c r="BY15" s="74">
        <v>0</v>
      </c>
      <c r="BZ15" s="74">
        <v>0</v>
      </c>
      <c r="CA15" s="74">
        <v>1437.2739839646117</v>
      </c>
      <c r="CB15" s="74">
        <v>3661</v>
      </c>
      <c r="CD15" s="74">
        <v>0</v>
      </c>
      <c r="CE15" s="74">
        <v>0</v>
      </c>
      <c r="CF15" s="74">
        <v>0</v>
      </c>
      <c r="CH15" s="95">
        <v>3661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2.2010582010582014</v>
      </c>
      <c r="E16" s="74">
        <v>11.118165784832453</v>
      </c>
      <c r="F16" s="74">
        <v>0.11287477954144622</v>
      </c>
      <c r="G16" s="74">
        <v>0</v>
      </c>
      <c r="H16" s="74">
        <v>0</v>
      </c>
      <c r="I16" s="74">
        <v>0</v>
      </c>
      <c r="J16" s="74">
        <v>0</v>
      </c>
      <c r="K16" s="74">
        <v>420.57142857142861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434.00352733686066</v>
      </c>
      <c r="BU16" s="74">
        <v>0.39506172839506171</v>
      </c>
      <c r="BV16" s="74">
        <v>0</v>
      </c>
      <c r="BW16" s="74">
        <v>0</v>
      </c>
      <c r="BX16" s="74">
        <v>11.626102292768959</v>
      </c>
      <c r="BY16" s="74">
        <v>1.9753086419753085</v>
      </c>
      <c r="BZ16" s="74">
        <v>0</v>
      </c>
      <c r="CA16" s="74">
        <v>13.996472663139329</v>
      </c>
      <c r="CB16" s="74">
        <v>448</v>
      </c>
      <c r="CD16" s="74">
        <v>0</v>
      </c>
      <c r="CE16" s="74">
        <v>0</v>
      </c>
      <c r="CF16" s="74">
        <v>0</v>
      </c>
      <c r="CH16" s="95">
        <v>448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7.0314628746594003</v>
      </c>
      <c r="E17" s="74">
        <v>146.00625851498637</v>
      </c>
      <c r="F17" s="74">
        <v>0.16544618528610353</v>
      </c>
      <c r="G17" s="74">
        <v>0</v>
      </c>
      <c r="H17" s="74">
        <v>0</v>
      </c>
      <c r="I17" s="74">
        <v>0</v>
      </c>
      <c r="J17" s="74">
        <v>0</v>
      </c>
      <c r="K17" s="74">
        <v>931.87563862397826</v>
      </c>
      <c r="L17" s="74">
        <v>0</v>
      </c>
      <c r="M17" s="74">
        <v>126.31816246594005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0.41361546321525883</v>
      </c>
      <c r="AT17" s="74">
        <v>0</v>
      </c>
      <c r="AU17" s="74">
        <v>0</v>
      </c>
      <c r="AV17" s="74">
        <v>0</v>
      </c>
      <c r="AW17" s="74">
        <v>0</v>
      </c>
      <c r="AX17" s="74">
        <v>19.688096049046322</v>
      </c>
      <c r="AY17" s="74">
        <v>84.95661614441417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3.7225391689373297</v>
      </c>
      <c r="BM17" s="74">
        <v>3.4743698910081742</v>
      </c>
      <c r="BN17" s="74">
        <v>0.41361546321525883</v>
      </c>
      <c r="BO17" s="74">
        <v>1.8199080381471389</v>
      </c>
      <c r="BP17" s="74">
        <v>0.74450783378746599</v>
      </c>
      <c r="BQ17" s="74">
        <v>0</v>
      </c>
      <c r="BR17" s="74">
        <v>0</v>
      </c>
      <c r="BS17" s="74">
        <v>0</v>
      </c>
      <c r="BT17" s="74">
        <v>1326.6302367166213</v>
      </c>
      <c r="BU17" s="74">
        <v>33.916467983651231</v>
      </c>
      <c r="BV17" s="74">
        <v>0.4963385558583106</v>
      </c>
      <c r="BW17" s="74">
        <v>0</v>
      </c>
      <c r="BX17" s="74">
        <v>575.8354478882834</v>
      </c>
      <c r="BY17" s="74">
        <v>6.121508855585831</v>
      </c>
      <c r="BZ17" s="74">
        <v>0</v>
      </c>
      <c r="CA17" s="74">
        <v>616.3697632833788</v>
      </c>
      <c r="CB17" s="74">
        <v>1943</v>
      </c>
      <c r="CD17" s="74">
        <v>0</v>
      </c>
      <c r="CE17" s="74">
        <v>0</v>
      </c>
      <c r="CF17" s="74">
        <v>0</v>
      </c>
      <c r="CH17" s="95">
        <v>1943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148.55076777870548</v>
      </c>
      <c r="E18" s="74">
        <v>188.40585181689477</v>
      </c>
      <c r="F18" s="74">
        <v>262.56801103568449</v>
      </c>
      <c r="G18" s="74">
        <v>0.22644934112607543</v>
      </c>
      <c r="H18" s="74">
        <v>0</v>
      </c>
      <c r="I18" s="74">
        <v>0</v>
      </c>
      <c r="J18" s="74">
        <v>0</v>
      </c>
      <c r="K18" s="74">
        <v>48.573383671543176</v>
      </c>
      <c r="L18" s="74">
        <v>0</v>
      </c>
      <c r="M18" s="74">
        <v>34.193850510037393</v>
      </c>
      <c r="N18" s="74">
        <v>0.11322467056303771</v>
      </c>
      <c r="O18" s="74">
        <v>1.1322467056303771</v>
      </c>
      <c r="P18" s="74">
        <v>8.3786256216647903</v>
      </c>
      <c r="Q18" s="74">
        <v>2.1512687406977169</v>
      </c>
      <c r="R18" s="74">
        <v>2.9438414346389807</v>
      </c>
      <c r="S18" s="74">
        <v>441.01009184303194</v>
      </c>
      <c r="T18" s="74">
        <v>450.06806548807498</v>
      </c>
      <c r="U18" s="74">
        <v>0</v>
      </c>
      <c r="V18" s="74">
        <v>0</v>
      </c>
      <c r="W18" s="74">
        <v>0.11322467056303771</v>
      </c>
      <c r="X18" s="74">
        <v>24.682978182742222</v>
      </c>
      <c r="Y18" s="74">
        <v>0</v>
      </c>
      <c r="Z18" s="74">
        <v>0</v>
      </c>
      <c r="AA18" s="74">
        <v>0</v>
      </c>
      <c r="AB18" s="74">
        <v>211.50368461175444</v>
      </c>
      <c r="AC18" s="74">
        <v>12.228264420808074</v>
      </c>
      <c r="AD18" s="74">
        <v>93.863251896758271</v>
      </c>
      <c r="AE18" s="74">
        <v>0</v>
      </c>
      <c r="AF18" s="74">
        <v>1.8115947290086034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0.33967401168911315</v>
      </c>
      <c r="AN18" s="74">
        <v>0</v>
      </c>
      <c r="AO18" s="74">
        <v>0</v>
      </c>
      <c r="AP18" s="74">
        <v>0</v>
      </c>
      <c r="AQ18" s="74">
        <v>66.689330961629224</v>
      </c>
      <c r="AR18" s="74">
        <v>0</v>
      </c>
      <c r="AS18" s="74">
        <v>46.761788942534579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0.67934802337822631</v>
      </c>
      <c r="BH18" s="74">
        <v>0</v>
      </c>
      <c r="BI18" s="74">
        <v>0</v>
      </c>
      <c r="BJ18" s="74">
        <v>0</v>
      </c>
      <c r="BK18" s="74">
        <v>0</v>
      </c>
      <c r="BL18" s="74">
        <v>2.377718081823792</v>
      </c>
      <c r="BM18" s="74">
        <v>1.0190220350673393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2050.3855592260502</v>
      </c>
      <c r="BU18" s="74">
        <v>60.575198751225173</v>
      </c>
      <c r="BV18" s="74">
        <v>0</v>
      </c>
      <c r="BW18" s="74">
        <v>0</v>
      </c>
      <c r="BX18" s="74">
        <v>921.19591970087481</v>
      </c>
      <c r="BY18" s="74">
        <v>86.843322321849925</v>
      </c>
      <c r="BZ18" s="74">
        <v>0</v>
      </c>
      <c r="CA18" s="74">
        <v>1068.61444077395</v>
      </c>
      <c r="CB18" s="74">
        <v>3119</v>
      </c>
      <c r="CD18" s="74">
        <v>0</v>
      </c>
      <c r="CE18" s="74">
        <v>0</v>
      </c>
      <c r="CF18" s="74">
        <v>0</v>
      </c>
      <c r="CH18" s="95">
        <v>3119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2.6946873870617996</v>
      </c>
      <c r="E19" s="74">
        <v>4.596819660281894</v>
      </c>
      <c r="F19" s="74">
        <v>90.985327069027818</v>
      </c>
      <c r="G19" s="74">
        <v>0</v>
      </c>
      <c r="H19" s="74">
        <v>0</v>
      </c>
      <c r="I19" s="74">
        <v>0</v>
      </c>
      <c r="J19" s="74">
        <v>0</v>
      </c>
      <c r="K19" s="74">
        <v>237.44951210697505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8.4010842067220821</v>
      </c>
      <c r="AY19" s="74">
        <v>83.85233104445247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12.205348753162269</v>
      </c>
      <c r="BM19" s="74">
        <v>14.424503071919046</v>
      </c>
      <c r="BN19" s="74">
        <v>1.4265992049150706</v>
      </c>
      <c r="BO19" s="74">
        <v>6.181929887965306</v>
      </c>
      <c r="BP19" s="74">
        <v>2.6946873870617996</v>
      </c>
      <c r="BQ19" s="74">
        <v>0</v>
      </c>
      <c r="BR19" s="74">
        <v>0</v>
      </c>
      <c r="BS19" s="74">
        <v>0</v>
      </c>
      <c r="BT19" s="74">
        <v>464.91282977954467</v>
      </c>
      <c r="BU19" s="74">
        <v>37.250090350560171</v>
      </c>
      <c r="BV19" s="74">
        <v>0.95106613661004702</v>
      </c>
      <c r="BW19" s="74">
        <v>0</v>
      </c>
      <c r="BX19" s="74">
        <v>1689.8860137332852</v>
      </c>
      <c r="BY19" s="74">
        <v>0</v>
      </c>
      <c r="BZ19" s="74">
        <v>0</v>
      </c>
      <c r="CA19" s="74">
        <v>1728.0871702204554</v>
      </c>
      <c r="CB19" s="74">
        <v>2193</v>
      </c>
      <c r="CD19" s="74">
        <v>0</v>
      </c>
      <c r="CE19" s="74">
        <v>0</v>
      </c>
      <c r="CF19" s="74">
        <v>0</v>
      </c>
      <c r="CH19" s="95">
        <v>2193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0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0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0</v>
      </c>
      <c r="CD20" s="74">
        <v>0</v>
      </c>
      <c r="CE20" s="74">
        <v>0</v>
      </c>
      <c r="CF20" s="74">
        <v>0</v>
      </c>
      <c r="CH20" s="95">
        <v>0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9.5616059757236229</v>
      </c>
      <c r="E21" s="74">
        <v>69.568926237161534</v>
      </c>
      <c r="F21" s="74">
        <v>2.1431185807656394</v>
      </c>
      <c r="G21" s="74">
        <v>78.306255835667599</v>
      </c>
      <c r="H21" s="74">
        <v>65.612399626517274</v>
      </c>
      <c r="I21" s="74">
        <v>0</v>
      </c>
      <c r="J21" s="74">
        <v>0</v>
      </c>
      <c r="K21" s="74">
        <v>9.3967507002801121</v>
      </c>
      <c r="L21" s="74">
        <v>2.8025396825396824</v>
      </c>
      <c r="M21" s="74">
        <v>51.434845938375346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0.65942110177404289</v>
      </c>
      <c r="U21" s="74">
        <v>0</v>
      </c>
      <c r="V21" s="74">
        <v>0</v>
      </c>
      <c r="W21" s="74">
        <v>36.762726423902897</v>
      </c>
      <c r="X21" s="74">
        <v>691.56788048552755</v>
      </c>
      <c r="Y21" s="74">
        <v>18.134080298786181</v>
      </c>
      <c r="Z21" s="74">
        <v>0</v>
      </c>
      <c r="AA21" s="74">
        <v>0</v>
      </c>
      <c r="AB21" s="74">
        <v>0</v>
      </c>
      <c r="AC21" s="74">
        <v>1185.3094304388421</v>
      </c>
      <c r="AD21" s="74">
        <v>89.516414565826324</v>
      </c>
      <c r="AE21" s="74">
        <v>57.20478057889823</v>
      </c>
      <c r="AF21" s="74">
        <v>0.16485527544351072</v>
      </c>
      <c r="AG21" s="74">
        <v>0</v>
      </c>
      <c r="AH21" s="74">
        <v>9.0670401493930903</v>
      </c>
      <c r="AI21" s="74">
        <v>0</v>
      </c>
      <c r="AJ21" s="74">
        <v>0</v>
      </c>
      <c r="AK21" s="74">
        <v>6.4293557422969183</v>
      </c>
      <c r="AL21" s="74">
        <v>0</v>
      </c>
      <c r="AM21" s="74">
        <v>6.2645004668534083</v>
      </c>
      <c r="AN21" s="74">
        <v>0</v>
      </c>
      <c r="AO21" s="74">
        <v>0</v>
      </c>
      <c r="AP21" s="74">
        <v>71.547189542483665</v>
      </c>
      <c r="AQ21" s="74">
        <v>1617.3951073762837</v>
      </c>
      <c r="AR21" s="74">
        <v>0</v>
      </c>
      <c r="AS21" s="74">
        <v>13.353277310924369</v>
      </c>
      <c r="AT21" s="74">
        <v>0</v>
      </c>
      <c r="AU21" s="74">
        <v>0</v>
      </c>
      <c r="AV21" s="74">
        <v>0</v>
      </c>
      <c r="AW21" s="74">
        <v>0.9891316526610644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72.206610644257694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12.199290382819795</v>
      </c>
      <c r="BM21" s="74">
        <v>3.6268160597572363</v>
      </c>
      <c r="BN21" s="74">
        <v>0</v>
      </c>
      <c r="BO21" s="74">
        <v>0.65942110177404289</v>
      </c>
      <c r="BP21" s="74">
        <v>0.16485527544351072</v>
      </c>
      <c r="BQ21" s="74">
        <v>0</v>
      </c>
      <c r="BR21" s="74">
        <v>0</v>
      </c>
      <c r="BS21" s="74">
        <v>0</v>
      </c>
      <c r="BT21" s="74">
        <v>4182.0486274509803</v>
      </c>
      <c r="BU21" s="74">
        <v>231.95137254901962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231.95137254901962</v>
      </c>
      <c r="CB21" s="74">
        <v>4414</v>
      </c>
      <c r="CD21" s="74">
        <v>0</v>
      </c>
      <c r="CE21" s="74">
        <v>0</v>
      </c>
      <c r="CF21" s="74">
        <v>0</v>
      </c>
      <c r="CH21" s="95">
        <v>4414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4">
        <v>0</v>
      </c>
      <c r="CB22" s="74">
        <v>0</v>
      </c>
      <c r="CD22" s="74">
        <v>0</v>
      </c>
      <c r="CE22" s="74">
        <v>0</v>
      </c>
      <c r="CF22" s="74">
        <v>0</v>
      </c>
      <c r="CH22" s="95">
        <v>0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111.84488788315161</v>
      </c>
      <c r="J23" s="74">
        <v>3.3587053418363846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17.885105945278749</v>
      </c>
      <c r="AD23" s="74">
        <v>1306.8722485085373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0.67174106836727698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1440.6326887471714</v>
      </c>
      <c r="BU23" s="74">
        <v>5906.3673112528286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5906.3673112528286</v>
      </c>
      <c r="CB23" s="74">
        <v>7347</v>
      </c>
      <c r="CD23" s="74">
        <v>0</v>
      </c>
      <c r="CE23" s="74">
        <v>0</v>
      </c>
      <c r="CF23" s="74">
        <v>0</v>
      </c>
      <c r="CH23" s="95">
        <v>7347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5.184284278991063</v>
      </c>
      <c r="I24" s="74">
        <v>1.2278568029189361</v>
      </c>
      <c r="J24" s="74">
        <v>163.16852625456085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6.5485696155676596</v>
      </c>
      <c r="AD24" s="74">
        <v>288.95563428692293</v>
      </c>
      <c r="AE24" s="74">
        <v>1370.1517635238752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2.0464280048648935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0.13642853365765956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1837.4194913013589</v>
      </c>
      <c r="BU24" s="74">
        <v>742.58050869864098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742.58050869864098</v>
      </c>
      <c r="CB24" s="74">
        <v>2580</v>
      </c>
      <c r="CD24" s="74">
        <v>0</v>
      </c>
      <c r="CE24" s="74">
        <v>0</v>
      </c>
      <c r="CF24" s="74">
        <v>0</v>
      </c>
      <c r="CH24" s="95">
        <v>2580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1.193853462345535</v>
      </c>
      <c r="E25" s="74">
        <v>297.46848770109585</v>
      </c>
      <c r="F25" s="74">
        <v>0.19897557705758917</v>
      </c>
      <c r="G25" s="74">
        <v>0</v>
      </c>
      <c r="H25" s="74">
        <v>0</v>
      </c>
      <c r="I25" s="74">
        <v>0</v>
      </c>
      <c r="J25" s="74">
        <v>0</v>
      </c>
      <c r="K25" s="74">
        <v>633.33926177430635</v>
      </c>
      <c r="L25" s="74">
        <v>0</v>
      </c>
      <c r="M25" s="74">
        <v>64.070135812543711</v>
      </c>
      <c r="N25" s="74">
        <v>0</v>
      </c>
      <c r="O25" s="74">
        <v>0</v>
      </c>
      <c r="P25" s="74">
        <v>0</v>
      </c>
      <c r="Q25" s="74">
        <v>0</v>
      </c>
      <c r="R25" s="74">
        <v>700.59300681977152</v>
      </c>
      <c r="S25" s="74">
        <v>0</v>
      </c>
      <c r="T25" s="74">
        <v>0</v>
      </c>
      <c r="U25" s="74">
        <v>0</v>
      </c>
      <c r="V25" s="74">
        <v>0</v>
      </c>
      <c r="W25" s="74">
        <v>138.08905047796688</v>
      </c>
      <c r="X25" s="74">
        <v>0</v>
      </c>
      <c r="Y25" s="74">
        <v>0</v>
      </c>
      <c r="Z25" s="74">
        <v>305.02955962928422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10.943656738167405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0.19897557705758917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53.524430228491489</v>
      </c>
      <c r="AY25" s="74">
        <v>1863.2073035672649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216.28645226159944</v>
      </c>
      <c r="BM25" s="74">
        <v>212.90386745162041</v>
      </c>
      <c r="BN25" s="74">
        <v>24.473995978083469</v>
      </c>
      <c r="BO25" s="74">
        <v>89.73798525297272</v>
      </c>
      <c r="BP25" s="74">
        <v>55.514185999067386</v>
      </c>
      <c r="BQ25" s="74">
        <v>0.99487788528794585</v>
      </c>
      <c r="BR25" s="74">
        <v>23.081166938680344</v>
      </c>
      <c r="BS25" s="74">
        <v>0</v>
      </c>
      <c r="BT25" s="74">
        <v>4690.8492291326647</v>
      </c>
      <c r="BU25" s="74">
        <v>3574.9941929937054</v>
      </c>
      <c r="BV25" s="74">
        <v>15.321119433434367</v>
      </c>
      <c r="BW25" s="74">
        <v>0</v>
      </c>
      <c r="BX25" s="74">
        <v>19027.835458440197</v>
      </c>
      <c r="BY25" s="74">
        <v>0</v>
      </c>
      <c r="BZ25" s="74">
        <v>0</v>
      </c>
      <c r="CA25" s="74">
        <v>22618.150770867334</v>
      </c>
      <c r="CB25" s="74">
        <v>27309</v>
      </c>
      <c r="CD25" s="74">
        <v>0</v>
      </c>
      <c r="CE25" s="74">
        <v>0</v>
      </c>
      <c r="CF25" s="74">
        <v>0</v>
      </c>
      <c r="CH25" s="95">
        <v>27309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389.11411237902649</v>
      </c>
      <c r="L26" s="74">
        <v>0</v>
      </c>
      <c r="M26" s="74">
        <v>0.21695796619962443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1.0847898309981221</v>
      </c>
      <c r="AY26" s="74">
        <v>75.609851220569126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4.2306803408926763</v>
      </c>
      <c r="BM26" s="74">
        <v>3.2543694929943663</v>
      </c>
      <c r="BN26" s="74">
        <v>0.32543694929943662</v>
      </c>
      <c r="BO26" s="74">
        <v>1.3017477971977465</v>
      </c>
      <c r="BP26" s="74">
        <v>3.7967644084934276</v>
      </c>
      <c r="BQ26" s="74">
        <v>0</v>
      </c>
      <c r="BR26" s="74">
        <v>0</v>
      </c>
      <c r="BS26" s="74">
        <v>0</v>
      </c>
      <c r="BT26" s="74">
        <v>478.93471038567094</v>
      </c>
      <c r="BU26" s="74">
        <v>288.12017911310124</v>
      </c>
      <c r="BV26" s="74">
        <v>1.3017477971977465</v>
      </c>
      <c r="BW26" s="74">
        <v>0</v>
      </c>
      <c r="BX26" s="74">
        <v>733.64336270402998</v>
      </c>
      <c r="BY26" s="74">
        <v>0</v>
      </c>
      <c r="BZ26" s="74">
        <v>0</v>
      </c>
      <c r="CA26" s="74">
        <v>1023.065289614329</v>
      </c>
      <c r="CB26" s="74">
        <v>1502</v>
      </c>
      <c r="CD26" s="74">
        <v>0</v>
      </c>
      <c r="CE26" s="74">
        <v>0</v>
      </c>
      <c r="CF26" s="74">
        <v>0</v>
      </c>
      <c r="CH26" s="95">
        <v>1502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366.66048937468787</v>
      </c>
      <c r="L27" s="74">
        <v>0</v>
      </c>
      <c r="M27" s="74">
        <v>5.0056039505076839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56.034955334849919</v>
      </c>
      <c r="AT27" s="74">
        <v>0</v>
      </c>
      <c r="AU27" s="74">
        <v>0</v>
      </c>
      <c r="AV27" s="74">
        <v>0</v>
      </c>
      <c r="AW27" s="74">
        <v>0</v>
      </c>
      <c r="AX27" s="74">
        <v>5.0056039505076839</v>
      </c>
      <c r="AY27" s="74">
        <v>406.84436553293011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31.702158353215335</v>
      </c>
      <c r="BM27" s="74">
        <v>33.092603895023025</v>
      </c>
      <c r="BN27" s="74">
        <v>4.7275148421461468</v>
      </c>
      <c r="BO27" s="74">
        <v>13.904455418076902</v>
      </c>
      <c r="BP27" s="74">
        <v>12.235920767907674</v>
      </c>
      <c r="BQ27" s="74">
        <v>0</v>
      </c>
      <c r="BR27" s="74">
        <v>6.5350940464961438</v>
      </c>
      <c r="BS27" s="74">
        <v>0</v>
      </c>
      <c r="BT27" s="74">
        <v>941.74876546634857</v>
      </c>
      <c r="BU27" s="74">
        <v>2460.5324307828887</v>
      </c>
      <c r="BV27" s="74">
        <v>0</v>
      </c>
      <c r="BW27" s="74">
        <v>0</v>
      </c>
      <c r="BX27" s="74">
        <v>4115.7188037507631</v>
      </c>
      <c r="BY27" s="74">
        <v>0</v>
      </c>
      <c r="BZ27" s="74">
        <v>0</v>
      </c>
      <c r="CA27" s="74">
        <v>6576.2512345336509</v>
      </c>
      <c r="CB27" s="74">
        <v>7518</v>
      </c>
      <c r="CD27" s="74">
        <v>0</v>
      </c>
      <c r="CE27" s="74">
        <v>0</v>
      </c>
      <c r="CF27" s="74">
        <v>0</v>
      </c>
      <c r="CH27" s="95">
        <v>7518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3.450626620570441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1.9977312013828865</v>
      </c>
      <c r="AY28" s="74">
        <v>157.82076490924806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8.8989844425237692</v>
      </c>
      <c r="BM28" s="74">
        <v>9.4438202247191008</v>
      </c>
      <c r="BN28" s="74">
        <v>0.54483578219533269</v>
      </c>
      <c r="BO28" s="74">
        <v>4.3586862575626615</v>
      </c>
      <c r="BP28" s="74">
        <v>1.2712834917891098</v>
      </c>
      <c r="BQ28" s="74">
        <v>0</v>
      </c>
      <c r="BR28" s="74">
        <v>1.6345073465859983</v>
      </c>
      <c r="BS28" s="74">
        <v>0</v>
      </c>
      <c r="BT28" s="74">
        <v>189.42124027657735</v>
      </c>
      <c r="BU28" s="74">
        <v>79.001188418323252</v>
      </c>
      <c r="BV28" s="74">
        <v>0</v>
      </c>
      <c r="BW28" s="74">
        <v>0</v>
      </c>
      <c r="BX28" s="74">
        <v>1412.5775713050994</v>
      </c>
      <c r="BY28" s="74">
        <v>0</v>
      </c>
      <c r="BZ28" s="74">
        <v>0</v>
      </c>
      <c r="CA28" s="74">
        <v>1491.5787597234225</v>
      </c>
      <c r="CB28" s="74">
        <v>1681</v>
      </c>
      <c r="CD28" s="74">
        <v>0</v>
      </c>
      <c r="CE28" s="74">
        <v>0</v>
      </c>
      <c r="CF28" s="74">
        <v>0</v>
      </c>
      <c r="CH28" s="95">
        <v>1681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1259.0292997132872</v>
      </c>
      <c r="L29" s="74">
        <v>0</v>
      </c>
      <c r="M29" s="74">
        <v>27.760300066768785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16.257413298770668</v>
      </c>
      <c r="AY29" s="74">
        <v>59.968383017163504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93.556812379717996</v>
      </c>
      <c r="BM29" s="74">
        <v>48.312124425592081</v>
      </c>
      <c r="BN29" s="74">
        <v>5.2146420014924786</v>
      </c>
      <c r="BO29" s="74">
        <v>19.938337064530064</v>
      </c>
      <c r="BP29" s="74">
        <v>19.631593417383449</v>
      </c>
      <c r="BQ29" s="74">
        <v>0</v>
      </c>
      <c r="BR29" s="74">
        <v>0.92023094143984918</v>
      </c>
      <c r="BS29" s="74">
        <v>0</v>
      </c>
      <c r="BT29" s="74">
        <v>1550.5891363261458</v>
      </c>
      <c r="BU29" s="74">
        <v>0</v>
      </c>
      <c r="BV29" s="74">
        <v>3.6809237657593967</v>
      </c>
      <c r="BW29" s="74">
        <v>0</v>
      </c>
      <c r="BX29" s="74">
        <v>2350.7299399080948</v>
      </c>
      <c r="BY29" s="74">
        <v>0</v>
      </c>
      <c r="BZ29" s="74">
        <v>0</v>
      </c>
      <c r="CA29" s="74">
        <v>2354.4108636738542</v>
      </c>
      <c r="CB29" s="74">
        <v>3905</v>
      </c>
      <c r="CD29" s="74">
        <v>0</v>
      </c>
      <c r="CE29" s="74">
        <v>0</v>
      </c>
      <c r="CF29" s="74">
        <v>0</v>
      </c>
      <c r="CH29" s="95">
        <v>3905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798.44675852646662</v>
      </c>
      <c r="L30" s="74">
        <v>0</v>
      </c>
      <c r="M30" s="74">
        <v>277.94598377180557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2.3236641730118799</v>
      </c>
      <c r="Z30" s="74">
        <v>0</v>
      </c>
      <c r="AA30" s="74">
        <v>0.35748679584798149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2.3236641730118799</v>
      </c>
      <c r="AT30" s="74">
        <v>0</v>
      </c>
      <c r="AU30" s="74">
        <v>0</v>
      </c>
      <c r="AV30" s="74">
        <v>0</v>
      </c>
      <c r="AW30" s="74">
        <v>0</v>
      </c>
      <c r="AX30" s="74">
        <v>13.405754844299304</v>
      </c>
      <c r="AY30" s="74">
        <v>222.71427381329246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0.17874339792399074</v>
      </c>
      <c r="BH30" s="74">
        <v>0</v>
      </c>
      <c r="BI30" s="74">
        <v>0</v>
      </c>
      <c r="BJ30" s="74">
        <v>0</v>
      </c>
      <c r="BK30" s="74">
        <v>0</v>
      </c>
      <c r="BL30" s="74">
        <v>28.956430463686498</v>
      </c>
      <c r="BM30" s="74">
        <v>28.062713474066548</v>
      </c>
      <c r="BN30" s="74">
        <v>2.8598943667838519</v>
      </c>
      <c r="BO30" s="74">
        <v>13.941985038071278</v>
      </c>
      <c r="BP30" s="74">
        <v>11.260834069211416</v>
      </c>
      <c r="BQ30" s="74">
        <v>0</v>
      </c>
      <c r="BR30" s="74">
        <v>9.2946566920475195</v>
      </c>
      <c r="BS30" s="74">
        <v>0</v>
      </c>
      <c r="BT30" s="74">
        <v>1412.0728435995268</v>
      </c>
      <c r="BU30" s="74">
        <v>45.222079674769653</v>
      </c>
      <c r="BV30" s="74">
        <v>2.1449207750878889</v>
      </c>
      <c r="BW30" s="74">
        <v>0</v>
      </c>
      <c r="BX30" s="74">
        <v>9268.5601559506158</v>
      </c>
      <c r="BY30" s="74">
        <v>0</v>
      </c>
      <c r="BZ30" s="74">
        <v>0</v>
      </c>
      <c r="CA30" s="74">
        <v>9315.9271564004721</v>
      </c>
      <c r="CB30" s="74">
        <v>10728</v>
      </c>
      <c r="CD30" s="74">
        <v>0</v>
      </c>
      <c r="CE30" s="74">
        <v>0</v>
      </c>
      <c r="CF30" s="74">
        <v>0</v>
      </c>
      <c r="CH30" s="95">
        <v>10728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2.5498241500586167</v>
      </c>
      <c r="E31" s="74">
        <v>11.346717467760843</v>
      </c>
      <c r="F31" s="74">
        <v>0.12749120750293083</v>
      </c>
      <c r="G31" s="74">
        <v>0</v>
      </c>
      <c r="H31" s="74">
        <v>0</v>
      </c>
      <c r="I31" s="74">
        <v>0</v>
      </c>
      <c r="J31" s="74">
        <v>0</v>
      </c>
      <c r="K31" s="74">
        <v>58.008499413833526</v>
      </c>
      <c r="L31" s="74">
        <v>282.26553341148889</v>
      </c>
      <c r="M31" s="74">
        <v>821.68083235638915</v>
      </c>
      <c r="N31" s="74">
        <v>161.91383352872217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90.518757327080891</v>
      </c>
      <c r="X31" s="74">
        <v>0</v>
      </c>
      <c r="Y31" s="74">
        <v>77.132180539273151</v>
      </c>
      <c r="Z31" s="74">
        <v>0</v>
      </c>
      <c r="AA31" s="74">
        <v>0.12749120750293083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1.6573856975381009</v>
      </c>
      <c r="AT31" s="74">
        <v>0</v>
      </c>
      <c r="AU31" s="74">
        <v>0</v>
      </c>
      <c r="AV31" s="74">
        <v>0</v>
      </c>
      <c r="AW31" s="74">
        <v>0</v>
      </c>
      <c r="AX31" s="74">
        <v>0.25498241500586166</v>
      </c>
      <c r="AY31" s="74">
        <v>147.12485345838218</v>
      </c>
      <c r="AZ31" s="74">
        <v>0</v>
      </c>
      <c r="BA31" s="74">
        <v>0</v>
      </c>
      <c r="BB31" s="74">
        <v>0</v>
      </c>
      <c r="BC31" s="74">
        <v>0</v>
      </c>
      <c r="BD31" s="74">
        <v>0.25498241500586166</v>
      </c>
      <c r="BE31" s="74">
        <v>0</v>
      </c>
      <c r="BF31" s="74">
        <v>0</v>
      </c>
      <c r="BG31" s="74">
        <v>0.25498241500586166</v>
      </c>
      <c r="BH31" s="74">
        <v>0</v>
      </c>
      <c r="BI31" s="74">
        <v>0</v>
      </c>
      <c r="BJ31" s="74">
        <v>0.12749120750293083</v>
      </c>
      <c r="BK31" s="74">
        <v>0</v>
      </c>
      <c r="BL31" s="74">
        <v>11.601699882766706</v>
      </c>
      <c r="BM31" s="74">
        <v>11.856682297772569</v>
      </c>
      <c r="BN31" s="74">
        <v>1.0199296600234466</v>
      </c>
      <c r="BO31" s="74">
        <v>5.0996483001172335</v>
      </c>
      <c r="BP31" s="74">
        <v>3.0597889800703402</v>
      </c>
      <c r="BQ31" s="74">
        <v>0</v>
      </c>
      <c r="BR31" s="74">
        <v>1.1474208675263775</v>
      </c>
      <c r="BS31" s="74">
        <v>0</v>
      </c>
      <c r="BT31" s="74">
        <v>1689.1310082063305</v>
      </c>
      <c r="BU31" s="74">
        <v>3274.9941383352871</v>
      </c>
      <c r="BV31" s="74">
        <v>0</v>
      </c>
      <c r="BW31" s="74">
        <v>0</v>
      </c>
      <c r="BX31" s="74">
        <v>1125.8748534583822</v>
      </c>
      <c r="BY31" s="74">
        <v>0</v>
      </c>
      <c r="BZ31" s="74">
        <v>0</v>
      </c>
      <c r="CA31" s="74">
        <v>4400.868991793669</v>
      </c>
      <c r="CB31" s="74">
        <v>6090</v>
      </c>
      <c r="CD31" s="74">
        <v>0</v>
      </c>
      <c r="CE31" s="74">
        <v>0</v>
      </c>
      <c r="CF31" s="74">
        <v>0</v>
      </c>
      <c r="CH31" s="95">
        <v>6090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31.35752878277842</v>
      </c>
      <c r="L32" s="74">
        <v>0</v>
      </c>
      <c r="M32" s="74">
        <v>590.86543520692487</v>
      </c>
      <c r="N32" s="74">
        <v>106.61559786144664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1.7918587875873384</v>
      </c>
      <c r="AU32" s="74">
        <v>0</v>
      </c>
      <c r="AV32" s="74">
        <v>0</v>
      </c>
      <c r="AW32" s="74">
        <v>0</v>
      </c>
      <c r="AX32" s="74">
        <v>0.4479646968968346</v>
      </c>
      <c r="AY32" s="74">
        <v>307.52776441967694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0.4479646968968346</v>
      </c>
      <c r="BH32" s="74">
        <v>0</v>
      </c>
      <c r="BI32" s="74">
        <v>0</v>
      </c>
      <c r="BJ32" s="74">
        <v>0</v>
      </c>
      <c r="BK32" s="74">
        <v>0</v>
      </c>
      <c r="BL32" s="74">
        <v>86.905151197985916</v>
      </c>
      <c r="BM32" s="74">
        <v>84.665327713501739</v>
      </c>
      <c r="BN32" s="74">
        <v>7.839382195694605</v>
      </c>
      <c r="BO32" s="74">
        <v>35.38921105484993</v>
      </c>
      <c r="BP32" s="74">
        <v>16.350711436734461</v>
      </c>
      <c r="BQ32" s="74">
        <v>0</v>
      </c>
      <c r="BR32" s="74">
        <v>2.2398234844841731</v>
      </c>
      <c r="BS32" s="74">
        <v>0</v>
      </c>
      <c r="BT32" s="74">
        <v>1272.4437215354587</v>
      </c>
      <c r="BU32" s="74">
        <v>1510.7609402845749</v>
      </c>
      <c r="BV32" s="74">
        <v>6.7194704534525194</v>
      </c>
      <c r="BW32" s="74">
        <v>0</v>
      </c>
      <c r="BX32" s="74">
        <v>5128.0758677265139</v>
      </c>
      <c r="BY32" s="74">
        <v>0</v>
      </c>
      <c r="BZ32" s="74">
        <v>0</v>
      </c>
      <c r="CA32" s="74">
        <v>6645.5562784645417</v>
      </c>
      <c r="CB32" s="74">
        <v>7918</v>
      </c>
      <c r="CD32" s="74">
        <v>0</v>
      </c>
      <c r="CE32" s="74">
        <v>0</v>
      </c>
      <c r="CF32" s="74">
        <v>0</v>
      </c>
      <c r="CH32" s="95">
        <v>7918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29.553832540979922</v>
      </c>
      <c r="E33" s="74">
        <v>138.74326249643818</v>
      </c>
      <c r="F33" s="74">
        <v>0.39937611541864759</v>
      </c>
      <c r="G33" s="74">
        <v>0</v>
      </c>
      <c r="H33" s="74">
        <v>0</v>
      </c>
      <c r="I33" s="74">
        <v>0</v>
      </c>
      <c r="J33" s="74">
        <v>0</v>
      </c>
      <c r="K33" s="74">
        <v>534.36524243015049</v>
      </c>
      <c r="L33" s="74">
        <v>0</v>
      </c>
      <c r="M33" s="74">
        <v>1088.4596649619821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135.14887745767035</v>
      </c>
      <c r="X33" s="74">
        <v>0.15975044616745901</v>
      </c>
      <c r="Y33" s="74">
        <v>8.6265240930427876</v>
      </c>
      <c r="Z33" s="74">
        <v>71.967575998440296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0.47925133850237706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30.831836110319593</v>
      </c>
      <c r="AT33" s="74">
        <v>0</v>
      </c>
      <c r="AU33" s="74">
        <v>0</v>
      </c>
      <c r="AV33" s="74">
        <v>0</v>
      </c>
      <c r="AW33" s="74">
        <v>0</v>
      </c>
      <c r="AX33" s="74">
        <v>0.39937611541864759</v>
      </c>
      <c r="AY33" s="74">
        <v>202.32394007108684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7.9875223083729505E-2</v>
      </c>
      <c r="BH33" s="74">
        <v>0</v>
      </c>
      <c r="BI33" s="74">
        <v>0</v>
      </c>
      <c r="BJ33" s="74">
        <v>0</v>
      </c>
      <c r="BK33" s="74">
        <v>0</v>
      </c>
      <c r="BL33" s="74">
        <v>8.8661497622939756</v>
      </c>
      <c r="BM33" s="74">
        <v>9.1856506546288941</v>
      </c>
      <c r="BN33" s="74">
        <v>0.55912656158610652</v>
      </c>
      <c r="BO33" s="74">
        <v>4.1535116003539345</v>
      </c>
      <c r="BP33" s="74">
        <v>1.8371301309257786</v>
      </c>
      <c r="BQ33" s="74">
        <v>0</v>
      </c>
      <c r="BR33" s="74">
        <v>1.1981283462559427</v>
      </c>
      <c r="BS33" s="74">
        <v>0</v>
      </c>
      <c r="BT33" s="74">
        <v>2267.3380824547457</v>
      </c>
      <c r="BU33" s="74">
        <v>1461.397081539915</v>
      </c>
      <c r="BV33" s="74">
        <v>0</v>
      </c>
      <c r="BW33" s="74">
        <v>0</v>
      </c>
      <c r="BX33" s="74">
        <v>1597.2648360053388</v>
      </c>
      <c r="BY33" s="74">
        <v>0</v>
      </c>
      <c r="BZ33" s="74">
        <v>0</v>
      </c>
      <c r="CA33" s="74">
        <v>3058.6619175452538</v>
      </c>
      <c r="CB33" s="74">
        <v>5326</v>
      </c>
      <c r="CD33" s="74">
        <v>0</v>
      </c>
      <c r="CE33" s="74">
        <v>0</v>
      </c>
      <c r="CF33" s="74">
        <v>0</v>
      </c>
      <c r="CH33" s="95">
        <v>5326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56.275938477580816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25.040211157455683</v>
      </c>
      <c r="AS34" s="74">
        <v>5.1629301355578727</v>
      </c>
      <c r="AT34" s="74">
        <v>0</v>
      </c>
      <c r="AU34" s="74">
        <v>0</v>
      </c>
      <c r="AV34" s="74">
        <v>8.2606882168925964</v>
      </c>
      <c r="AW34" s="74">
        <v>0</v>
      </c>
      <c r="AX34" s="74">
        <v>18.328401981230449</v>
      </c>
      <c r="AY34" s="74">
        <v>465.43815172054224</v>
      </c>
      <c r="AZ34" s="74">
        <v>0</v>
      </c>
      <c r="BA34" s="74">
        <v>0</v>
      </c>
      <c r="BB34" s="74">
        <v>0</v>
      </c>
      <c r="BC34" s="74">
        <v>0</v>
      </c>
      <c r="BD34" s="74">
        <v>54.210766423357668</v>
      </c>
      <c r="BE34" s="74">
        <v>3.8721976016684052</v>
      </c>
      <c r="BF34" s="74">
        <v>3.3559045881126175</v>
      </c>
      <c r="BG34" s="74">
        <v>0</v>
      </c>
      <c r="BH34" s="74">
        <v>0</v>
      </c>
      <c r="BI34" s="74">
        <v>0</v>
      </c>
      <c r="BJ34" s="74">
        <v>0.25814650677789364</v>
      </c>
      <c r="BK34" s="74">
        <v>0</v>
      </c>
      <c r="BL34" s="74">
        <v>21.16801355578728</v>
      </c>
      <c r="BM34" s="74">
        <v>22.975039103232533</v>
      </c>
      <c r="BN34" s="74">
        <v>2.0651720542231491</v>
      </c>
      <c r="BO34" s="74">
        <v>9.0351277372262775</v>
      </c>
      <c r="BP34" s="74">
        <v>12.649178832116789</v>
      </c>
      <c r="BQ34" s="74">
        <v>0</v>
      </c>
      <c r="BR34" s="74">
        <v>4.3884906152241916</v>
      </c>
      <c r="BS34" s="74">
        <v>0</v>
      </c>
      <c r="BT34" s="74">
        <v>712.48435870698643</v>
      </c>
      <c r="BU34" s="74">
        <v>385.41273461939522</v>
      </c>
      <c r="BV34" s="74">
        <v>1.8070255474452555</v>
      </c>
      <c r="BW34" s="74">
        <v>0</v>
      </c>
      <c r="BX34" s="74">
        <v>2861.2958811261728</v>
      </c>
      <c r="BY34" s="74">
        <v>0</v>
      </c>
      <c r="BZ34" s="74">
        <v>0</v>
      </c>
      <c r="CA34" s="74">
        <v>3248.5156412930137</v>
      </c>
      <c r="CB34" s="74">
        <v>3961</v>
      </c>
      <c r="CD34" s="74">
        <v>0</v>
      </c>
      <c r="CE34" s="74">
        <v>0</v>
      </c>
      <c r="CF34" s="74">
        <v>0</v>
      </c>
      <c r="CH34" s="95">
        <v>3961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4.3221378902876877</v>
      </c>
      <c r="E35" s="74">
        <v>10.084988410671272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99.40917147661682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2.0169976821342543</v>
      </c>
      <c r="AY35" s="74">
        <v>349.51688406126436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80.103622233331819</v>
      </c>
      <c r="BM35" s="74">
        <v>77.798482025178387</v>
      </c>
      <c r="BN35" s="74">
        <v>6.6272780984411215</v>
      </c>
      <c r="BO35" s="74">
        <v>32.27196291414807</v>
      </c>
      <c r="BP35" s="74">
        <v>17.864836613189109</v>
      </c>
      <c r="BQ35" s="74">
        <v>0</v>
      </c>
      <c r="BR35" s="74">
        <v>6.6272780984411215</v>
      </c>
      <c r="BS35" s="74">
        <v>0</v>
      </c>
      <c r="BT35" s="74">
        <v>686.64363950370409</v>
      </c>
      <c r="BU35" s="74">
        <v>187.00449938644732</v>
      </c>
      <c r="BV35" s="74">
        <v>6.9154206244603005</v>
      </c>
      <c r="BW35" s="74">
        <v>0</v>
      </c>
      <c r="BX35" s="74">
        <v>5459.4364404853886</v>
      </c>
      <c r="BY35" s="74">
        <v>0</v>
      </c>
      <c r="BZ35" s="74">
        <v>0</v>
      </c>
      <c r="CA35" s="74">
        <v>5653.3563604962956</v>
      </c>
      <c r="CB35" s="74">
        <v>6340</v>
      </c>
      <c r="CD35" s="74">
        <v>0</v>
      </c>
      <c r="CE35" s="74">
        <v>0</v>
      </c>
      <c r="CF35" s="74">
        <v>0</v>
      </c>
      <c r="CH35" s="95">
        <v>6340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3.7102526913570157</v>
      </c>
      <c r="E36" s="74">
        <v>90.792065859089334</v>
      </c>
      <c r="F36" s="74">
        <v>0.2182501583151186</v>
      </c>
      <c r="G36" s="74">
        <v>5.8927542745082011</v>
      </c>
      <c r="H36" s="74">
        <v>0</v>
      </c>
      <c r="I36" s="74">
        <v>0.65475047494535576</v>
      </c>
      <c r="J36" s="74">
        <v>0</v>
      </c>
      <c r="K36" s="74">
        <v>841.57261046309725</v>
      </c>
      <c r="L36" s="74">
        <v>0</v>
      </c>
      <c r="M36" s="74">
        <v>1841.5948358629707</v>
      </c>
      <c r="N36" s="74">
        <v>345.92650092946297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139.46185116336076</v>
      </c>
      <c r="U36" s="74">
        <v>0</v>
      </c>
      <c r="V36" s="74">
        <v>0</v>
      </c>
      <c r="W36" s="74">
        <v>0</v>
      </c>
      <c r="X36" s="74">
        <v>0</v>
      </c>
      <c r="Y36" s="74">
        <v>84.244561109635782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673.95648887708626</v>
      </c>
      <c r="AT36" s="74">
        <v>0</v>
      </c>
      <c r="AU36" s="74">
        <v>0</v>
      </c>
      <c r="AV36" s="74">
        <v>0</v>
      </c>
      <c r="AW36" s="74">
        <v>0</v>
      </c>
      <c r="AX36" s="74">
        <v>0.4365003166302372</v>
      </c>
      <c r="AY36" s="74">
        <v>426.67905950605683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0.87300063326047439</v>
      </c>
      <c r="BH36" s="74">
        <v>0</v>
      </c>
      <c r="BI36" s="74">
        <v>0</v>
      </c>
      <c r="BJ36" s="74">
        <v>0</v>
      </c>
      <c r="BK36" s="74">
        <v>0</v>
      </c>
      <c r="BL36" s="74">
        <v>18.114763140154842</v>
      </c>
      <c r="BM36" s="74">
        <v>19.424264090045554</v>
      </c>
      <c r="BN36" s="74">
        <v>0.87300063326047439</v>
      </c>
      <c r="BO36" s="74">
        <v>5.8927542745082011</v>
      </c>
      <c r="BP36" s="74">
        <v>3.4920025330418976</v>
      </c>
      <c r="BQ36" s="74">
        <v>0</v>
      </c>
      <c r="BR36" s="74">
        <v>9.1665066492349805</v>
      </c>
      <c r="BS36" s="74">
        <v>0</v>
      </c>
      <c r="BT36" s="74">
        <v>4512.9767736400217</v>
      </c>
      <c r="BU36" s="74">
        <v>79.66130778501828</v>
      </c>
      <c r="BV36" s="74">
        <v>2.6190018997814231</v>
      </c>
      <c r="BW36" s="74">
        <v>0</v>
      </c>
      <c r="BX36" s="74">
        <v>6088.7429166751781</v>
      </c>
      <c r="BY36" s="74">
        <v>0</v>
      </c>
      <c r="BZ36" s="74">
        <v>0</v>
      </c>
      <c r="CA36" s="74">
        <v>6171.0232263599773</v>
      </c>
      <c r="CB36" s="74">
        <v>10684</v>
      </c>
      <c r="CD36" s="74">
        <v>0</v>
      </c>
      <c r="CE36" s="74">
        <v>0</v>
      </c>
      <c r="CF36" s="74">
        <v>0</v>
      </c>
      <c r="CH36" s="95">
        <v>10684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189.52753108348134</v>
      </c>
      <c r="E37" s="74">
        <v>2032.8952042628773</v>
      </c>
      <c r="F37" s="74">
        <v>164.77442273534638</v>
      </c>
      <c r="G37" s="74">
        <v>0</v>
      </c>
      <c r="H37" s="74">
        <v>0</v>
      </c>
      <c r="I37" s="74">
        <v>0</v>
      </c>
      <c r="J37" s="74">
        <v>0</v>
      </c>
      <c r="K37" s="74">
        <v>1825.4493783303731</v>
      </c>
      <c r="L37" s="74">
        <v>0</v>
      </c>
      <c r="M37" s="74">
        <v>110.09591474245116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3.1403197158081704</v>
      </c>
      <c r="BI37" s="74">
        <v>0</v>
      </c>
      <c r="BJ37" s="74">
        <v>0</v>
      </c>
      <c r="BK37" s="74">
        <v>0</v>
      </c>
      <c r="BL37" s="74">
        <v>10.898756660746004</v>
      </c>
      <c r="BM37" s="74">
        <v>12.007104795737122</v>
      </c>
      <c r="BN37" s="74">
        <v>0</v>
      </c>
      <c r="BO37" s="74">
        <v>0.92362344582593259</v>
      </c>
      <c r="BP37" s="74">
        <v>0.738898756660746</v>
      </c>
      <c r="BQ37" s="74">
        <v>5.5417406749555953</v>
      </c>
      <c r="BR37" s="74">
        <v>121.36412078152752</v>
      </c>
      <c r="BS37" s="74">
        <v>0</v>
      </c>
      <c r="BT37" s="74">
        <v>4477.35701598579</v>
      </c>
      <c r="BU37" s="74">
        <v>86.635879218472468</v>
      </c>
      <c r="BV37" s="74">
        <v>0</v>
      </c>
      <c r="BW37" s="74">
        <v>0</v>
      </c>
      <c r="BX37" s="74">
        <v>1884.007104795737</v>
      </c>
      <c r="BY37" s="74">
        <v>0</v>
      </c>
      <c r="BZ37" s="74">
        <v>0</v>
      </c>
      <c r="CA37" s="74">
        <v>1970.6429840142096</v>
      </c>
      <c r="CB37" s="74">
        <v>6448</v>
      </c>
      <c r="CD37" s="74">
        <v>0</v>
      </c>
      <c r="CE37" s="74">
        <v>0</v>
      </c>
      <c r="CF37" s="74">
        <v>0</v>
      </c>
      <c r="CH37" s="95">
        <v>6448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3.0297814074037848</v>
      </c>
      <c r="E38" s="74">
        <v>26.510587314783116</v>
      </c>
      <c r="F38" s="74">
        <v>1.2624089197515771</v>
      </c>
      <c r="G38" s="74">
        <v>0</v>
      </c>
      <c r="H38" s="74">
        <v>0</v>
      </c>
      <c r="I38" s="74">
        <v>0</v>
      </c>
      <c r="J38" s="74">
        <v>0</v>
      </c>
      <c r="K38" s="74">
        <v>793.55024695584132</v>
      </c>
      <c r="L38" s="74">
        <v>0</v>
      </c>
      <c r="M38" s="74">
        <v>1447.7305491711086</v>
      </c>
      <c r="N38" s="74">
        <v>75.744535185094634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4.5446721111056778</v>
      </c>
      <c r="Z38" s="74">
        <v>0</v>
      </c>
      <c r="AA38" s="74">
        <v>1.5148907037018924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0.50496356790063079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77.51190767274683</v>
      </c>
      <c r="AT38" s="74">
        <v>0.50496356790063079</v>
      </c>
      <c r="AU38" s="74">
        <v>0</v>
      </c>
      <c r="AV38" s="74">
        <v>0</v>
      </c>
      <c r="AW38" s="74">
        <v>5.0496356790063084</v>
      </c>
      <c r="AX38" s="74">
        <v>61.858037067827276</v>
      </c>
      <c r="AY38" s="74">
        <v>1104.1028412147293</v>
      </c>
      <c r="AZ38" s="74">
        <v>0</v>
      </c>
      <c r="BA38" s="74">
        <v>0</v>
      </c>
      <c r="BB38" s="74">
        <v>7.3219717345591473</v>
      </c>
      <c r="BC38" s="74">
        <v>0</v>
      </c>
      <c r="BD38" s="74">
        <v>0.50496356790063079</v>
      </c>
      <c r="BE38" s="74">
        <v>0</v>
      </c>
      <c r="BF38" s="74">
        <v>4.7971538950559927</v>
      </c>
      <c r="BG38" s="74">
        <v>1.2624089197515771</v>
      </c>
      <c r="BH38" s="74">
        <v>4.5446721111056778</v>
      </c>
      <c r="BI38" s="74">
        <v>0</v>
      </c>
      <c r="BJ38" s="74">
        <v>0</v>
      </c>
      <c r="BK38" s="74">
        <v>0</v>
      </c>
      <c r="BL38" s="74">
        <v>193.90601007384222</v>
      </c>
      <c r="BM38" s="74">
        <v>263.08601887622865</v>
      </c>
      <c r="BN38" s="74">
        <v>33.075113697491318</v>
      </c>
      <c r="BO38" s="74">
        <v>321.91427453665216</v>
      </c>
      <c r="BP38" s="74">
        <v>101.24519536407648</v>
      </c>
      <c r="BQ38" s="74">
        <v>1.7673724876522079</v>
      </c>
      <c r="BR38" s="74">
        <v>9.8467895740623028</v>
      </c>
      <c r="BS38" s="74">
        <v>0</v>
      </c>
      <c r="BT38" s="74">
        <v>4546.6919653772802</v>
      </c>
      <c r="BU38" s="74">
        <v>699.62702332632398</v>
      </c>
      <c r="BV38" s="74">
        <v>40.144603648100151</v>
      </c>
      <c r="BW38" s="74">
        <v>0</v>
      </c>
      <c r="BX38" s="74">
        <v>30854.536407648295</v>
      </c>
      <c r="BY38" s="74">
        <v>0</v>
      </c>
      <c r="BZ38" s="74">
        <v>0</v>
      </c>
      <c r="CA38" s="74">
        <v>31594.308034622722</v>
      </c>
      <c r="CB38" s="74">
        <v>36141</v>
      </c>
      <c r="CD38" s="74">
        <v>0</v>
      </c>
      <c r="CE38" s="74">
        <v>0</v>
      </c>
      <c r="CF38" s="74">
        <v>0</v>
      </c>
      <c r="CH38" s="95">
        <v>36141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73.704503220222492</v>
      </c>
      <c r="L39" s="74">
        <v>0</v>
      </c>
      <c r="M39" s="74">
        <v>0.14919939923121961</v>
      </c>
      <c r="N39" s="74">
        <v>1559.8797189624008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0.14919939923121961</v>
      </c>
      <c r="AS39" s="74">
        <v>1.939592190005855</v>
      </c>
      <c r="AT39" s="74">
        <v>1.0443957946185372</v>
      </c>
      <c r="AU39" s="74">
        <v>0</v>
      </c>
      <c r="AV39" s="74">
        <v>1.4919939923121961</v>
      </c>
      <c r="AW39" s="74">
        <v>0</v>
      </c>
      <c r="AX39" s="74">
        <v>100.85879388030445</v>
      </c>
      <c r="AY39" s="74">
        <v>5575.4323498714457</v>
      </c>
      <c r="AZ39" s="74">
        <v>0</v>
      </c>
      <c r="BA39" s="74">
        <v>0</v>
      </c>
      <c r="BB39" s="74">
        <v>0</v>
      </c>
      <c r="BC39" s="74">
        <v>0</v>
      </c>
      <c r="BD39" s="74">
        <v>27.303490059313191</v>
      </c>
      <c r="BE39" s="74">
        <v>0</v>
      </c>
      <c r="BF39" s="74">
        <v>0.29839879846243922</v>
      </c>
      <c r="BG39" s="74">
        <v>0</v>
      </c>
      <c r="BH39" s="74">
        <v>0</v>
      </c>
      <c r="BI39" s="74">
        <v>0</v>
      </c>
      <c r="BJ39" s="74">
        <v>0.14919939923121961</v>
      </c>
      <c r="BK39" s="74">
        <v>0</v>
      </c>
      <c r="BL39" s="74">
        <v>14.919939923121962</v>
      </c>
      <c r="BM39" s="74">
        <v>15.815136318509278</v>
      </c>
      <c r="BN39" s="74">
        <v>1.4919939923121961</v>
      </c>
      <c r="BO39" s="74">
        <v>6.7139729654048832</v>
      </c>
      <c r="BP39" s="74">
        <v>25.960695466232213</v>
      </c>
      <c r="BQ39" s="74">
        <v>5.5203777715551254</v>
      </c>
      <c r="BR39" s="74">
        <v>2.6855891861619532</v>
      </c>
      <c r="BS39" s="74">
        <v>0</v>
      </c>
      <c r="BT39" s="74">
        <v>7415.5085405900772</v>
      </c>
      <c r="BU39" s="74">
        <v>389.26123259425196</v>
      </c>
      <c r="BV39" s="74">
        <v>0</v>
      </c>
      <c r="BW39" s="74">
        <v>0</v>
      </c>
      <c r="BX39" s="74">
        <v>9778.2302268156709</v>
      </c>
      <c r="BY39" s="74">
        <v>0</v>
      </c>
      <c r="BZ39" s="74">
        <v>0</v>
      </c>
      <c r="CA39" s="74">
        <v>10167.491459409923</v>
      </c>
      <c r="CB39" s="74">
        <v>17583</v>
      </c>
      <c r="CD39" s="74">
        <v>0</v>
      </c>
      <c r="CE39" s="74">
        <v>0</v>
      </c>
      <c r="CF39" s="74">
        <v>0</v>
      </c>
      <c r="CH39" s="95">
        <v>17583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84.238483653138999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84.238483653138999</v>
      </c>
      <c r="BU40" s="74">
        <v>572.52925051815203</v>
      </c>
      <c r="BV40" s="74">
        <v>0</v>
      </c>
      <c r="BW40" s="74">
        <v>0</v>
      </c>
      <c r="BX40" s="74">
        <v>1773.2322658287089</v>
      </c>
      <c r="BY40" s="74">
        <v>0</v>
      </c>
      <c r="BZ40" s="74">
        <v>0</v>
      </c>
      <c r="CA40" s="74">
        <v>2345.7615163468608</v>
      </c>
      <c r="CB40" s="74">
        <v>2430</v>
      </c>
      <c r="CD40" s="74">
        <v>0</v>
      </c>
      <c r="CE40" s="74">
        <v>0</v>
      </c>
      <c r="CF40" s="74">
        <v>0</v>
      </c>
      <c r="CH40" s="95">
        <v>2430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14.902577837294945</v>
      </c>
      <c r="E41" s="74">
        <v>0.49675259457649817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1320.2028121861401</v>
      </c>
      <c r="Q41" s="74">
        <v>1030.2648811516572</v>
      </c>
      <c r="R41" s="74">
        <v>9.6038834951456309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19.704519584867761</v>
      </c>
      <c r="AB41" s="74">
        <v>11.25972547706729</v>
      </c>
      <c r="AC41" s="74">
        <v>0</v>
      </c>
      <c r="AD41" s="74">
        <v>0</v>
      </c>
      <c r="AE41" s="74">
        <v>0</v>
      </c>
      <c r="AF41" s="74">
        <v>2.9805155674589887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0.16558419819216605</v>
      </c>
      <c r="AM41" s="74">
        <v>14.73699363910278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0.49675259457649817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2424.8149983260796</v>
      </c>
      <c r="BU41" s="74">
        <v>37.090860395045198</v>
      </c>
      <c r="BV41" s="74">
        <v>0</v>
      </c>
      <c r="BW41" s="74">
        <v>0</v>
      </c>
      <c r="BX41" s="74">
        <v>11.094141278875124</v>
      </c>
      <c r="BY41" s="74">
        <v>0</v>
      </c>
      <c r="BZ41" s="74">
        <v>0</v>
      </c>
      <c r="CA41" s="74">
        <v>48.185001673920318</v>
      </c>
      <c r="CB41" s="74">
        <v>2473</v>
      </c>
      <c r="CD41" s="74">
        <v>0</v>
      </c>
      <c r="CE41" s="74">
        <v>0</v>
      </c>
      <c r="CF41" s="74">
        <v>0</v>
      </c>
      <c r="CH41" s="95">
        <v>2473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44.093036039440683</v>
      </c>
      <c r="E42" s="74">
        <v>0</v>
      </c>
      <c r="F42" s="74">
        <v>0</v>
      </c>
      <c r="G42" s="74">
        <v>20.59820661696499</v>
      </c>
      <c r="H42" s="74">
        <v>0</v>
      </c>
      <c r="I42" s="74">
        <v>0</v>
      </c>
      <c r="J42" s="74">
        <v>0.16092348919503899</v>
      </c>
      <c r="K42" s="74">
        <v>0</v>
      </c>
      <c r="L42" s="74">
        <v>7.8852509705569105</v>
      </c>
      <c r="M42" s="74">
        <v>15.93142543030886</v>
      </c>
      <c r="N42" s="74">
        <v>0</v>
      </c>
      <c r="O42" s="74">
        <v>0</v>
      </c>
      <c r="P42" s="74">
        <v>566.77252894492733</v>
      </c>
      <c r="Q42" s="74">
        <v>2563.9939533445563</v>
      </c>
      <c r="R42" s="74">
        <v>510.28838423746868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1.7701583811454289</v>
      </c>
      <c r="Z42" s="74">
        <v>0</v>
      </c>
      <c r="AA42" s="74">
        <v>2.7356993163156629</v>
      </c>
      <c r="AB42" s="74">
        <v>2.8966228055107015</v>
      </c>
      <c r="AC42" s="74">
        <v>0.80461744597519502</v>
      </c>
      <c r="AD42" s="74">
        <v>0</v>
      </c>
      <c r="AE42" s="74">
        <v>0</v>
      </c>
      <c r="AF42" s="74">
        <v>6.5978630569965988</v>
      </c>
      <c r="AG42" s="74">
        <v>0</v>
      </c>
      <c r="AH42" s="74">
        <v>0.48277046758511699</v>
      </c>
      <c r="AI42" s="74">
        <v>0</v>
      </c>
      <c r="AJ42" s="74">
        <v>0</v>
      </c>
      <c r="AK42" s="74">
        <v>339.22671522314221</v>
      </c>
      <c r="AL42" s="74">
        <v>8.3680214381420264</v>
      </c>
      <c r="AM42" s="74">
        <v>222.55718555673892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0.80461744597519502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0.80461744597519502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0.64369395678015595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6.9197100353866769</v>
      </c>
      <c r="BS42" s="74">
        <v>0</v>
      </c>
      <c r="BT42" s="74">
        <v>4324.3360016490878</v>
      </c>
      <c r="BU42" s="74">
        <v>97.68055794138867</v>
      </c>
      <c r="BV42" s="74">
        <v>0</v>
      </c>
      <c r="BW42" s="74">
        <v>0</v>
      </c>
      <c r="BX42" s="74">
        <v>261.9834404095235</v>
      </c>
      <c r="BY42" s="74">
        <v>0</v>
      </c>
      <c r="BZ42" s="74">
        <v>0</v>
      </c>
      <c r="CA42" s="74">
        <v>359.66399835091215</v>
      </c>
      <c r="CB42" s="74">
        <v>4684</v>
      </c>
      <c r="CD42" s="74">
        <v>0</v>
      </c>
      <c r="CE42" s="74">
        <v>0</v>
      </c>
      <c r="CF42" s="74">
        <v>0</v>
      </c>
      <c r="CH42" s="95">
        <v>4684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132.26690278345367</v>
      </c>
      <c r="E43" s="74">
        <v>2.9262589111383552</v>
      </c>
      <c r="F43" s="74">
        <v>1.1705035644553421</v>
      </c>
      <c r="G43" s="74">
        <v>42.430754211506155</v>
      </c>
      <c r="H43" s="74">
        <v>26.628956091359033</v>
      </c>
      <c r="I43" s="74">
        <v>0</v>
      </c>
      <c r="J43" s="74">
        <v>1.7557553466830134</v>
      </c>
      <c r="K43" s="74">
        <v>0</v>
      </c>
      <c r="L43" s="74">
        <v>35.115106933660265</v>
      </c>
      <c r="M43" s="74">
        <v>43.308631884847657</v>
      </c>
      <c r="N43" s="74">
        <v>0</v>
      </c>
      <c r="O43" s="74">
        <v>0</v>
      </c>
      <c r="P43" s="74">
        <v>1107.5889978658674</v>
      </c>
      <c r="Q43" s="74">
        <v>212.4463969486446</v>
      </c>
      <c r="R43" s="74">
        <v>364.90448621895291</v>
      </c>
      <c r="S43" s="74">
        <v>0</v>
      </c>
      <c r="T43" s="74">
        <v>43.6012577759615</v>
      </c>
      <c r="U43" s="74">
        <v>0</v>
      </c>
      <c r="V43" s="74">
        <v>0</v>
      </c>
      <c r="W43" s="74">
        <v>0</v>
      </c>
      <c r="X43" s="74">
        <v>0</v>
      </c>
      <c r="Y43" s="74">
        <v>8.1935249511873938</v>
      </c>
      <c r="Z43" s="74">
        <v>0</v>
      </c>
      <c r="AA43" s="74">
        <v>0.29262589111383552</v>
      </c>
      <c r="AB43" s="74">
        <v>188.15844798619625</v>
      </c>
      <c r="AC43" s="74">
        <v>4.0967624755936969</v>
      </c>
      <c r="AD43" s="74">
        <v>0</v>
      </c>
      <c r="AE43" s="74">
        <v>0</v>
      </c>
      <c r="AF43" s="74">
        <v>0.58525178222767105</v>
      </c>
      <c r="AG43" s="74">
        <v>0</v>
      </c>
      <c r="AH43" s="74">
        <v>1.4631294555691776</v>
      </c>
      <c r="AI43" s="74">
        <v>2.3410071289106842</v>
      </c>
      <c r="AJ43" s="74">
        <v>1.7557553466830134</v>
      </c>
      <c r="AK43" s="74">
        <v>0</v>
      </c>
      <c r="AL43" s="74">
        <v>20.191186486854651</v>
      </c>
      <c r="AM43" s="74">
        <v>144.55719021023475</v>
      </c>
      <c r="AN43" s="74">
        <v>0.29262589111383552</v>
      </c>
      <c r="AO43" s="74">
        <v>7.6082731689597249</v>
      </c>
      <c r="AP43" s="74">
        <v>3.8041365844798625</v>
      </c>
      <c r="AQ43" s="74">
        <v>285.3102438359897</v>
      </c>
      <c r="AR43" s="74">
        <v>0.87787767334150668</v>
      </c>
      <c r="AS43" s="74">
        <v>43.01600599373382</v>
      </c>
      <c r="AT43" s="74">
        <v>14.631294555691776</v>
      </c>
      <c r="AU43" s="74">
        <v>4.6820142578213684</v>
      </c>
      <c r="AV43" s="74">
        <v>0</v>
      </c>
      <c r="AW43" s="74">
        <v>0</v>
      </c>
      <c r="AX43" s="74">
        <v>116.75773055442038</v>
      </c>
      <c r="AY43" s="74">
        <v>71.400717431775874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1.1705035644553421</v>
      </c>
      <c r="BH43" s="74">
        <v>0</v>
      </c>
      <c r="BI43" s="74">
        <v>0</v>
      </c>
      <c r="BJ43" s="74">
        <v>4.0967624755936969</v>
      </c>
      <c r="BK43" s="74">
        <v>0</v>
      </c>
      <c r="BL43" s="74">
        <v>13.168165100122598</v>
      </c>
      <c r="BM43" s="74">
        <v>19.605934704626982</v>
      </c>
      <c r="BN43" s="74">
        <v>0</v>
      </c>
      <c r="BO43" s="74">
        <v>7.0230213867320535</v>
      </c>
      <c r="BP43" s="74">
        <v>4.0967624755936969</v>
      </c>
      <c r="BQ43" s="74">
        <v>0</v>
      </c>
      <c r="BR43" s="74">
        <v>263.07067611133812</v>
      </c>
      <c r="BS43" s="74">
        <v>0</v>
      </c>
      <c r="BT43" s="74">
        <v>3246.3916360168914</v>
      </c>
      <c r="BU43" s="74">
        <v>323.64423557190207</v>
      </c>
      <c r="BV43" s="74">
        <v>0</v>
      </c>
      <c r="BW43" s="74">
        <v>0</v>
      </c>
      <c r="BX43" s="74">
        <v>9318.9641284112058</v>
      </c>
      <c r="BY43" s="74">
        <v>0</v>
      </c>
      <c r="BZ43" s="74">
        <v>0</v>
      </c>
      <c r="CA43" s="74">
        <v>9642.6083639831086</v>
      </c>
      <c r="CB43" s="74">
        <v>12889</v>
      </c>
      <c r="CD43" s="74">
        <v>0</v>
      </c>
      <c r="CE43" s="74">
        <v>0</v>
      </c>
      <c r="CF43" s="74">
        <v>0</v>
      </c>
      <c r="CH43" s="95">
        <v>12889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0.93245574216976845</v>
      </c>
      <c r="E44" s="74">
        <v>0.62163716144651227</v>
      </c>
      <c r="F44" s="74">
        <v>5.5947344530186109</v>
      </c>
      <c r="G44" s="74">
        <v>1.8649114843395369</v>
      </c>
      <c r="H44" s="74">
        <v>32.014313814495381</v>
      </c>
      <c r="I44" s="74">
        <v>0</v>
      </c>
      <c r="J44" s="74">
        <v>0</v>
      </c>
      <c r="K44" s="74">
        <v>2.4865486457860491</v>
      </c>
      <c r="L44" s="74">
        <v>0</v>
      </c>
      <c r="M44" s="74">
        <v>2.7973672265093055</v>
      </c>
      <c r="N44" s="74">
        <v>0</v>
      </c>
      <c r="O44" s="74">
        <v>0</v>
      </c>
      <c r="P44" s="74">
        <v>4.0406415494023298</v>
      </c>
      <c r="Q44" s="74">
        <v>1067.0401876229384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2.7973672265093055</v>
      </c>
      <c r="Z44" s="74">
        <v>0</v>
      </c>
      <c r="AA44" s="74">
        <v>0</v>
      </c>
      <c r="AB44" s="74">
        <v>0</v>
      </c>
      <c r="AC44" s="74">
        <v>7.1488273566348912</v>
      </c>
      <c r="AD44" s="74">
        <v>1.8649114843395369</v>
      </c>
      <c r="AE44" s="74">
        <v>0</v>
      </c>
      <c r="AF44" s="74">
        <v>32.325132395218638</v>
      </c>
      <c r="AG44" s="74">
        <v>0</v>
      </c>
      <c r="AH44" s="74">
        <v>0.62163716144651227</v>
      </c>
      <c r="AI44" s="74">
        <v>0.62163716144651227</v>
      </c>
      <c r="AJ44" s="74">
        <v>0</v>
      </c>
      <c r="AK44" s="74">
        <v>0</v>
      </c>
      <c r="AL44" s="74">
        <v>0</v>
      </c>
      <c r="AM44" s="74">
        <v>0</v>
      </c>
      <c r="AN44" s="74">
        <v>0.31081858072325613</v>
      </c>
      <c r="AO44" s="74">
        <v>45.379512785595402</v>
      </c>
      <c r="AP44" s="74">
        <v>51.59588440006052</v>
      </c>
      <c r="AQ44" s="74">
        <v>22.06811923135119</v>
      </c>
      <c r="AR44" s="74">
        <v>0.31081858072325613</v>
      </c>
      <c r="AS44" s="74">
        <v>169.08530791345137</v>
      </c>
      <c r="AT44" s="74">
        <v>93.245574216976848</v>
      </c>
      <c r="AU44" s="74">
        <v>3.7298229686790738</v>
      </c>
      <c r="AV44" s="74">
        <v>81.745286730216378</v>
      </c>
      <c r="AW44" s="74">
        <v>44.13623846270238</v>
      </c>
      <c r="AX44" s="74">
        <v>43.203782720532608</v>
      </c>
      <c r="AY44" s="74">
        <v>87.029202602511731</v>
      </c>
      <c r="AZ44" s="74">
        <v>0</v>
      </c>
      <c r="BA44" s="74">
        <v>60.92044182175821</v>
      </c>
      <c r="BB44" s="74">
        <v>25.79794220003026</v>
      </c>
      <c r="BC44" s="74">
        <v>0</v>
      </c>
      <c r="BD44" s="74">
        <v>364.90101376910275</v>
      </c>
      <c r="BE44" s="74">
        <v>17.095021939779087</v>
      </c>
      <c r="BF44" s="74">
        <v>3.1081858072325619</v>
      </c>
      <c r="BG44" s="74">
        <v>93.245574216976848</v>
      </c>
      <c r="BH44" s="74">
        <v>14.919291874716295</v>
      </c>
      <c r="BI44" s="74">
        <v>0</v>
      </c>
      <c r="BJ44" s="74">
        <v>73.974822212134967</v>
      </c>
      <c r="BK44" s="74">
        <v>100.39440157361174</v>
      </c>
      <c r="BL44" s="74">
        <v>231.87066121954911</v>
      </c>
      <c r="BM44" s="74">
        <v>301.49402330155846</v>
      </c>
      <c r="BN44" s="74">
        <v>0</v>
      </c>
      <c r="BO44" s="74">
        <v>16.784203359055834</v>
      </c>
      <c r="BP44" s="74">
        <v>11.811106067483733</v>
      </c>
      <c r="BQ44" s="74">
        <v>59.366348918141924</v>
      </c>
      <c r="BR44" s="74">
        <v>442.6056589499168</v>
      </c>
      <c r="BS44" s="74">
        <v>0</v>
      </c>
      <c r="BT44" s="74">
        <v>3622.9013769102739</v>
      </c>
      <c r="BU44" s="74">
        <v>466.84950824633074</v>
      </c>
      <c r="BV44" s="74">
        <v>9.0137388409744297</v>
      </c>
      <c r="BW44" s="74">
        <v>0</v>
      </c>
      <c r="BX44" s="74">
        <v>36985.23537600242</v>
      </c>
      <c r="BY44" s="74">
        <v>0</v>
      </c>
      <c r="BZ44" s="74">
        <v>0</v>
      </c>
      <c r="CA44" s="74">
        <v>37461.098623089725</v>
      </c>
      <c r="CB44" s="74">
        <v>41084</v>
      </c>
      <c r="CD44" s="74">
        <v>0</v>
      </c>
      <c r="CE44" s="74">
        <v>0</v>
      </c>
      <c r="CF44" s="74">
        <v>0</v>
      </c>
      <c r="CH44" s="95">
        <v>41084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0.70850248403122784</v>
      </c>
      <c r="E45" s="74">
        <v>0.23616749467707593</v>
      </c>
      <c r="F45" s="74">
        <v>0</v>
      </c>
      <c r="G45" s="74">
        <v>0</v>
      </c>
      <c r="H45" s="74">
        <v>0.94466997870830371</v>
      </c>
      <c r="I45" s="74">
        <v>0</v>
      </c>
      <c r="J45" s="74">
        <v>0</v>
      </c>
      <c r="K45" s="74">
        <v>1.1808374733853797</v>
      </c>
      <c r="L45" s="74">
        <v>0</v>
      </c>
      <c r="M45" s="74">
        <v>1.8893399574166074</v>
      </c>
      <c r="N45" s="74">
        <v>0</v>
      </c>
      <c r="O45" s="74">
        <v>0</v>
      </c>
      <c r="P45" s="74">
        <v>0</v>
      </c>
      <c r="Q45" s="74">
        <v>0</v>
      </c>
      <c r="R45" s="74">
        <v>1495.884911284599</v>
      </c>
      <c r="S45" s="74">
        <v>0</v>
      </c>
      <c r="T45" s="74">
        <v>24.089084457061748</v>
      </c>
      <c r="U45" s="74">
        <v>0</v>
      </c>
      <c r="V45" s="74">
        <v>0</v>
      </c>
      <c r="W45" s="74">
        <v>0</v>
      </c>
      <c r="X45" s="74">
        <v>0</v>
      </c>
      <c r="Y45" s="74">
        <v>0.70850248403122784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12.044542228530874</v>
      </c>
      <c r="AG45" s="74">
        <v>0</v>
      </c>
      <c r="AH45" s="74">
        <v>0</v>
      </c>
      <c r="AI45" s="74">
        <v>0</v>
      </c>
      <c r="AJ45" s="74">
        <v>0.47233498935415186</v>
      </c>
      <c r="AK45" s="74">
        <v>1.4170049680624557</v>
      </c>
      <c r="AL45" s="74">
        <v>0</v>
      </c>
      <c r="AM45" s="74">
        <v>10.627537260468419</v>
      </c>
      <c r="AN45" s="74">
        <v>0</v>
      </c>
      <c r="AO45" s="74">
        <v>35.425124201561388</v>
      </c>
      <c r="AP45" s="74">
        <v>0</v>
      </c>
      <c r="AQ45" s="74">
        <v>10.391369765791342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0.23616749467707593</v>
      </c>
      <c r="AY45" s="74">
        <v>0</v>
      </c>
      <c r="AZ45" s="74">
        <v>0</v>
      </c>
      <c r="BA45" s="74">
        <v>9.2105322924059632</v>
      </c>
      <c r="BB45" s="74">
        <v>0</v>
      </c>
      <c r="BC45" s="74">
        <v>0.70850248403122784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1.4170049680624557</v>
      </c>
      <c r="BK45" s="74">
        <v>19.129567068843151</v>
      </c>
      <c r="BL45" s="74">
        <v>8.0296948190205821</v>
      </c>
      <c r="BM45" s="74">
        <v>0.23616749467707593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1634.9875656493969</v>
      </c>
      <c r="BU45" s="74">
        <v>1938.9351312987935</v>
      </c>
      <c r="BV45" s="74">
        <v>0</v>
      </c>
      <c r="BW45" s="74">
        <v>0</v>
      </c>
      <c r="BX45" s="74">
        <v>13064.07730305181</v>
      </c>
      <c r="BY45" s="74">
        <v>0</v>
      </c>
      <c r="BZ45" s="74">
        <v>0</v>
      </c>
      <c r="CA45" s="74">
        <v>15003.012434350605</v>
      </c>
      <c r="CB45" s="74">
        <v>16638</v>
      </c>
      <c r="CD45" s="74">
        <v>0</v>
      </c>
      <c r="CE45" s="74">
        <v>0</v>
      </c>
      <c r="CF45" s="74">
        <v>0</v>
      </c>
      <c r="CH45" s="95">
        <v>16638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93.99994424776294</v>
      </c>
      <c r="E46" s="74">
        <v>61.755777325565191</v>
      </c>
      <c r="F46" s="74">
        <v>4.0077495609511331</v>
      </c>
      <c r="G46" s="74">
        <v>1.6395339112981908</v>
      </c>
      <c r="H46" s="74">
        <v>0</v>
      </c>
      <c r="I46" s="74">
        <v>0</v>
      </c>
      <c r="J46" s="74">
        <v>0</v>
      </c>
      <c r="K46" s="74">
        <v>9.4728625986117692</v>
      </c>
      <c r="L46" s="74">
        <v>0</v>
      </c>
      <c r="M46" s="74">
        <v>89.445683383045747</v>
      </c>
      <c r="N46" s="74">
        <v>20.038747804755666</v>
      </c>
      <c r="O46" s="74">
        <v>0</v>
      </c>
      <c r="P46" s="74">
        <v>7.2868173835475147</v>
      </c>
      <c r="Q46" s="74">
        <v>0</v>
      </c>
      <c r="R46" s="74">
        <v>0</v>
      </c>
      <c r="S46" s="74">
        <v>824.50338694840127</v>
      </c>
      <c r="T46" s="74">
        <v>86.348785995038043</v>
      </c>
      <c r="U46" s="74">
        <v>0</v>
      </c>
      <c r="V46" s="74">
        <v>0</v>
      </c>
      <c r="W46" s="74">
        <v>0</v>
      </c>
      <c r="X46" s="74">
        <v>4.7364312993058846</v>
      </c>
      <c r="Y46" s="74">
        <v>11.11239650990996</v>
      </c>
      <c r="Z46" s="74">
        <v>0</v>
      </c>
      <c r="AA46" s="74">
        <v>0</v>
      </c>
      <c r="AB46" s="74">
        <v>0</v>
      </c>
      <c r="AC46" s="74">
        <v>10.201544336966521</v>
      </c>
      <c r="AD46" s="74">
        <v>3.8255791263624452</v>
      </c>
      <c r="AE46" s="74">
        <v>0</v>
      </c>
      <c r="AF46" s="74">
        <v>58.658879937557501</v>
      </c>
      <c r="AG46" s="74">
        <v>0</v>
      </c>
      <c r="AH46" s="74">
        <v>0.72868173835475147</v>
      </c>
      <c r="AI46" s="74">
        <v>100.01156858918965</v>
      </c>
      <c r="AJ46" s="74">
        <v>71.957321662531712</v>
      </c>
      <c r="AK46" s="74">
        <v>22.406963454408608</v>
      </c>
      <c r="AL46" s="74">
        <v>79.244139046079212</v>
      </c>
      <c r="AM46" s="74">
        <v>1438.5999219468681</v>
      </c>
      <c r="AN46" s="74">
        <v>0</v>
      </c>
      <c r="AO46" s="74">
        <v>88.170490340924928</v>
      </c>
      <c r="AP46" s="74">
        <v>1.2751930421208151</v>
      </c>
      <c r="AQ46" s="74">
        <v>1391.0534385192207</v>
      </c>
      <c r="AR46" s="74">
        <v>0</v>
      </c>
      <c r="AS46" s="74">
        <v>529.38728291472694</v>
      </c>
      <c r="AT46" s="74">
        <v>0</v>
      </c>
      <c r="AU46" s="74">
        <v>0</v>
      </c>
      <c r="AV46" s="74">
        <v>0</v>
      </c>
      <c r="AW46" s="74">
        <v>20.767429543110417</v>
      </c>
      <c r="AX46" s="74">
        <v>0</v>
      </c>
      <c r="AY46" s="74">
        <v>0</v>
      </c>
      <c r="AZ46" s="74">
        <v>0</v>
      </c>
      <c r="BA46" s="74">
        <v>40.441836478688707</v>
      </c>
      <c r="BB46" s="74">
        <v>0</v>
      </c>
      <c r="BC46" s="74">
        <v>0</v>
      </c>
      <c r="BD46" s="74">
        <v>0</v>
      </c>
      <c r="BE46" s="74">
        <v>106.5697042343824</v>
      </c>
      <c r="BF46" s="74">
        <v>0</v>
      </c>
      <c r="BG46" s="74">
        <v>0</v>
      </c>
      <c r="BH46" s="74">
        <v>0</v>
      </c>
      <c r="BI46" s="74">
        <v>0</v>
      </c>
      <c r="BJ46" s="74">
        <v>27.872076492069247</v>
      </c>
      <c r="BK46" s="74">
        <v>0</v>
      </c>
      <c r="BL46" s="74">
        <v>12.387589552030775</v>
      </c>
      <c r="BM46" s="74">
        <v>5.6472834722493239</v>
      </c>
      <c r="BN46" s="74">
        <v>0</v>
      </c>
      <c r="BO46" s="74">
        <v>0.54651130376606361</v>
      </c>
      <c r="BP46" s="74">
        <v>0</v>
      </c>
      <c r="BQ46" s="74">
        <v>0</v>
      </c>
      <c r="BR46" s="74">
        <v>43.356563432107713</v>
      </c>
      <c r="BS46" s="74">
        <v>0</v>
      </c>
      <c r="BT46" s="74">
        <v>5267.4581161319093</v>
      </c>
      <c r="BU46" s="74">
        <v>786.24759568477691</v>
      </c>
      <c r="BV46" s="74">
        <v>0</v>
      </c>
      <c r="BW46" s="74">
        <v>0</v>
      </c>
      <c r="BX46" s="74">
        <v>461.98422211691246</v>
      </c>
      <c r="BY46" s="74">
        <v>19.310066066400914</v>
      </c>
      <c r="BZ46" s="74">
        <v>0</v>
      </c>
      <c r="CA46" s="74">
        <v>1267.5418838680903</v>
      </c>
      <c r="CB46" s="74">
        <v>6535</v>
      </c>
      <c r="CD46" s="74">
        <v>0</v>
      </c>
      <c r="CE46" s="74">
        <v>0</v>
      </c>
      <c r="CF46" s="74">
        <v>0</v>
      </c>
      <c r="CH46" s="95">
        <v>6535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291.62906238326485</v>
      </c>
      <c r="U47" s="74">
        <v>0</v>
      </c>
      <c r="V47" s="74">
        <v>0</v>
      </c>
      <c r="W47" s="74">
        <v>0</v>
      </c>
      <c r="X47" s="74">
        <v>1.0859170713485247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292.71497945461334</v>
      </c>
      <c r="BU47" s="74">
        <v>676.2850205453866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676.2850205453866</v>
      </c>
      <c r="CB47" s="74">
        <v>969</v>
      </c>
      <c r="CD47" s="74">
        <v>0</v>
      </c>
      <c r="CE47" s="74">
        <v>0</v>
      </c>
      <c r="CF47" s="74">
        <v>0</v>
      </c>
      <c r="CH47" s="95">
        <v>969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89.056238426069783</v>
      </c>
      <c r="E48" s="74">
        <v>30.275189222107603</v>
      </c>
      <c r="F48" s="74">
        <v>3.9318427561178706</v>
      </c>
      <c r="G48" s="74">
        <v>0.98296068902946765</v>
      </c>
      <c r="H48" s="74">
        <v>7.4705012366239547</v>
      </c>
      <c r="I48" s="74">
        <v>15.53077888666559</v>
      </c>
      <c r="J48" s="74">
        <v>4.9148034451473377</v>
      </c>
      <c r="K48" s="74">
        <v>630.66757808130649</v>
      </c>
      <c r="L48" s="74">
        <v>5.7011719963709133</v>
      </c>
      <c r="M48" s="74">
        <v>754.52062489901937</v>
      </c>
      <c r="N48" s="74">
        <v>49.737810864891067</v>
      </c>
      <c r="O48" s="74">
        <v>206.22515255838232</v>
      </c>
      <c r="P48" s="74">
        <v>147.64069549222606</v>
      </c>
      <c r="Q48" s="74">
        <v>143.90544487391409</v>
      </c>
      <c r="R48" s="74">
        <v>154.32482817762642</v>
      </c>
      <c r="S48" s="74">
        <v>138.20427287754316</v>
      </c>
      <c r="T48" s="74">
        <v>1803.1430879556556</v>
      </c>
      <c r="U48" s="74">
        <v>347.3783075030139</v>
      </c>
      <c r="V48" s="74">
        <v>24.377425087930799</v>
      </c>
      <c r="W48" s="74">
        <v>9.6330147524887835</v>
      </c>
      <c r="X48" s="74">
        <v>15.137594611053801</v>
      </c>
      <c r="Y48" s="74">
        <v>43.643454592908363</v>
      </c>
      <c r="Z48" s="74">
        <v>342.07031978225478</v>
      </c>
      <c r="AA48" s="74">
        <v>182.43750388386923</v>
      </c>
      <c r="AB48" s="74">
        <v>477.12911845490362</v>
      </c>
      <c r="AC48" s="74">
        <v>454.71761474503177</v>
      </c>
      <c r="AD48" s="74">
        <v>6.68413268540038</v>
      </c>
      <c r="AE48" s="74">
        <v>2.9488820670884031</v>
      </c>
      <c r="AF48" s="74">
        <v>304.52122146132911</v>
      </c>
      <c r="AG48" s="74">
        <v>313.56445980040019</v>
      </c>
      <c r="AH48" s="74">
        <v>103.21087234809411</v>
      </c>
      <c r="AI48" s="74">
        <v>45.216191695355512</v>
      </c>
      <c r="AJ48" s="74">
        <v>115.5961770298654</v>
      </c>
      <c r="AK48" s="74">
        <v>183.22387243509277</v>
      </c>
      <c r="AL48" s="74">
        <v>15.137594611053801</v>
      </c>
      <c r="AM48" s="74">
        <v>203.47286262909981</v>
      </c>
      <c r="AN48" s="74">
        <v>3.1454742048942967</v>
      </c>
      <c r="AO48" s="74">
        <v>13.36826537080076</v>
      </c>
      <c r="AP48" s="74">
        <v>13.36826537080076</v>
      </c>
      <c r="AQ48" s="74">
        <v>105.76657013957073</v>
      </c>
      <c r="AR48" s="74">
        <v>160.61577658741501</v>
      </c>
      <c r="AS48" s="74">
        <v>1210.0246081952748</v>
      </c>
      <c r="AT48" s="74">
        <v>38.925243285566921</v>
      </c>
      <c r="AU48" s="74">
        <v>12.778488957383081</v>
      </c>
      <c r="AV48" s="74">
        <v>4.3250270317296575</v>
      </c>
      <c r="AW48" s="74">
        <v>58.584457066156276</v>
      </c>
      <c r="AX48" s="74">
        <v>44.036638868520157</v>
      </c>
      <c r="AY48" s="74">
        <v>252.22771280496141</v>
      </c>
      <c r="AZ48" s="74">
        <v>335.38618709685437</v>
      </c>
      <c r="BA48" s="74">
        <v>23.984240812319012</v>
      </c>
      <c r="BB48" s="74">
        <v>10.419383303712358</v>
      </c>
      <c r="BC48" s="74">
        <v>75.884565193074906</v>
      </c>
      <c r="BD48" s="74">
        <v>385.12399796174543</v>
      </c>
      <c r="BE48" s="74">
        <v>56.815127825903232</v>
      </c>
      <c r="BF48" s="74">
        <v>349.1476367432669</v>
      </c>
      <c r="BG48" s="74">
        <v>113.23707137619468</v>
      </c>
      <c r="BH48" s="74">
        <v>103.80064876151179</v>
      </c>
      <c r="BI48" s="74">
        <v>102.22791165906465</v>
      </c>
      <c r="BJ48" s="74">
        <v>414.61281863262946</v>
      </c>
      <c r="BK48" s="74">
        <v>10.222791165906465</v>
      </c>
      <c r="BL48" s="74">
        <v>159.82940803619144</v>
      </c>
      <c r="BM48" s="74">
        <v>181.06135891922796</v>
      </c>
      <c r="BN48" s="74">
        <v>89.842606977293343</v>
      </c>
      <c r="BO48" s="74">
        <v>24.967201501348477</v>
      </c>
      <c r="BP48" s="74">
        <v>144.88840556294355</v>
      </c>
      <c r="BQ48" s="74">
        <v>7.4705012366239547</v>
      </c>
      <c r="BR48" s="74">
        <v>119.13483551037147</v>
      </c>
      <c r="BS48" s="74">
        <v>0</v>
      </c>
      <c r="BT48" s="74">
        <v>12001.556828774188</v>
      </c>
      <c r="BU48" s="74">
        <v>876.21115820086754</v>
      </c>
      <c r="BV48" s="74">
        <v>0</v>
      </c>
      <c r="BW48" s="74">
        <v>0</v>
      </c>
      <c r="BX48" s="74">
        <v>2940.2320130249436</v>
      </c>
      <c r="BY48" s="74">
        <v>0</v>
      </c>
      <c r="BZ48" s="74">
        <v>0</v>
      </c>
      <c r="CA48" s="74">
        <v>3816.4431712258111</v>
      </c>
      <c r="CB48" s="74">
        <v>15818</v>
      </c>
      <c r="CD48" s="74">
        <v>0</v>
      </c>
      <c r="CE48" s="74">
        <v>0</v>
      </c>
      <c r="CF48" s="74">
        <v>0</v>
      </c>
      <c r="CH48" s="95">
        <v>15818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1.3173993455683595</v>
      </c>
      <c r="E49" s="74">
        <v>0</v>
      </c>
      <c r="F49" s="74">
        <v>1.0539194764546878</v>
      </c>
      <c r="G49" s="74">
        <v>0</v>
      </c>
      <c r="H49" s="74">
        <v>1.5808792146820316</v>
      </c>
      <c r="I49" s="74">
        <v>3.4252382984777352</v>
      </c>
      <c r="J49" s="74">
        <v>1.5808792146820316</v>
      </c>
      <c r="K49" s="74">
        <v>16.59923175416133</v>
      </c>
      <c r="L49" s="74">
        <v>5.2695973822734379</v>
      </c>
      <c r="M49" s="74">
        <v>26.874946649594538</v>
      </c>
      <c r="N49" s="74">
        <v>86.421397069284396</v>
      </c>
      <c r="O49" s="74">
        <v>0</v>
      </c>
      <c r="P49" s="74">
        <v>3.9521980367050791</v>
      </c>
      <c r="Q49" s="74">
        <v>4.479157774932423</v>
      </c>
      <c r="R49" s="74">
        <v>1.5808792146820316</v>
      </c>
      <c r="S49" s="74">
        <v>5.0061175131597668</v>
      </c>
      <c r="T49" s="74">
        <v>49.797695262483991</v>
      </c>
      <c r="U49" s="74">
        <v>576.49395362071425</v>
      </c>
      <c r="V49" s="74">
        <v>1.5808792146820316</v>
      </c>
      <c r="W49" s="74">
        <v>2.371318822023047</v>
      </c>
      <c r="X49" s="74">
        <v>0.26347986911367194</v>
      </c>
      <c r="Y49" s="74">
        <v>6.3235168587281265</v>
      </c>
      <c r="Z49" s="74">
        <v>0</v>
      </c>
      <c r="AA49" s="74">
        <v>2.8982785602503909</v>
      </c>
      <c r="AB49" s="74">
        <v>8.431355811637502</v>
      </c>
      <c r="AC49" s="74">
        <v>4.215677905818751</v>
      </c>
      <c r="AD49" s="74">
        <v>5.0061175131597668</v>
      </c>
      <c r="AE49" s="74">
        <v>0.52695973822734388</v>
      </c>
      <c r="AF49" s="74">
        <v>8.1678759425238301</v>
      </c>
      <c r="AG49" s="74">
        <v>67.714326362213683</v>
      </c>
      <c r="AH49" s="74">
        <v>4.742637644046094</v>
      </c>
      <c r="AI49" s="74">
        <v>8.431355811637502</v>
      </c>
      <c r="AJ49" s="74">
        <v>12.383553848342581</v>
      </c>
      <c r="AK49" s="74">
        <v>7.1139564660691423</v>
      </c>
      <c r="AL49" s="74">
        <v>2.1078389529093755</v>
      </c>
      <c r="AM49" s="74">
        <v>10.275714895433206</v>
      </c>
      <c r="AN49" s="74">
        <v>0</v>
      </c>
      <c r="AO49" s="74">
        <v>7.6409162042964862</v>
      </c>
      <c r="AP49" s="74">
        <v>2.8982785602503909</v>
      </c>
      <c r="AQ49" s="74">
        <v>15.545312277706644</v>
      </c>
      <c r="AR49" s="74">
        <v>38.995020628823447</v>
      </c>
      <c r="AS49" s="74">
        <v>2366.0492246407739</v>
      </c>
      <c r="AT49" s="74">
        <v>21.341869398207429</v>
      </c>
      <c r="AU49" s="74">
        <v>0.26347986911367194</v>
      </c>
      <c r="AV49" s="74">
        <v>14.491392801251957</v>
      </c>
      <c r="AW49" s="74">
        <v>16.862711623275004</v>
      </c>
      <c r="AX49" s="74">
        <v>0.79043960734101582</v>
      </c>
      <c r="AY49" s="74">
        <v>18.443590837957036</v>
      </c>
      <c r="AZ49" s="74">
        <v>920.33518281405611</v>
      </c>
      <c r="BA49" s="74">
        <v>150.97396500213401</v>
      </c>
      <c r="BB49" s="74">
        <v>325.13415848627113</v>
      </c>
      <c r="BC49" s="74">
        <v>311.96016503058758</v>
      </c>
      <c r="BD49" s="74">
        <v>773.84037558685452</v>
      </c>
      <c r="BE49" s="74">
        <v>111.71546450419689</v>
      </c>
      <c r="BF49" s="74">
        <v>192.34030445298052</v>
      </c>
      <c r="BG49" s="74">
        <v>116.98506188647033</v>
      </c>
      <c r="BH49" s="74">
        <v>1326.094181249111</v>
      </c>
      <c r="BI49" s="74">
        <v>21.078389529093752</v>
      </c>
      <c r="BJ49" s="74">
        <v>512.99530516431923</v>
      </c>
      <c r="BK49" s="74">
        <v>0.52695973822734388</v>
      </c>
      <c r="BL49" s="74">
        <v>421.30431071276143</v>
      </c>
      <c r="BM49" s="74">
        <v>113.29634371887893</v>
      </c>
      <c r="BN49" s="74">
        <v>4.215677905818751</v>
      </c>
      <c r="BO49" s="74">
        <v>38.995020628823447</v>
      </c>
      <c r="BP49" s="74">
        <v>6.0600369896144546</v>
      </c>
      <c r="BQ49" s="74">
        <v>139.90781049935978</v>
      </c>
      <c r="BR49" s="74">
        <v>163.35751885047659</v>
      </c>
      <c r="BS49" s="74">
        <v>0</v>
      </c>
      <c r="BT49" s="74">
        <v>9092.4268032437049</v>
      </c>
      <c r="BU49" s="74">
        <v>10.275714895433206</v>
      </c>
      <c r="BV49" s="74">
        <v>0</v>
      </c>
      <c r="BW49" s="74">
        <v>0</v>
      </c>
      <c r="BX49" s="74">
        <v>157.29748186086215</v>
      </c>
      <c r="BY49" s="74">
        <v>0</v>
      </c>
      <c r="BZ49" s="74">
        <v>0</v>
      </c>
      <c r="CA49" s="74">
        <v>167.57319675629535</v>
      </c>
      <c r="CB49" s="74">
        <v>9260</v>
      </c>
      <c r="CD49" s="74">
        <v>0</v>
      </c>
      <c r="CE49" s="74">
        <v>0</v>
      </c>
      <c r="CF49" s="74">
        <v>0</v>
      </c>
      <c r="CH49" s="95">
        <v>9260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78.082685613466211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735.54680272757628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30.431357589051547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844.06084593009393</v>
      </c>
      <c r="BU50" s="74">
        <v>311.9919889371036</v>
      </c>
      <c r="BV50" s="74">
        <v>0</v>
      </c>
      <c r="BW50" s="74">
        <v>0</v>
      </c>
      <c r="BX50" s="74">
        <v>27.947165132802443</v>
      </c>
      <c r="BY50" s="74">
        <v>0</v>
      </c>
      <c r="BZ50" s="74">
        <v>0</v>
      </c>
      <c r="CA50" s="74">
        <v>339.93915406990601</v>
      </c>
      <c r="CB50" s="74">
        <v>1184</v>
      </c>
      <c r="CD50" s="74">
        <v>0</v>
      </c>
      <c r="CE50" s="74">
        <v>0</v>
      </c>
      <c r="CF50" s="74">
        <v>0</v>
      </c>
      <c r="CH50" s="95">
        <v>1184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163.89684466019418</v>
      </c>
      <c r="E51" s="74">
        <v>168.62257281553397</v>
      </c>
      <c r="F51" s="74">
        <v>19.547330097087379</v>
      </c>
      <c r="G51" s="74">
        <v>0.21480582524271843</v>
      </c>
      <c r="H51" s="74">
        <v>5.799757281553398</v>
      </c>
      <c r="I51" s="74">
        <v>0.42961165048543687</v>
      </c>
      <c r="J51" s="74">
        <v>1.0740291262135921</v>
      </c>
      <c r="K51" s="74">
        <v>115.13592233009709</v>
      </c>
      <c r="L51" s="74">
        <v>0.21480582524271843</v>
      </c>
      <c r="M51" s="74">
        <v>13.317961165048544</v>
      </c>
      <c r="N51" s="74">
        <v>22.125</v>
      </c>
      <c r="O51" s="74">
        <v>0.21480582524271843</v>
      </c>
      <c r="P51" s="74">
        <v>0.21480582524271843</v>
      </c>
      <c r="Q51" s="74">
        <v>0</v>
      </c>
      <c r="R51" s="74">
        <v>0</v>
      </c>
      <c r="S51" s="74">
        <v>35.228155339805824</v>
      </c>
      <c r="T51" s="74">
        <v>5.3701456310679614</v>
      </c>
      <c r="U51" s="74">
        <v>0</v>
      </c>
      <c r="V51" s="74">
        <v>0.21480582524271843</v>
      </c>
      <c r="W51" s="74">
        <v>0</v>
      </c>
      <c r="X51" s="74">
        <v>0.21480582524271843</v>
      </c>
      <c r="Y51" s="74">
        <v>0.64441747572815533</v>
      </c>
      <c r="Z51" s="74">
        <v>0</v>
      </c>
      <c r="AA51" s="74">
        <v>0</v>
      </c>
      <c r="AB51" s="74">
        <v>0</v>
      </c>
      <c r="AC51" s="74">
        <v>0.64441747572815533</v>
      </c>
      <c r="AD51" s="74">
        <v>0.42961165048543687</v>
      </c>
      <c r="AE51" s="74">
        <v>0.21480582524271843</v>
      </c>
      <c r="AF51" s="74">
        <v>0.85922330097087374</v>
      </c>
      <c r="AG51" s="74">
        <v>0</v>
      </c>
      <c r="AH51" s="74">
        <v>0.42961165048543687</v>
      </c>
      <c r="AI51" s="74">
        <v>1.5036407766990292</v>
      </c>
      <c r="AJ51" s="74">
        <v>9.6662621359223309</v>
      </c>
      <c r="AK51" s="74">
        <v>2.1480582524271843</v>
      </c>
      <c r="AL51" s="74">
        <v>0.42961165048543687</v>
      </c>
      <c r="AM51" s="74">
        <v>1.5036407766990292</v>
      </c>
      <c r="AN51" s="74">
        <v>2.362864077669903</v>
      </c>
      <c r="AO51" s="74">
        <v>6.8737864077669899</v>
      </c>
      <c r="AP51" s="74">
        <v>30.287621359223301</v>
      </c>
      <c r="AQ51" s="74">
        <v>301.372572815534</v>
      </c>
      <c r="AR51" s="74">
        <v>238.43446601941744</v>
      </c>
      <c r="AS51" s="74">
        <v>438.63349514563106</v>
      </c>
      <c r="AT51" s="74">
        <v>419.94538834951453</v>
      </c>
      <c r="AU51" s="74">
        <v>5.5849514563106801</v>
      </c>
      <c r="AV51" s="74">
        <v>24.702669902912621</v>
      </c>
      <c r="AW51" s="74">
        <v>23.413834951456309</v>
      </c>
      <c r="AX51" s="74">
        <v>14.177184466019417</v>
      </c>
      <c r="AY51" s="74">
        <v>41.457524271844662</v>
      </c>
      <c r="AZ51" s="74">
        <v>11.599514563106796</v>
      </c>
      <c r="BA51" s="74">
        <v>15.251213592233009</v>
      </c>
      <c r="BB51" s="74">
        <v>35.01334951456311</v>
      </c>
      <c r="BC51" s="74">
        <v>41.027912621359221</v>
      </c>
      <c r="BD51" s="74">
        <v>203.63592233009709</v>
      </c>
      <c r="BE51" s="74">
        <v>23.628640776699029</v>
      </c>
      <c r="BF51" s="74">
        <v>165.83009708737865</v>
      </c>
      <c r="BG51" s="74">
        <v>118.78762135922331</v>
      </c>
      <c r="BH51" s="74">
        <v>28.998786407766993</v>
      </c>
      <c r="BI51" s="74">
        <v>139.623786407767</v>
      </c>
      <c r="BJ51" s="74">
        <v>165.18567961165047</v>
      </c>
      <c r="BK51" s="74">
        <v>32.006067961165051</v>
      </c>
      <c r="BL51" s="74">
        <v>298.36529126213594</v>
      </c>
      <c r="BM51" s="74">
        <v>47.472087378640779</v>
      </c>
      <c r="BN51" s="74">
        <v>7.7330097087378649</v>
      </c>
      <c r="BO51" s="74">
        <v>12.888349514563107</v>
      </c>
      <c r="BP51" s="74">
        <v>54.560679611650492</v>
      </c>
      <c r="BQ51" s="74">
        <v>25.776699029126213</v>
      </c>
      <c r="BR51" s="74">
        <v>55.41990291262136</v>
      </c>
      <c r="BS51" s="74">
        <v>0</v>
      </c>
      <c r="BT51" s="74">
        <v>3600.3604368932042</v>
      </c>
      <c r="BU51" s="74">
        <v>0</v>
      </c>
      <c r="BV51" s="74">
        <v>0</v>
      </c>
      <c r="BW51" s="74">
        <v>0</v>
      </c>
      <c r="BX51" s="74">
        <v>22949.639563106797</v>
      </c>
      <c r="BY51" s="74">
        <v>0</v>
      </c>
      <c r="BZ51" s="74">
        <v>0</v>
      </c>
      <c r="CA51" s="74">
        <v>22949.639563106797</v>
      </c>
      <c r="CB51" s="74">
        <v>26550</v>
      </c>
      <c r="CD51" s="74">
        <v>0</v>
      </c>
      <c r="CE51" s="74">
        <v>0</v>
      </c>
      <c r="CF51" s="74">
        <v>0</v>
      </c>
      <c r="CH51" s="95">
        <v>26550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0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0</v>
      </c>
      <c r="CD52" s="74">
        <v>0</v>
      </c>
      <c r="CE52" s="74">
        <v>0</v>
      </c>
      <c r="CF52" s="74">
        <v>0</v>
      </c>
      <c r="CH52" s="95">
        <v>0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3.7716992249467434</v>
      </c>
      <c r="E53" s="74">
        <v>2.2630195349680462</v>
      </c>
      <c r="F53" s="74">
        <v>0.44372932058196984</v>
      </c>
      <c r="G53" s="74">
        <v>19.56846303766487</v>
      </c>
      <c r="H53" s="74">
        <v>2.4848841952590308</v>
      </c>
      <c r="I53" s="74">
        <v>0</v>
      </c>
      <c r="J53" s="74">
        <v>12.335675112178762</v>
      </c>
      <c r="K53" s="74">
        <v>18.636631464442733</v>
      </c>
      <c r="L53" s="74">
        <v>0</v>
      </c>
      <c r="M53" s="74">
        <v>14.288084122739427</v>
      </c>
      <c r="N53" s="74">
        <v>4.0379368172959254</v>
      </c>
      <c r="O53" s="74">
        <v>0</v>
      </c>
      <c r="P53" s="74">
        <v>1.5530526220368943</v>
      </c>
      <c r="Q53" s="74">
        <v>0</v>
      </c>
      <c r="R53" s="74">
        <v>0</v>
      </c>
      <c r="S53" s="74">
        <v>1.1093233014549244</v>
      </c>
      <c r="T53" s="74">
        <v>28.753659973711642</v>
      </c>
      <c r="U53" s="74">
        <v>0</v>
      </c>
      <c r="V53" s="74">
        <v>8.1202465666500476</v>
      </c>
      <c r="W53" s="74">
        <v>0</v>
      </c>
      <c r="X53" s="74">
        <v>26.091284050219823</v>
      </c>
      <c r="Y53" s="74">
        <v>4.7035307981688801</v>
      </c>
      <c r="Z53" s="74">
        <v>0.48810225264016677</v>
      </c>
      <c r="AA53" s="74">
        <v>0.31061052440737885</v>
      </c>
      <c r="AB53" s="74">
        <v>1.5974255540950912</v>
      </c>
      <c r="AC53" s="74">
        <v>21.476499116167339</v>
      </c>
      <c r="AD53" s="74">
        <v>10.605130761909079</v>
      </c>
      <c r="AE53" s="74">
        <v>61.855867289126586</v>
      </c>
      <c r="AF53" s="74">
        <v>0.84308570910574265</v>
      </c>
      <c r="AG53" s="74">
        <v>0</v>
      </c>
      <c r="AH53" s="74">
        <v>0.22186466029098492</v>
      </c>
      <c r="AI53" s="74">
        <v>3.7716992249467434</v>
      </c>
      <c r="AJ53" s="74">
        <v>0.26623759234918187</v>
      </c>
      <c r="AK53" s="74">
        <v>0.13311879617459094</v>
      </c>
      <c r="AL53" s="74">
        <v>0.35498345646557589</v>
      </c>
      <c r="AM53" s="74">
        <v>0.13311879617459094</v>
      </c>
      <c r="AN53" s="74">
        <v>0.26623759234918187</v>
      </c>
      <c r="AO53" s="74">
        <v>82.267416035897199</v>
      </c>
      <c r="AP53" s="74">
        <v>2.8842405837828036</v>
      </c>
      <c r="AQ53" s="74">
        <v>40.423741105017449</v>
      </c>
      <c r="AR53" s="74">
        <v>0.22186466029098492</v>
      </c>
      <c r="AS53" s="74">
        <v>23.118297602320627</v>
      </c>
      <c r="AT53" s="74">
        <v>8.8745864116393972E-2</v>
      </c>
      <c r="AU53" s="74">
        <v>42.864252368218281</v>
      </c>
      <c r="AV53" s="74">
        <v>0</v>
      </c>
      <c r="AW53" s="74">
        <v>15.30866156007796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0.13311879617459094</v>
      </c>
      <c r="BH53" s="74">
        <v>0</v>
      </c>
      <c r="BI53" s="74">
        <v>0.31061052440737885</v>
      </c>
      <c r="BJ53" s="74">
        <v>0.70996691293115177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458.81611748175681</v>
      </c>
      <c r="BU53" s="74">
        <v>520.18388251824319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520.18388251824319</v>
      </c>
      <c r="CB53" s="74">
        <v>979</v>
      </c>
      <c r="CD53" s="74">
        <v>0</v>
      </c>
      <c r="CE53" s="74">
        <v>0</v>
      </c>
      <c r="CF53" s="74">
        <v>0</v>
      </c>
      <c r="CH53" s="95">
        <v>979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975.16955952531782</v>
      </c>
      <c r="E54" s="74">
        <v>308.420372481946</v>
      </c>
      <c r="F54" s="74">
        <v>72.447738502470543</v>
      </c>
      <c r="G54" s="74">
        <v>81.53245491785971</v>
      </c>
      <c r="H54" s="74">
        <v>13.454580007601672</v>
      </c>
      <c r="I54" s="74">
        <v>269.89657502428309</v>
      </c>
      <c r="J54" s="74">
        <v>106.02669031631403</v>
      </c>
      <c r="K54" s="74">
        <v>185.2592170277461</v>
      </c>
      <c r="L54" s="74">
        <v>152.83022931711645</v>
      </c>
      <c r="M54" s="74">
        <v>276.56636682292327</v>
      </c>
      <c r="N54" s="74">
        <v>49.103467207230032</v>
      </c>
      <c r="O54" s="74">
        <v>2.2999282064276363</v>
      </c>
      <c r="P54" s="74">
        <v>17.479454368850035</v>
      </c>
      <c r="Q54" s="74">
        <v>13.109590776637527</v>
      </c>
      <c r="R54" s="74">
        <v>13.109590776637527</v>
      </c>
      <c r="S54" s="74">
        <v>6.5547953883187633</v>
      </c>
      <c r="T54" s="74">
        <v>39.443768740233963</v>
      </c>
      <c r="U54" s="74">
        <v>3.5648887199628367</v>
      </c>
      <c r="V54" s="74">
        <v>1.9549389754634907</v>
      </c>
      <c r="W54" s="74">
        <v>87.857257485535698</v>
      </c>
      <c r="X54" s="74">
        <v>87.857257485535698</v>
      </c>
      <c r="Y54" s="74">
        <v>31.049030786773091</v>
      </c>
      <c r="Z54" s="74">
        <v>25.644199501668144</v>
      </c>
      <c r="AA54" s="74">
        <v>16.099497444993453</v>
      </c>
      <c r="AB54" s="74">
        <v>68.307867730900796</v>
      </c>
      <c r="AC54" s="74">
        <v>119.25127750327293</v>
      </c>
      <c r="AD54" s="74">
        <v>75.782634401790617</v>
      </c>
      <c r="AE54" s="74">
        <v>18.169432830778327</v>
      </c>
      <c r="AF54" s="74">
        <v>35.188901558342835</v>
      </c>
      <c r="AG54" s="74">
        <v>22.539296422990837</v>
      </c>
      <c r="AH54" s="74">
        <v>27.484142066810257</v>
      </c>
      <c r="AI54" s="74">
        <v>33.578951813843489</v>
      </c>
      <c r="AJ54" s="74">
        <v>119.94125596520124</v>
      </c>
      <c r="AK54" s="74">
        <v>23.459267705561889</v>
      </c>
      <c r="AL54" s="74">
        <v>16.559483086278981</v>
      </c>
      <c r="AM54" s="74">
        <v>24.14924616749018</v>
      </c>
      <c r="AN54" s="74">
        <v>19.549389754634909</v>
      </c>
      <c r="AO54" s="74">
        <v>459.4106592339204</v>
      </c>
      <c r="AP54" s="74">
        <v>72.562734912791925</v>
      </c>
      <c r="AQ54" s="74">
        <v>736.09202246716495</v>
      </c>
      <c r="AR54" s="74">
        <v>18.054436420456945</v>
      </c>
      <c r="AS54" s="74">
        <v>920.20127539169732</v>
      </c>
      <c r="AT54" s="74">
        <v>7032.2604839731403</v>
      </c>
      <c r="AU54" s="74">
        <v>43.813632332446474</v>
      </c>
      <c r="AV54" s="74">
        <v>6.8997846192829089</v>
      </c>
      <c r="AW54" s="74">
        <v>130.2909328941256</v>
      </c>
      <c r="AX54" s="74">
        <v>1.7249461548207272</v>
      </c>
      <c r="AY54" s="74">
        <v>0.57498205160690907</v>
      </c>
      <c r="AZ54" s="74">
        <v>0.22999282064276366</v>
      </c>
      <c r="BA54" s="74">
        <v>0.91997128257105465</v>
      </c>
      <c r="BB54" s="74">
        <v>0.22999282064276366</v>
      </c>
      <c r="BC54" s="74">
        <v>0</v>
      </c>
      <c r="BD54" s="74">
        <v>0</v>
      </c>
      <c r="BE54" s="74">
        <v>0.34498923096414547</v>
      </c>
      <c r="BF54" s="74">
        <v>0</v>
      </c>
      <c r="BG54" s="74">
        <v>1.8399425651421093</v>
      </c>
      <c r="BH54" s="74">
        <v>0.11499641032138183</v>
      </c>
      <c r="BI54" s="74">
        <v>9.0847164153891633</v>
      </c>
      <c r="BJ54" s="74">
        <v>0.11499641032138183</v>
      </c>
      <c r="BK54" s="74">
        <v>35.648887199628362</v>
      </c>
      <c r="BL54" s="74">
        <v>37.603826175091854</v>
      </c>
      <c r="BM54" s="74">
        <v>14.029562059208583</v>
      </c>
      <c r="BN54" s="74">
        <v>8.7397271844250177</v>
      </c>
      <c r="BO54" s="74">
        <v>2.7599138477131637</v>
      </c>
      <c r="BP54" s="74">
        <v>3.5648887199628367</v>
      </c>
      <c r="BQ54" s="74">
        <v>5.8648169263904721</v>
      </c>
      <c r="BR54" s="74">
        <v>28.174120528738545</v>
      </c>
      <c r="BS54" s="74">
        <v>0</v>
      </c>
      <c r="BT54" s="74">
        <v>13011.843827864353</v>
      </c>
      <c r="BU54" s="74">
        <v>0</v>
      </c>
      <c r="BV54" s="74">
        <v>0</v>
      </c>
      <c r="BW54" s="74">
        <v>0</v>
      </c>
      <c r="BX54" s="74">
        <v>603.15617213564758</v>
      </c>
      <c r="BY54" s="74">
        <v>0</v>
      </c>
      <c r="BZ54" s="74">
        <v>0</v>
      </c>
      <c r="CA54" s="74">
        <v>603.15617213564758</v>
      </c>
      <c r="CB54" s="74">
        <v>13615</v>
      </c>
      <c r="CD54" s="74">
        <v>0</v>
      </c>
      <c r="CE54" s="74">
        <v>0</v>
      </c>
      <c r="CF54" s="74">
        <v>0</v>
      </c>
      <c r="CH54" s="95">
        <v>13615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80.261417160069101</v>
      </c>
      <c r="E55" s="74">
        <v>64.644602595715156</v>
      </c>
      <c r="F55" s="74">
        <v>3.9042036410884879</v>
      </c>
      <c r="G55" s="74">
        <v>1.2012934280272269</v>
      </c>
      <c r="H55" s="74">
        <v>43.246563408980172</v>
      </c>
      <c r="I55" s="74">
        <v>28.305476397891535</v>
      </c>
      <c r="J55" s="74">
        <v>10.736560012993342</v>
      </c>
      <c r="K55" s="74">
        <v>5.4058204261225216</v>
      </c>
      <c r="L55" s="74">
        <v>7.5080839251701684E-2</v>
      </c>
      <c r="M55" s="74">
        <v>41.219380749184225</v>
      </c>
      <c r="N55" s="74">
        <v>4.8802545513606095</v>
      </c>
      <c r="O55" s="74">
        <v>0.30032335700680673</v>
      </c>
      <c r="P55" s="74">
        <v>6.8323563719048535</v>
      </c>
      <c r="Q55" s="74">
        <v>0</v>
      </c>
      <c r="R55" s="74">
        <v>9.8355899419729216</v>
      </c>
      <c r="S55" s="74">
        <v>0</v>
      </c>
      <c r="T55" s="74">
        <v>31.533952485714707</v>
      </c>
      <c r="U55" s="74">
        <v>0</v>
      </c>
      <c r="V55" s="74">
        <v>10811.490690566538</v>
      </c>
      <c r="W55" s="74">
        <v>0</v>
      </c>
      <c r="X55" s="74">
        <v>119.07821105319887</v>
      </c>
      <c r="Y55" s="74">
        <v>67.497674487279824</v>
      </c>
      <c r="Z55" s="74">
        <v>25.452404506326872</v>
      </c>
      <c r="AA55" s="74">
        <v>0.6757275532653152</v>
      </c>
      <c r="AB55" s="74">
        <v>118.10216014292675</v>
      </c>
      <c r="AC55" s="74">
        <v>250.69492226143191</v>
      </c>
      <c r="AD55" s="74">
        <v>180.26909504333574</v>
      </c>
      <c r="AE55" s="74">
        <v>14.490601975578425</v>
      </c>
      <c r="AF55" s="74">
        <v>11.337206727006954</v>
      </c>
      <c r="AG55" s="74">
        <v>7.5080839251701684E-2</v>
      </c>
      <c r="AH55" s="74">
        <v>54.058204261225214</v>
      </c>
      <c r="AI55" s="74">
        <v>21.172796668979874</v>
      </c>
      <c r="AJ55" s="74">
        <v>15.24141036809544</v>
      </c>
      <c r="AK55" s="74">
        <v>25.001919470816659</v>
      </c>
      <c r="AL55" s="74">
        <v>0.97605091027212199</v>
      </c>
      <c r="AM55" s="74">
        <v>6.0815479793878362</v>
      </c>
      <c r="AN55" s="74">
        <v>12.763742672789286</v>
      </c>
      <c r="AO55" s="74">
        <v>14.941087011088635</v>
      </c>
      <c r="AP55" s="74">
        <v>11.337206727006954</v>
      </c>
      <c r="AQ55" s="74">
        <v>219.76161648973081</v>
      </c>
      <c r="AR55" s="74">
        <v>0.37540419625850846</v>
      </c>
      <c r="AS55" s="74">
        <v>348.97574084190944</v>
      </c>
      <c r="AT55" s="74">
        <v>298.22109350775906</v>
      </c>
      <c r="AU55" s="74">
        <v>4.5048503551021009</v>
      </c>
      <c r="AV55" s="74">
        <v>0</v>
      </c>
      <c r="AW55" s="74">
        <v>7.6582456036735715</v>
      </c>
      <c r="AX55" s="74">
        <v>1.2012934280272269</v>
      </c>
      <c r="AY55" s="74">
        <v>140.25100772217874</v>
      </c>
      <c r="AZ55" s="74">
        <v>0</v>
      </c>
      <c r="BA55" s="74">
        <v>0.30032335700680673</v>
      </c>
      <c r="BB55" s="74">
        <v>0</v>
      </c>
      <c r="BC55" s="74">
        <v>0</v>
      </c>
      <c r="BD55" s="74">
        <v>0</v>
      </c>
      <c r="BE55" s="74">
        <v>0.22524251775510507</v>
      </c>
      <c r="BF55" s="74">
        <v>0</v>
      </c>
      <c r="BG55" s="74">
        <v>14.715844493333531</v>
      </c>
      <c r="BH55" s="74">
        <v>1.5016167850340338</v>
      </c>
      <c r="BI55" s="74">
        <v>15.917137921360757</v>
      </c>
      <c r="BJ55" s="74">
        <v>0.15016167850340337</v>
      </c>
      <c r="BK55" s="74">
        <v>0</v>
      </c>
      <c r="BL55" s="74">
        <v>38.516470536122959</v>
      </c>
      <c r="BM55" s="74">
        <v>9.9857516204763233</v>
      </c>
      <c r="BN55" s="74">
        <v>0</v>
      </c>
      <c r="BO55" s="74">
        <v>1.3514551065306304</v>
      </c>
      <c r="BP55" s="74">
        <v>2.1022634990476474</v>
      </c>
      <c r="BQ55" s="74">
        <v>0.22524251775510507</v>
      </c>
      <c r="BR55" s="74">
        <v>14.941087011088635</v>
      </c>
      <c r="BS55" s="74">
        <v>0</v>
      </c>
      <c r="BT55" s="74">
        <v>13214.002465781741</v>
      </c>
      <c r="BU55" s="74">
        <v>227.57002377190781</v>
      </c>
      <c r="BV55" s="74">
        <v>0</v>
      </c>
      <c r="BW55" s="74">
        <v>0</v>
      </c>
      <c r="BX55" s="74">
        <v>1813.4275104463507</v>
      </c>
      <c r="BY55" s="74">
        <v>0</v>
      </c>
      <c r="BZ55" s="74">
        <v>0</v>
      </c>
      <c r="CA55" s="74">
        <v>2040.9975342182586</v>
      </c>
      <c r="CB55" s="74">
        <v>15255</v>
      </c>
      <c r="CD55" s="74">
        <v>0</v>
      </c>
      <c r="CE55" s="74">
        <v>0</v>
      </c>
      <c r="CF55" s="74">
        <v>0</v>
      </c>
      <c r="CH55" s="95">
        <v>15255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12.675256946443389</v>
      </c>
      <c r="E56" s="74">
        <v>9.0975634534956562</v>
      </c>
      <c r="F56" s="74">
        <v>0.61331888450532512</v>
      </c>
      <c r="G56" s="74">
        <v>0.51109907042110436</v>
      </c>
      <c r="H56" s="74">
        <v>42.625662473120101</v>
      </c>
      <c r="I56" s="74">
        <v>0</v>
      </c>
      <c r="J56" s="74">
        <v>0</v>
      </c>
      <c r="K56" s="74">
        <v>0</v>
      </c>
      <c r="L56" s="74">
        <v>12.879696574611829</v>
      </c>
      <c r="M56" s="74">
        <v>7.3598266140639028</v>
      </c>
      <c r="N56" s="74">
        <v>3.4754736788635094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0.10221981408422086</v>
      </c>
      <c r="U56" s="74">
        <v>0</v>
      </c>
      <c r="V56" s="74">
        <v>2195.6816065290641</v>
      </c>
      <c r="W56" s="74">
        <v>36.185814185814188</v>
      </c>
      <c r="X56" s="74">
        <v>36.390253813982625</v>
      </c>
      <c r="Y56" s="74">
        <v>37.105792512572172</v>
      </c>
      <c r="Z56" s="74">
        <v>158.64515145871079</v>
      </c>
      <c r="AA56" s="74">
        <v>94.655547841988508</v>
      </c>
      <c r="AB56" s="74">
        <v>0</v>
      </c>
      <c r="AC56" s="74">
        <v>0</v>
      </c>
      <c r="AD56" s="74">
        <v>0</v>
      </c>
      <c r="AE56" s="74">
        <v>0</v>
      </c>
      <c r="AF56" s="74">
        <v>5.1109907042110434</v>
      </c>
      <c r="AG56" s="74">
        <v>0</v>
      </c>
      <c r="AH56" s="74">
        <v>0.30665944225266256</v>
      </c>
      <c r="AI56" s="74">
        <v>0.10221981408422086</v>
      </c>
      <c r="AJ56" s="74">
        <v>1.7377368394317547</v>
      </c>
      <c r="AK56" s="74">
        <v>0.10221981408422086</v>
      </c>
      <c r="AL56" s="74">
        <v>0</v>
      </c>
      <c r="AM56" s="74">
        <v>0.30665944225266256</v>
      </c>
      <c r="AN56" s="74">
        <v>0</v>
      </c>
      <c r="AO56" s="74">
        <v>0.51109907042110436</v>
      </c>
      <c r="AP56" s="74">
        <v>0.40887925633688343</v>
      </c>
      <c r="AQ56" s="74">
        <v>49.985489087184007</v>
      </c>
      <c r="AR56" s="74">
        <v>15.128532484464687</v>
      </c>
      <c r="AS56" s="74">
        <v>19.932863746423067</v>
      </c>
      <c r="AT56" s="74">
        <v>87.909040112429949</v>
      </c>
      <c r="AU56" s="74">
        <v>0</v>
      </c>
      <c r="AV56" s="74">
        <v>0</v>
      </c>
      <c r="AW56" s="74">
        <v>5.5198699605479264</v>
      </c>
      <c r="AX56" s="74">
        <v>0</v>
      </c>
      <c r="AY56" s="74">
        <v>0.20443962816844172</v>
      </c>
      <c r="AZ56" s="74">
        <v>0</v>
      </c>
      <c r="BA56" s="74">
        <v>0.10221981408422086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9.3020030816640986</v>
      </c>
      <c r="BH56" s="74">
        <v>2.248835909852859</v>
      </c>
      <c r="BI56" s="74">
        <v>0</v>
      </c>
      <c r="BJ56" s="74">
        <v>0</v>
      </c>
      <c r="BK56" s="74">
        <v>8.9953436394114359</v>
      </c>
      <c r="BL56" s="74">
        <v>83.411368292724234</v>
      </c>
      <c r="BM56" s="74">
        <v>14.515213599959363</v>
      </c>
      <c r="BN56" s="74">
        <v>0</v>
      </c>
      <c r="BO56" s="74">
        <v>3.9865727492846137</v>
      </c>
      <c r="BP56" s="74">
        <v>4.3954520056214967</v>
      </c>
      <c r="BQ56" s="74">
        <v>0</v>
      </c>
      <c r="BR56" s="74">
        <v>12.981916388696051</v>
      </c>
      <c r="BS56" s="74">
        <v>0</v>
      </c>
      <c r="BT56" s="74">
        <v>2975.2099087353326</v>
      </c>
      <c r="BU56" s="74">
        <v>430.54985692273829</v>
      </c>
      <c r="BV56" s="74">
        <v>0</v>
      </c>
      <c r="BW56" s="74">
        <v>0</v>
      </c>
      <c r="BX56" s="74">
        <v>2631.2402343419294</v>
      </c>
      <c r="BY56" s="74">
        <v>0</v>
      </c>
      <c r="BZ56" s="74">
        <v>0</v>
      </c>
      <c r="CA56" s="74">
        <v>3061.7900912646674</v>
      </c>
      <c r="CB56" s="74">
        <v>6037</v>
      </c>
      <c r="CD56" s="74">
        <v>0</v>
      </c>
      <c r="CE56" s="74">
        <v>0</v>
      </c>
      <c r="CF56" s="74">
        <v>0</v>
      </c>
      <c r="CH56" s="95">
        <v>6037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577.6733665749656</v>
      </c>
      <c r="E57" s="74">
        <v>127.90682599724897</v>
      </c>
      <c r="F57" s="74">
        <v>7.7581155433287483</v>
      </c>
      <c r="G57" s="74">
        <v>11.943414718019259</v>
      </c>
      <c r="H57" s="74">
        <v>116.57589408528197</v>
      </c>
      <c r="I57" s="74">
        <v>0.10208046767537826</v>
      </c>
      <c r="J57" s="74">
        <v>11.22885144429161</v>
      </c>
      <c r="K57" s="74">
        <v>0.10208046767537826</v>
      </c>
      <c r="L57" s="74">
        <v>16.741196698762035</v>
      </c>
      <c r="M57" s="74">
        <v>70.333442228335628</v>
      </c>
      <c r="N57" s="74">
        <v>12.964219394773039</v>
      </c>
      <c r="O57" s="74">
        <v>0</v>
      </c>
      <c r="P57" s="74">
        <v>27.255484869325997</v>
      </c>
      <c r="Q57" s="74">
        <v>0</v>
      </c>
      <c r="R57" s="74">
        <v>29.399174690508943</v>
      </c>
      <c r="S57" s="74">
        <v>0</v>
      </c>
      <c r="T57" s="74">
        <v>287.0502751031637</v>
      </c>
      <c r="U57" s="74">
        <v>1.4291265474552957</v>
      </c>
      <c r="V57" s="74">
        <v>0</v>
      </c>
      <c r="W57" s="74">
        <v>1.2249656121045394</v>
      </c>
      <c r="X57" s="74">
        <v>2800.1693088033012</v>
      </c>
      <c r="Y57" s="74">
        <v>466.91605914718019</v>
      </c>
      <c r="Z57" s="74">
        <v>150.67077028885834</v>
      </c>
      <c r="AA57" s="74">
        <v>25.622197386519943</v>
      </c>
      <c r="AB57" s="74">
        <v>71.660488308115546</v>
      </c>
      <c r="AC57" s="74">
        <v>232.23306396148556</v>
      </c>
      <c r="AD57" s="74">
        <v>85.441351444291612</v>
      </c>
      <c r="AE57" s="74">
        <v>117.90294016506191</v>
      </c>
      <c r="AF57" s="74">
        <v>57.879625171939473</v>
      </c>
      <c r="AG57" s="74">
        <v>0</v>
      </c>
      <c r="AH57" s="74">
        <v>26.336760660247592</v>
      </c>
      <c r="AI57" s="74">
        <v>3.3686554332874827</v>
      </c>
      <c r="AJ57" s="74">
        <v>1.2249656121045394</v>
      </c>
      <c r="AK57" s="74">
        <v>1.7353679504814306</v>
      </c>
      <c r="AL57" s="74">
        <v>42.363394085281982</v>
      </c>
      <c r="AM57" s="74">
        <v>29.705416093535074</v>
      </c>
      <c r="AN57" s="74">
        <v>26.643002063273727</v>
      </c>
      <c r="AO57" s="74">
        <v>22.763944291609356</v>
      </c>
      <c r="AP57" s="74">
        <v>111.2677097661623</v>
      </c>
      <c r="AQ57" s="74">
        <v>0.10208046767537826</v>
      </c>
      <c r="AR57" s="74">
        <v>0</v>
      </c>
      <c r="AS57" s="74">
        <v>55.531774415405778</v>
      </c>
      <c r="AT57" s="74">
        <v>0.10208046767537826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1.4291265474552957</v>
      </c>
      <c r="BH57" s="74">
        <v>0.30624140302613484</v>
      </c>
      <c r="BI57" s="74">
        <v>0</v>
      </c>
      <c r="BJ57" s="74">
        <v>0</v>
      </c>
      <c r="BK57" s="74">
        <v>0</v>
      </c>
      <c r="BL57" s="74">
        <v>0.81664374140302609</v>
      </c>
      <c r="BM57" s="74">
        <v>3.2665749656121044</v>
      </c>
      <c r="BN57" s="74">
        <v>0</v>
      </c>
      <c r="BO57" s="74">
        <v>24.805553645116916</v>
      </c>
      <c r="BP57" s="74">
        <v>80.439408528198072</v>
      </c>
      <c r="BQ57" s="74">
        <v>0</v>
      </c>
      <c r="BR57" s="74">
        <v>46.140371389270975</v>
      </c>
      <c r="BS57" s="74">
        <v>0</v>
      </c>
      <c r="BT57" s="74">
        <v>5786.5333906464921</v>
      </c>
      <c r="BU57" s="74">
        <v>148.22083906464925</v>
      </c>
      <c r="BV57" s="74">
        <v>0</v>
      </c>
      <c r="BW57" s="74">
        <v>0</v>
      </c>
      <c r="BX57" s="74">
        <v>2.245770288858322</v>
      </c>
      <c r="BY57" s="74">
        <v>0</v>
      </c>
      <c r="BZ57" s="74">
        <v>0</v>
      </c>
      <c r="CA57" s="74">
        <v>150.46660935350758</v>
      </c>
      <c r="CB57" s="74">
        <v>5937</v>
      </c>
      <c r="CD57" s="74">
        <v>0</v>
      </c>
      <c r="CE57" s="74">
        <v>0</v>
      </c>
      <c r="CF57" s="74">
        <v>0</v>
      </c>
      <c r="CH57" s="95">
        <v>5937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3990.79179112164</v>
      </c>
      <c r="E58" s="74">
        <v>395.0793078586878</v>
      </c>
      <c r="F58" s="74">
        <v>30.673859305798743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25.520650942424552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222.20143681120609</v>
      </c>
      <c r="Y58" s="74">
        <v>2.5766041816870944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0.36808631166958489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4667.2117365331133</v>
      </c>
      <c r="BU58" s="74">
        <v>97.788263466886391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97.788263466886391</v>
      </c>
      <c r="CB58" s="74">
        <v>4765</v>
      </c>
      <c r="CD58" s="74">
        <v>0</v>
      </c>
      <c r="CE58" s="74">
        <v>0</v>
      </c>
      <c r="CF58" s="74">
        <v>0</v>
      </c>
      <c r="CH58" s="95">
        <v>4765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0.17935668068335223</v>
      </c>
      <c r="F59" s="74">
        <v>0</v>
      </c>
      <c r="G59" s="74">
        <v>0</v>
      </c>
      <c r="H59" s="74">
        <v>73.894952441541108</v>
      </c>
      <c r="I59" s="74">
        <v>15.484460098996076</v>
      </c>
      <c r="J59" s="74">
        <v>7.1742672273340888</v>
      </c>
      <c r="K59" s="74">
        <v>24.990364175213742</v>
      </c>
      <c r="L59" s="74">
        <v>0</v>
      </c>
      <c r="M59" s="74">
        <v>22.001086163824535</v>
      </c>
      <c r="N59" s="74">
        <v>1.61421012615017</v>
      </c>
      <c r="O59" s="74">
        <v>0</v>
      </c>
      <c r="P59" s="74">
        <v>80.830077427964071</v>
      </c>
      <c r="Q59" s="74">
        <v>13.870249972845905</v>
      </c>
      <c r="R59" s="74">
        <v>47.170807019721629</v>
      </c>
      <c r="S59" s="74">
        <v>0</v>
      </c>
      <c r="T59" s="74">
        <v>92.189333871243036</v>
      </c>
      <c r="U59" s="74">
        <v>0</v>
      </c>
      <c r="V59" s="74">
        <v>0</v>
      </c>
      <c r="W59" s="74">
        <v>49.562229428832993</v>
      </c>
      <c r="X59" s="74">
        <v>1378.4756621720173</v>
      </c>
      <c r="Y59" s="74">
        <v>864.02091641193533</v>
      </c>
      <c r="Z59" s="74">
        <v>256.06155445559915</v>
      </c>
      <c r="AA59" s="74">
        <v>140.49606653529256</v>
      </c>
      <c r="AB59" s="74">
        <v>165.00814622868404</v>
      </c>
      <c r="AC59" s="74">
        <v>0</v>
      </c>
      <c r="AD59" s="74">
        <v>32.164631402547826</v>
      </c>
      <c r="AE59" s="74">
        <v>19.968377116079878</v>
      </c>
      <c r="AF59" s="74">
        <v>36.648548419631631</v>
      </c>
      <c r="AG59" s="74">
        <v>0</v>
      </c>
      <c r="AH59" s="74">
        <v>6.9351249864229523</v>
      </c>
      <c r="AI59" s="74">
        <v>0.65764116250562477</v>
      </c>
      <c r="AJ59" s="74">
        <v>2.2120657284280107</v>
      </c>
      <c r="AK59" s="74">
        <v>0</v>
      </c>
      <c r="AL59" s="74">
        <v>0.11957112045556814</v>
      </c>
      <c r="AM59" s="74">
        <v>18.234595869474141</v>
      </c>
      <c r="AN59" s="74">
        <v>0</v>
      </c>
      <c r="AO59" s="74">
        <v>0.59785560227784063</v>
      </c>
      <c r="AP59" s="74">
        <v>10.043974118267723</v>
      </c>
      <c r="AQ59" s="74">
        <v>0</v>
      </c>
      <c r="AR59" s="74">
        <v>0</v>
      </c>
      <c r="AS59" s="74">
        <v>4.3045603364004528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3.1088491318447717</v>
      </c>
      <c r="BH59" s="74">
        <v>0</v>
      </c>
      <c r="BI59" s="74">
        <v>0</v>
      </c>
      <c r="BJ59" s="74">
        <v>0</v>
      </c>
      <c r="BK59" s="74">
        <v>0</v>
      </c>
      <c r="BL59" s="74">
        <v>0.47828448182227257</v>
      </c>
      <c r="BM59" s="74">
        <v>2.2718512886557947</v>
      </c>
      <c r="BN59" s="74">
        <v>0</v>
      </c>
      <c r="BO59" s="74">
        <v>5.5600571011839186</v>
      </c>
      <c r="BP59" s="74">
        <v>4.4241314568560215</v>
      </c>
      <c r="BQ59" s="74">
        <v>0</v>
      </c>
      <c r="BR59" s="74">
        <v>0</v>
      </c>
      <c r="BS59" s="74">
        <v>0</v>
      </c>
      <c r="BT59" s="74">
        <v>3380.7538597607336</v>
      </c>
      <c r="BU59" s="74">
        <v>472.24614023926637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472.24614023926637</v>
      </c>
      <c r="CB59" s="74">
        <v>3853</v>
      </c>
      <c r="CD59" s="74">
        <v>0</v>
      </c>
      <c r="CE59" s="74">
        <v>0</v>
      </c>
      <c r="CF59" s="74">
        <v>0</v>
      </c>
      <c r="CH59" s="95">
        <v>3853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14.345040627378783</v>
      </c>
      <c r="E60" s="74">
        <v>0.79254368107065098</v>
      </c>
      <c r="F60" s="74">
        <v>0</v>
      </c>
      <c r="G60" s="74">
        <v>0</v>
      </c>
      <c r="H60" s="74">
        <v>68.555028412611307</v>
      </c>
      <c r="I60" s="74">
        <v>0</v>
      </c>
      <c r="J60" s="74">
        <v>0</v>
      </c>
      <c r="K60" s="74">
        <v>0.1585087362141302</v>
      </c>
      <c r="L60" s="74">
        <v>0.31701747242826039</v>
      </c>
      <c r="M60" s="74">
        <v>0.71328931296358578</v>
      </c>
      <c r="N60" s="74">
        <v>0</v>
      </c>
      <c r="O60" s="74">
        <v>2.6946485156402131</v>
      </c>
      <c r="P60" s="74">
        <v>373.28807378427661</v>
      </c>
      <c r="Q60" s="74">
        <v>0</v>
      </c>
      <c r="R60" s="74">
        <v>118.00975411141992</v>
      </c>
      <c r="S60" s="74">
        <v>52.545646054984161</v>
      </c>
      <c r="T60" s="74">
        <v>138.61588981925686</v>
      </c>
      <c r="U60" s="74">
        <v>4.4382446139956455</v>
      </c>
      <c r="V60" s="74">
        <v>0</v>
      </c>
      <c r="W60" s="74">
        <v>0</v>
      </c>
      <c r="X60" s="74">
        <v>183.55311653596277</v>
      </c>
      <c r="Y60" s="74">
        <v>194.88649117527305</v>
      </c>
      <c r="Z60" s="74">
        <v>101.12857370461506</v>
      </c>
      <c r="AA60" s="74">
        <v>6.181840712351077</v>
      </c>
      <c r="AB60" s="74">
        <v>1709.5167200693941</v>
      </c>
      <c r="AC60" s="74">
        <v>174.12184673122201</v>
      </c>
      <c r="AD60" s="74">
        <v>7.9254368107065098E-2</v>
      </c>
      <c r="AE60" s="74">
        <v>21.63644249322877</v>
      </c>
      <c r="AF60" s="74">
        <v>101.6833542813645</v>
      </c>
      <c r="AG60" s="74">
        <v>19.417320186230949</v>
      </c>
      <c r="AH60" s="74">
        <v>331.60027615996034</v>
      </c>
      <c r="AI60" s="74">
        <v>19.417320186230949</v>
      </c>
      <c r="AJ60" s="74">
        <v>8.7972348598842256</v>
      </c>
      <c r="AK60" s="74">
        <v>164.29430508594592</v>
      </c>
      <c r="AL60" s="74">
        <v>32.17727345146843</v>
      </c>
      <c r="AM60" s="74">
        <v>172.21974189665244</v>
      </c>
      <c r="AN60" s="74">
        <v>0</v>
      </c>
      <c r="AO60" s="74">
        <v>0</v>
      </c>
      <c r="AP60" s="74">
        <v>0</v>
      </c>
      <c r="AQ60" s="74">
        <v>7.9254368107065098E-2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1.1888155216059764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4016.4528669298447</v>
      </c>
      <c r="BU60" s="74">
        <v>460.54713307015527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460.54713307015527</v>
      </c>
      <c r="CB60" s="74">
        <v>4477</v>
      </c>
      <c r="CD60" s="74">
        <v>0</v>
      </c>
      <c r="CE60" s="74">
        <v>0</v>
      </c>
      <c r="CF60" s="74">
        <v>0</v>
      </c>
      <c r="CH60" s="95">
        <v>4477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2214.8119171976264</v>
      </c>
      <c r="E61" s="74">
        <v>246.56580710437802</v>
      </c>
      <c r="F61" s="74">
        <v>8.2931718121906535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3.2102600563318662</v>
      </c>
      <c r="M61" s="74">
        <v>8.9173890453662946E-2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495.18261368919036</v>
      </c>
      <c r="Z61" s="74">
        <v>60.459897727583474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4.280346741775821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0.71339112362930357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1.9618255899805845</v>
      </c>
      <c r="BH61" s="74">
        <v>1.0700866854439552</v>
      </c>
      <c r="BI61" s="74">
        <v>0</v>
      </c>
      <c r="BJ61" s="74">
        <v>102.46080013125871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0.4458694522683147</v>
      </c>
      <c r="BR61" s="74">
        <v>0</v>
      </c>
      <c r="BS61" s="74">
        <v>0</v>
      </c>
      <c r="BT61" s="74">
        <v>3139.5451612021111</v>
      </c>
      <c r="BU61" s="74">
        <v>76.422024118789139</v>
      </c>
      <c r="BV61" s="74">
        <v>0</v>
      </c>
      <c r="BW61" s="74">
        <v>0</v>
      </c>
      <c r="BX61" s="74">
        <v>45.032814679099786</v>
      </c>
      <c r="BY61" s="74">
        <v>0</v>
      </c>
      <c r="BZ61" s="74">
        <v>0</v>
      </c>
      <c r="CA61" s="74">
        <v>121.45483879788893</v>
      </c>
      <c r="CB61" s="74">
        <v>3261</v>
      </c>
      <c r="CD61" s="74">
        <v>0</v>
      </c>
      <c r="CE61" s="74">
        <v>0</v>
      </c>
      <c r="CF61" s="74">
        <v>0</v>
      </c>
      <c r="CH61" s="95">
        <v>3261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2.3958500112075316</v>
      </c>
      <c r="F62" s="74">
        <v>0</v>
      </c>
      <c r="G62" s="74">
        <v>252.20314451311282</v>
      </c>
      <c r="H62" s="74">
        <v>19.246661756700501</v>
      </c>
      <c r="I62" s="74">
        <v>21.722373434948288</v>
      </c>
      <c r="J62" s="74">
        <v>15.97233340805021</v>
      </c>
      <c r="K62" s="74">
        <v>92.639533766691216</v>
      </c>
      <c r="L62" s="74">
        <v>1.51737167376477</v>
      </c>
      <c r="M62" s="74">
        <v>260.50875788529891</v>
      </c>
      <c r="N62" s="74">
        <v>12.458420058279165</v>
      </c>
      <c r="O62" s="74">
        <v>0.7187550033622595</v>
      </c>
      <c r="P62" s="74">
        <v>16.371641743251466</v>
      </c>
      <c r="Q62" s="74">
        <v>0</v>
      </c>
      <c r="R62" s="74">
        <v>11.4202183867559</v>
      </c>
      <c r="S62" s="74">
        <v>34.420378494348199</v>
      </c>
      <c r="T62" s="74">
        <v>50.712158570559417</v>
      </c>
      <c r="U62" s="74">
        <v>30.986326811617406</v>
      </c>
      <c r="V62" s="74">
        <v>24.038361779115565</v>
      </c>
      <c r="W62" s="74">
        <v>12.458420058279165</v>
      </c>
      <c r="X62" s="74">
        <v>68.521310320535406</v>
      </c>
      <c r="Y62" s="74">
        <v>301.07848474174642</v>
      </c>
      <c r="Z62" s="74">
        <v>104.93823049088986</v>
      </c>
      <c r="AA62" s="74">
        <v>87.6082487431554</v>
      </c>
      <c r="AB62" s="74">
        <v>128.09811393256268</v>
      </c>
      <c r="AC62" s="74">
        <v>50.472573569438666</v>
      </c>
      <c r="AD62" s="74">
        <v>39.930833520125525</v>
      </c>
      <c r="AE62" s="74">
        <v>4.6319766883345608</v>
      </c>
      <c r="AF62" s="74">
        <v>19.805693425982259</v>
      </c>
      <c r="AG62" s="74">
        <v>0.39930833520125525</v>
      </c>
      <c r="AH62" s="74">
        <v>11.819526721957155</v>
      </c>
      <c r="AI62" s="74">
        <v>23.000160107592304</v>
      </c>
      <c r="AJ62" s="74">
        <v>8.7049217073873635</v>
      </c>
      <c r="AK62" s="74">
        <v>1.756956674885523</v>
      </c>
      <c r="AL62" s="74">
        <v>2.6354350123282844</v>
      </c>
      <c r="AM62" s="74">
        <v>35.618303499951971</v>
      </c>
      <c r="AN62" s="74">
        <v>24.357808447276572</v>
      </c>
      <c r="AO62" s="74">
        <v>1.597233340805021</v>
      </c>
      <c r="AP62" s="74">
        <v>19.326523423740756</v>
      </c>
      <c r="AQ62" s="74">
        <v>75.469275353037233</v>
      </c>
      <c r="AR62" s="74">
        <v>3.8333600179320504</v>
      </c>
      <c r="AS62" s="74">
        <v>165.79282077556118</v>
      </c>
      <c r="AT62" s="74">
        <v>0.63889333632200829</v>
      </c>
      <c r="AU62" s="74">
        <v>0</v>
      </c>
      <c r="AV62" s="74">
        <v>0</v>
      </c>
      <c r="AW62" s="74">
        <v>3.8333600179320504</v>
      </c>
      <c r="AX62" s="74">
        <v>0</v>
      </c>
      <c r="AY62" s="74">
        <v>0</v>
      </c>
      <c r="AZ62" s="74">
        <v>0</v>
      </c>
      <c r="BA62" s="74">
        <v>0</v>
      </c>
      <c r="BB62" s="74">
        <v>7.9861667040251036E-2</v>
      </c>
      <c r="BC62" s="74">
        <v>7.9861667040251036E-2</v>
      </c>
      <c r="BD62" s="74">
        <v>2.6354350123282844</v>
      </c>
      <c r="BE62" s="74">
        <v>2.715296679368536</v>
      </c>
      <c r="BF62" s="74">
        <v>0</v>
      </c>
      <c r="BG62" s="74">
        <v>1.597233340805021</v>
      </c>
      <c r="BH62" s="74">
        <v>1.357648339684268</v>
      </c>
      <c r="BI62" s="74">
        <v>0</v>
      </c>
      <c r="BJ62" s="74">
        <v>6.9479650325018412</v>
      </c>
      <c r="BK62" s="74">
        <v>7.9861667040251036E-2</v>
      </c>
      <c r="BL62" s="74">
        <v>4.871561689455314</v>
      </c>
      <c r="BM62" s="74">
        <v>30.347433475295396</v>
      </c>
      <c r="BN62" s="74">
        <v>0</v>
      </c>
      <c r="BO62" s="74">
        <v>74.031765346312724</v>
      </c>
      <c r="BP62" s="74">
        <v>0</v>
      </c>
      <c r="BQ62" s="74">
        <v>1.1180633385635146</v>
      </c>
      <c r="BR62" s="74">
        <v>0.7986166704025105</v>
      </c>
      <c r="BS62" s="74">
        <v>0</v>
      </c>
      <c r="BT62" s="74">
        <v>2170.3206634858625</v>
      </c>
      <c r="BU62" s="74">
        <v>281.75196131800573</v>
      </c>
      <c r="BV62" s="74">
        <v>0</v>
      </c>
      <c r="BW62" s="74">
        <v>0</v>
      </c>
      <c r="BX62" s="74">
        <v>41.927375196131806</v>
      </c>
      <c r="BY62" s="74">
        <v>0</v>
      </c>
      <c r="BZ62" s="74">
        <v>0</v>
      </c>
      <c r="CA62" s="74">
        <v>323.67933651413745</v>
      </c>
      <c r="CB62" s="74">
        <v>2494</v>
      </c>
      <c r="CD62" s="74">
        <v>0</v>
      </c>
      <c r="CE62" s="74">
        <v>0</v>
      </c>
      <c r="CF62" s="74">
        <v>0</v>
      </c>
      <c r="CH62" s="95">
        <v>2494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3.0259143841233396</v>
      </c>
      <c r="E63" s="74">
        <v>6.3703460718386093</v>
      </c>
      <c r="F63" s="74">
        <v>0.31851730359193042</v>
      </c>
      <c r="G63" s="74">
        <v>0</v>
      </c>
      <c r="H63" s="74">
        <v>0</v>
      </c>
      <c r="I63" s="74">
        <v>0</v>
      </c>
      <c r="J63" s="74">
        <v>0</v>
      </c>
      <c r="K63" s="74">
        <v>0.31851730359193042</v>
      </c>
      <c r="L63" s="74">
        <v>0</v>
      </c>
      <c r="M63" s="74">
        <v>7.6444152862063302</v>
      </c>
      <c r="N63" s="74">
        <v>0</v>
      </c>
      <c r="O63" s="74">
        <v>0</v>
      </c>
      <c r="P63" s="74">
        <v>10.192553714941774</v>
      </c>
      <c r="Q63" s="74">
        <v>9.0777431523700187</v>
      </c>
      <c r="R63" s="74">
        <v>15.766606527800556</v>
      </c>
      <c r="S63" s="74">
        <v>46.662784976217814</v>
      </c>
      <c r="T63" s="74">
        <v>197.95850418238476</v>
      </c>
      <c r="U63" s="74">
        <v>156.2327374118419</v>
      </c>
      <c r="V63" s="74">
        <v>0</v>
      </c>
      <c r="W63" s="74">
        <v>0</v>
      </c>
      <c r="X63" s="74">
        <v>0</v>
      </c>
      <c r="Y63" s="74">
        <v>28.029522716089879</v>
      </c>
      <c r="Z63" s="74">
        <v>2.5481384287354434</v>
      </c>
      <c r="AA63" s="74">
        <v>0.15925865179596521</v>
      </c>
      <c r="AB63" s="74">
        <v>260.54715433819911</v>
      </c>
      <c r="AC63" s="74">
        <v>128.203214695752</v>
      </c>
      <c r="AD63" s="74">
        <v>0</v>
      </c>
      <c r="AE63" s="74">
        <v>0</v>
      </c>
      <c r="AF63" s="74">
        <v>100.96998523864195</v>
      </c>
      <c r="AG63" s="74">
        <v>62.270132852222403</v>
      </c>
      <c r="AH63" s="74">
        <v>3.9814662948991311</v>
      </c>
      <c r="AI63" s="74">
        <v>11.148105625717566</v>
      </c>
      <c r="AJ63" s="74">
        <v>137.28095784812203</v>
      </c>
      <c r="AK63" s="74">
        <v>41.72576677054289</v>
      </c>
      <c r="AL63" s="74">
        <v>25.959160242742335</v>
      </c>
      <c r="AM63" s="74">
        <v>51.918320485484671</v>
      </c>
      <c r="AN63" s="74">
        <v>83.133016237493848</v>
      </c>
      <c r="AO63" s="74">
        <v>21.340659340659343</v>
      </c>
      <c r="AP63" s="74">
        <v>24.366573724782679</v>
      </c>
      <c r="AQ63" s="74">
        <v>1640.0455961948498</v>
      </c>
      <c r="AR63" s="74">
        <v>196.68443496801706</v>
      </c>
      <c r="AS63" s="74">
        <v>0</v>
      </c>
      <c r="AT63" s="74">
        <v>42.362801377726747</v>
      </c>
      <c r="AU63" s="74">
        <v>0</v>
      </c>
      <c r="AV63" s="74">
        <v>0</v>
      </c>
      <c r="AW63" s="74">
        <v>0</v>
      </c>
      <c r="AX63" s="74">
        <v>1.7518451697556174</v>
      </c>
      <c r="AY63" s="74">
        <v>0</v>
      </c>
      <c r="AZ63" s="74">
        <v>35.833196654092177</v>
      </c>
      <c r="BA63" s="74">
        <v>25.322125635558471</v>
      </c>
      <c r="BB63" s="74">
        <v>0</v>
      </c>
      <c r="BC63" s="74">
        <v>0</v>
      </c>
      <c r="BD63" s="74">
        <v>0.15925865179596521</v>
      </c>
      <c r="BE63" s="74">
        <v>219.13990487124818</v>
      </c>
      <c r="BF63" s="74">
        <v>0</v>
      </c>
      <c r="BG63" s="74">
        <v>0.63703460718386085</v>
      </c>
      <c r="BH63" s="74">
        <v>0.15925865179596521</v>
      </c>
      <c r="BI63" s="74">
        <v>3.1851730359193047</v>
      </c>
      <c r="BJ63" s="74">
        <v>84.725602755453494</v>
      </c>
      <c r="BK63" s="74">
        <v>0</v>
      </c>
      <c r="BL63" s="74">
        <v>26.596194849926192</v>
      </c>
      <c r="BM63" s="74">
        <v>13.377726750861079</v>
      </c>
      <c r="BN63" s="74">
        <v>0</v>
      </c>
      <c r="BO63" s="74">
        <v>0.79629325897982617</v>
      </c>
      <c r="BP63" s="74">
        <v>0</v>
      </c>
      <c r="BQ63" s="74">
        <v>0.79629325897982617</v>
      </c>
      <c r="BR63" s="74">
        <v>16.722158438576347</v>
      </c>
      <c r="BS63" s="74">
        <v>0</v>
      </c>
      <c r="BT63" s="74">
        <v>3745.4449729375101</v>
      </c>
      <c r="BU63" s="74">
        <v>88.070034443168765</v>
      </c>
      <c r="BV63" s="74">
        <v>0</v>
      </c>
      <c r="BW63" s="74">
        <v>0</v>
      </c>
      <c r="BX63" s="74">
        <v>50.484992619320977</v>
      </c>
      <c r="BY63" s="74">
        <v>0</v>
      </c>
      <c r="BZ63" s="74">
        <v>0</v>
      </c>
      <c r="CA63" s="74">
        <v>138.55502706248976</v>
      </c>
      <c r="CB63" s="74">
        <v>3884</v>
      </c>
      <c r="CD63" s="74">
        <v>0</v>
      </c>
      <c r="CE63" s="74">
        <v>0</v>
      </c>
      <c r="CF63" s="74">
        <v>0</v>
      </c>
      <c r="CH63" s="95">
        <v>3884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1.2225748159901273</v>
      </c>
      <c r="E64" s="74">
        <v>13.142679271893869</v>
      </c>
      <c r="F64" s="74">
        <v>0</v>
      </c>
      <c r="G64" s="74">
        <v>0</v>
      </c>
      <c r="H64" s="74">
        <v>21.700702983824762</v>
      </c>
      <c r="I64" s="74">
        <v>19.866840759839569</v>
      </c>
      <c r="J64" s="74">
        <v>5.5015866719555735</v>
      </c>
      <c r="K64" s="74">
        <v>19.255553351844505</v>
      </c>
      <c r="L64" s="74">
        <v>6.7241614879457003</v>
      </c>
      <c r="M64" s="74">
        <v>78.856075631363225</v>
      </c>
      <c r="N64" s="74">
        <v>7.9467363039358272</v>
      </c>
      <c r="O64" s="74">
        <v>0</v>
      </c>
      <c r="P64" s="74">
        <v>16.504760015866719</v>
      </c>
      <c r="Q64" s="74">
        <v>17.116047423861783</v>
      </c>
      <c r="R64" s="74">
        <v>0.30564370399753182</v>
      </c>
      <c r="S64" s="74">
        <v>6.7241614879457003</v>
      </c>
      <c r="T64" s="74">
        <v>14.059610383886465</v>
      </c>
      <c r="U64" s="74">
        <v>0.30564370399753182</v>
      </c>
      <c r="V64" s="74">
        <v>9.169311119925954</v>
      </c>
      <c r="W64" s="74">
        <v>0.30564370399753182</v>
      </c>
      <c r="X64" s="74">
        <v>21.089415575829698</v>
      </c>
      <c r="Y64" s="74">
        <v>52.265073383577949</v>
      </c>
      <c r="Z64" s="74">
        <v>587.14155537925865</v>
      </c>
      <c r="AA64" s="74">
        <v>6.4185177839481691</v>
      </c>
      <c r="AB64" s="74">
        <v>11.614460751906211</v>
      </c>
      <c r="AC64" s="74">
        <v>24.451496319802548</v>
      </c>
      <c r="AD64" s="74">
        <v>7.0298051919432325</v>
      </c>
      <c r="AE64" s="74">
        <v>18.338622239851908</v>
      </c>
      <c r="AF64" s="74">
        <v>207.83771871832164</v>
      </c>
      <c r="AG64" s="74">
        <v>29.036151879765526</v>
      </c>
      <c r="AH64" s="74">
        <v>4.8902992639605092</v>
      </c>
      <c r="AI64" s="74">
        <v>14.059610383886465</v>
      </c>
      <c r="AJ64" s="74">
        <v>10.697529639913615</v>
      </c>
      <c r="AK64" s="74">
        <v>13.448322975891401</v>
      </c>
      <c r="AL64" s="74">
        <v>1.5282185199876592</v>
      </c>
      <c r="AM64" s="74">
        <v>2.4451496319802546</v>
      </c>
      <c r="AN64" s="74">
        <v>0</v>
      </c>
      <c r="AO64" s="74">
        <v>5.8072303759531056</v>
      </c>
      <c r="AP64" s="74">
        <v>20.172484463837101</v>
      </c>
      <c r="AQ64" s="74">
        <v>53.182004495570546</v>
      </c>
      <c r="AR64" s="74">
        <v>87.108455639296565</v>
      </c>
      <c r="AS64" s="74">
        <v>918.45933051258316</v>
      </c>
      <c r="AT64" s="74">
        <v>136.62273568689673</v>
      </c>
      <c r="AU64" s="74">
        <v>3.9733681519679136</v>
      </c>
      <c r="AV64" s="74">
        <v>0.30564370399753182</v>
      </c>
      <c r="AW64" s="74">
        <v>42.178831151659395</v>
      </c>
      <c r="AX64" s="74">
        <v>34.537738551721098</v>
      </c>
      <c r="AY64" s="74">
        <v>29.036151879765526</v>
      </c>
      <c r="AZ64" s="74">
        <v>4.8902992639605092</v>
      </c>
      <c r="BA64" s="74">
        <v>20.478128167834633</v>
      </c>
      <c r="BB64" s="74">
        <v>63.573890431486618</v>
      </c>
      <c r="BC64" s="74">
        <v>3.6677244479703823</v>
      </c>
      <c r="BD64" s="74">
        <v>8.2523800079333594</v>
      </c>
      <c r="BE64" s="74">
        <v>0</v>
      </c>
      <c r="BF64" s="74">
        <v>115.22767640706951</v>
      </c>
      <c r="BG64" s="74">
        <v>55.015866719555724</v>
      </c>
      <c r="BH64" s="74">
        <v>106.97529639913614</v>
      </c>
      <c r="BI64" s="74">
        <v>48.597348935607563</v>
      </c>
      <c r="BJ64" s="74">
        <v>790.39461853761736</v>
      </c>
      <c r="BK64" s="74">
        <v>0.61128740799506365</v>
      </c>
      <c r="BL64" s="74">
        <v>81.301225263343468</v>
      </c>
      <c r="BM64" s="74">
        <v>82.829443783331129</v>
      </c>
      <c r="BN64" s="74">
        <v>59.906165983516239</v>
      </c>
      <c r="BO64" s="74">
        <v>21.089415575829698</v>
      </c>
      <c r="BP64" s="74">
        <v>205.08692538234385</v>
      </c>
      <c r="BQ64" s="74">
        <v>86.497168231301515</v>
      </c>
      <c r="BR64" s="74">
        <v>472.83081008418173</v>
      </c>
      <c r="BS64" s="74">
        <v>0</v>
      </c>
      <c r="BT64" s="74">
        <v>4809.609326105161</v>
      </c>
      <c r="BU64" s="74">
        <v>915.09724976861037</v>
      </c>
      <c r="BV64" s="74">
        <v>0</v>
      </c>
      <c r="BW64" s="74">
        <v>0</v>
      </c>
      <c r="BX64" s="74">
        <v>22014.293424126226</v>
      </c>
      <c r="BY64" s="74">
        <v>0</v>
      </c>
      <c r="BZ64" s="74">
        <v>0</v>
      </c>
      <c r="CA64" s="74">
        <v>22929.390673894839</v>
      </c>
      <c r="CB64" s="74">
        <v>27739</v>
      </c>
      <c r="CD64" s="74">
        <v>0</v>
      </c>
      <c r="CE64" s="74">
        <v>0</v>
      </c>
      <c r="CF64" s="74">
        <v>0</v>
      </c>
      <c r="CH64" s="95">
        <v>27739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133.79105225953873</v>
      </c>
      <c r="E65" s="74">
        <v>1104.2154575791947</v>
      </c>
      <c r="F65" s="74">
        <v>5.7733474708618964</v>
      </c>
      <c r="G65" s="74">
        <v>0</v>
      </c>
      <c r="H65" s="74">
        <v>64.008852394338405</v>
      </c>
      <c r="I65" s="74">
        <v>0</v>
      </c>
      <c r="J65" s="74">
        <v>0</v>
      </c>
      <c r="K65" s="74">
        <v>0</v>
      </c>
      <c r="L65" s="74">
        <v>0</v>
      </c>
      <c r="M65" s="74">
        <v>98.146907004652235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0.75304532228633425</v>
      </c>
      <c r="Y65" s="74">
        <v>97.895891897223464</v>
      </c>
      <c r="Z65" s="74">
        <v>0</v>
      </c>
      <c r="AA65" s="74">
        <v>1559.0548322401407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95.134725715506903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6.024362578290674</v>
      </c>
      <c r="BH65" s="74">
        <v>17.069027305156908</v>
      </c>
      <c r="BI65" s="74">
        <v>0</v>
      </c>
      <c r="BJ65" s="74">
        <v>0</v>
      </c>
      <c r="BK65" s="74">
        <v>0</v>
      </c>
      <c r="BL65" s="74">
        <v>189.26539100129867</v>
      </c>
      <c r="BM65" s="74">
        <v>164.66591047327842</v>
      </c>
      <c r="BN65" s="74">
        <v>71.539305617201762</v>
      </c>
      <c r="BO65" s="74">
        <v>1507.5967352172411</v>
      </c>
      <c r="BP65" s="74">
        <v>2865.0864361920731</v>
      </c>
      <c r="BQ65" s="74">
        <v>3.2631963965741151</v>
      </c>
      <c r="BR65" s="74">
        <v>266.82905919679109</v>
      </c>
      <c r="BS65" s="74">
        <v>0</v>
      </c>
      <c r="BT65" s="74">
        <v>8250.1135358616502</v>
      </c>
      <c r="BU65" s="74">
        <v>838.39045881211882</v>
      </c>
      <c r="BV65" s="74">
        <v>2125.8469448143219</v>
      </c>
      <c r="BW65" s="74">
        <v>0</v>
      </c>
      <c r="BX65" s="74">
        <v>19324.649060511911</v>
      </c>
      <c r="BY65" s="74">
        <v>0</v>
      </c>
      <c r="BZ65" s="74">
        <v>0</v>
      </c>
      <c r="CA65" s="74">
        <v>22288.886464138352</v>
      </c>
      <c r="CB65" s="74">
        <v>30539</v>
      </c>
      <c r="CD65" s="74">
        <v>0</v>
      </c>
      <c r="CE65" s="74">
        <v>0</v>
      </c>
      <c r="CF65" s="74">
        <v>0</v>
      </c>
      <c r="CH65" s="95">
        <v>30539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2.4809710515812458</v>
      </c>
      <c r="H66" s="74">
        <v>8.1517620266240929</v>
      </c>
      <c r="I66" s="74">
        <v>60.606578545770432</v>
      </c>
      <c r="J66" s="74">
        <v>11.459723428732421</v>
      </c>
      <c r="K66" s="74">
        <v>0</v>
      </c>
      <c r="L66" s="74">
        <v>0</v>
      </c>
      <c r="M66" s="74">
        <v>0.47256591458690395</v>
      </c>
      <c r="N66" s="74">
        <v>0</v>
      </c>
      <c r="O66" s="74">
        <v>0</v>
      </c>
      <c r="P66" s="74">
        <v>4.13495175263541</v>
      </c>
      <c r="Q66" s="74">
        <v>0</v>
      </c>
      <c r="R66" s="74">
        <v>64.859671777052569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0.47256591458690395</v>
      </c>
      <c r="Z66" s="74">
        <v>0</v>
      </c>
      <c r="AA66" s="74">
        <v>0.11814147864672599</v>
      </c>
      <c r="AB66" s="74">
        <v>239.70906017420702</v>
      </c>
      <c r="AC66" s="74">
        <v>10.514591599558614</v>
      </c>
      <c r="AD66" s="74">
        <v>30.36236001220858</v>
      </c>
      <c r="AE66" s="74">
        <v>2.4809710515812458</v>
      </c>
      <c r="AF66" s="74">
        <v>0.70884887188035584</v>
      </c>
      <c r="AG66" s="74">
        <v>0</v>
      </c>
      <c r="AH66" s="74">
        <v>17.957504754302349</v>
      </c>
      <c r="AI66" s="74">
        <v>192.57061019416335</v>
      </c>
      <c r="AJ66" s="74">
        <v>1330.7456154767215</v>
      </c>
      <c r="AK66" s="74">
        <v>251.28692508158619</v>
      </c>
      <c r="AL66" s="74">
        <v>102.42866198671142</v>
      </c>
      <c r="AM66" s="74">
        <v>5.0800835818092178</v>
      </c>
      <c r="AN66" s="74">
        <v>74.192848590143925</v>
      </c>
      <c r="AO66" s="74">
        <v>0</v>
      </c>
      <c r="AP66" s="74">
        <v>1.8902636583476158</v>
      </c>
      <c r="AQ66" s="74">
        <v>5.788932453689573</v>
      </c>
      <c r="AR66" s="74">
        <v>86.00699645481653</v>
      </c>
      <c r="AS66" s="74">
        <v>37.687131688305591</v>
      </c>
      <c r="AT66" s="74">
        <v>873.77437607118543</v>
      </c>
      <c r="AU66" s="74">
        <v>0</v>
      </c>
      <c r="AV66" s="74">
        <v>125.11182588688281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0.47256591458690395</v>
      </c>
      <c r="BH66" s="74">
        <v>0</v>
      </c>
      <c r="BI66" s="74">
        <v>51.509684689972531</v>
      </c>
      <c r="BJ66" s="74">
        <v>0</v>
      </c>
      <c r="BK66" s="74">
        <v>0</v>
      </c>
      <c r="BL66" s="74">
        <v>0.11814147864672599</v>
      </c>
      <c r="BM66" s="74">
        <v>0.70884887188035584</v>
      </c>
      <c r="BN66" s="74">
        <v>0</v>
      </c>
      <c r="BO66" s="74">
        <v>1.4176977437607117</v>
      </c>
      <c r="BP66" s="74">
        <v>0.70884887188035584</v>
      </c>
      <c r="BQ66" s="74">
        <v>0</v>
      </c>
      <c r="BR66" s="74">
        <v>2.3628295729345199</v>
      </c>
      <c r="BS66" s="74">
        <v>0</v>
      </c>
      <c r="BT66" s="74">
        <v>3598.3531566219804</v>
      </c>
      <c r="BU66" s="74">
        <v>464.76857699622008</v>
      </c>
      <c r="BV66" s="74">
        <v>0</v>
      </c>
      <c r="BW66" s="74">
        <v>0</v>
      </c>
      <c r="BX66" s="74">
        <v>968.87826638179979</v>
      </c>
      <c r="BY66" s="74">
        <v>0</v>
      </c>
      <c r="BZ66" s="74">
        <v>0</v>
      </c>
      <c r="CA66" s="74">
        <v>1433.6468433780199</v>
      </c>
      <c r="CB66" s="74">
        <v>5032</v>
      </c>
      <c r="CD66" s="74">
        <v>0</v>
      </c>
      <c r="CE66" s="74">
        <v>0</v>
      </c>
      <c r="CF66" s="74">
        <v>0</v>
      </c>
      <c r="CH66" s="95">
        <v>5032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70.004087320018584</v>
      </c>
      <c r="E67" s="74">
        <v>23.334695773339526</v>
      </c>
      <c r="F67" s="74">
        <v>5.4776281158074012</v>
      </c>
      <c r="G67" s="74">
        <v>18.952593280693605</v>
      </c>
      <c r="H67" s="74">
        <v>9.092862672240285</v>
      </c>
      <c r="I67" s="74">
        <v>0</v>
      </c>
      <c r="J67" s="74">
        <v>0</v>
      </c>
      <c r="K67" s="74">
        <v>317.70243071682921</v>
      </c>
      <c r="L67" s="74">
        <v>23.444248335655672</v>
      </c>
      <c r="M67" s="74">
        <v>861.95956030345258</v>
      </c>
      <c r="N67" s="74">
        <v>364.48137482582445</v>
      </c>
      <c r="O67" s="74">
        <v>0</v>
      </c>
      <c r="P67" s="74">
        <v>10.407493420034061</v>
      </c>
      <c r="Q67" s="74">
        <v>10.955256231614802</v>
      </c>
      <c r="R67" s="74">
        <v>44.149682613407649</v>
      </c>
      <c r="S67" s="74">
        <v>23.772906022604118</v>
      </c>
      <c r="T67" s="74">
        <v>88.189812664499158</v>
      </c>
      <c r="U67" s="74">
        <v>147.67685400216752</v>
      </c>
      <c r="V67" s="74">
        <v>8.6546524229756923</v>
      </c>
      <c r="W67" s="74">
        <v>3.724787118749032</v>
      </c>
      <c r="X67" s="74">
        <v>147.12909119058679</v>
      </c>
      <c r="Y67" s="74">
        <v>82.602631986375599</v>
      </c>
      <c r="Z67" s="74">
        <v>212.75107601795943</v>
      </c>
      <c r="AA67" s="74">
        <v>51.380151726273418</v>
      </c>
      <c r="AB67" s="74">
        <v>1870.5004489859111</v>
      </c>
      <c r="AC67" s="74">
        <v>289.32831707694692</v>
      </c>
      <c r="AD67" s="74">
        <v>31.98934819631522</v>
      </c>
      <c r="AE67" s="74">
        <v>0</v>
      </c>
      <c r="AF67" s="74">
        <v>99.802384270010847</v>
      </c>
      <c r="AG67" s="74">
        <v>178.24201888837283</v>
      </c>
      <c r="AH67" s="74">
        <v>282.97426846261033</v>
      </c>
      <c r="AI67" s="74">
        <v>177.47515095215977</v>
      </c>
      <c r="AJ67" s="74">
        <v>409.06926768849667</v>
      </c>
      <c r="AK67" s="74">
        <v>355.27895959126801</v>
      </c>
      <c r="AL67" s="74">
        <v>29.140981576095371</v>
      </c>
      <c r="AM67" s="74">
        <v>318.57885121535838</v>
      </c>
      <c r="AN67" s="74">
        <v>81.726211487846413</v>
      </c>
      <c r="AO67" s="74">
        <v>20.486329153119677</v>
      </c>
      <c r="AP67" s="74">
        <v>37.686081436754918</v>
      </c>
      <c r="AQ67" s="74">
        <v>1624.1167363368943</v>
      </c>
      <c r="AR67" s="74">
        <v>130.47710171853228</v>
      </c>
      <c r="AS67" s="74">
        <v>638.034122929246</v>
      </c>
      <c r="AT67" s="74">
        <v>7.449574237498064</v>
      </c>
      <c r="AU67" s="74">
        <v>0</v>
      </c>
      <c r="AV67" s="74">
        <v>0.87642049852918402</v>
      </c>
      <c r="AW67" s="74">
        <v>13.584517727202353</v>
      </c>
      <c r="AX67" s="74">
        <v>1.0955256231614801</v>
      </c>
      <c r="AY67" s="74">
        <v>55.433596531970892</v>
      </c>
      <c r="AZ67" s="74">
        <v>0</v>
      </c>
      <c r="BA67" s="74">
        <v>0</v>
      </c>
      <c r="BB67" s="74">
        <v>0</v>
      </c>
      <c r="BC67" s="74">
        <v>0.32865768694844399</v>
      </c>
      <c r="BD67" s="74">
        <v>3.6152345564328843</v>
      </c>
      <c r="BE67" s="74">
        <v>10.407493420034061</v>
      </c>
      <c r="BF67" s="74">
        <v>62.992723331785108</v>
      </c>
      <c r="BG67" s="74">
        <v>1.4241833101099242</v>
      </c>
      <c r="BH67" s="74">
        <v>0</v>
      </c>
      <c r="BI67" s="74">
        <v>0</v>
      </c>
      <c r="BJ67" s="74">
        <v>68.799009134540952</v>
      </c>
      <c r="BK67" s="74">
        <v>0</v>
      </c>
      <c r="BL67" s="74">
        <v>17.090199721319092</v>
      </c>
      <c r="BM67" s="74">
        <v>26.511720080507818</v>
      </c>
      <c r="BN67" s="74">
        <v>0</v>
      </c>
      <c r="BO67" s="74">
        <v>57.953305465242295</v>
      </c>
      <c r="BP67" s="74">
        <v>42.725499303297724</v>
      </c>
      <c r="BQ67" s="74">
        <v>0</v>
      </c>
      <c r="BR67" s="74">
        <v>11.174361356247097</v>
      </c>
      <c r="BS67" s="74">
        <v>0</v>
      </c>
      <c r="BT67" s="74">
        <v>9482.2124787118755</v>
      </c>
      <c r="BU67" s="74">
        <v>273.55274810342155</v>
      </c>
      <c r="BV67" s="74">
        <v>0</v>
      </c>
      <c r="BW67" s="74">
        <v>0</v>
      </c>
      <c r="BX67" s="74">
        <v>858.23477318470361</v>
      </c>
      <c r="BY67" s="74">
        <v>0</v>
      </c>
      <c r="BZ67" s="74">
        <v>0</v>
      </c>
      <c r="CA67" s="74">
        <v>1131.7875212881252</v>
      </c>
      <c r="CB67" s="74">
        <v>10614</v>
      </c>
      <c r="CD67" s="74">
        <v>0</v>
      </c>
      <c r="CE67" s="74">
        <v>0</v>
      </c>
      <c r="CF67" s="74">
        <v>0</v>
      </c>
      <c r="CH67" s="95">
        <v>10614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5.8488027979553401</v>
      </c>
      <c r="E68" s="74">
        <v>13.257286342032106</v>
      </c>
      <c r="F68" s="74">
        <v>0.97480046632589012</v>
      </c>
      <c r="G68" s="74">
        <v>0</v>
      </c>
      <c r="H68" s="74">
        <v>7.8958837772397095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725.64146713299249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56.538427046901624</v>
      </c>
      <c r="AP68" s="74">
        <v>13.257286342032106</v>
      </c>
      <c r="AQ68" s="74">
        <v>1250.5715182494844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88.901802528921166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6.4336830777508744</v>
      </c>
      <c r="BM68" s="74">
        <v>1.9496009326517802</v>
      </c>
      <c r="BN68" s="74">
        <v>0</v>
      </c>
      <c r="BO68" s="74">
        <v>0.29244013989776702</v>
      </c>
      <c r="BP68" s="74">
        <v>0</v>
      </c>
      <c r="BQ68" s="74">
        <v>0</v>
      </c>
      <c r="BR68" s="74">
        <v>0</v>
      </c>
      <c r="BS68" s="74">
        <v>0</v>
      </c>
      <c r="BT68" s="74">
        <v>2171.5629988341852</v>
      </c>
      <c r="BU68" s="74">
        <v>2.437001165814725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2.437001165814725</v>
      </c>
      <c r="CB68" s="74">
        <v>2174</v>
      </c>
      <c r="CD68" s="74">
        <v>0</v>
      </c>
      <c r="CE68" s="74">
        <v>0</v>
      </c>
      <c r="CF68" s="74">
        <v>0</v>
      </c>
      <c r="CH68" s="95">
        <v>2174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11.589853519113969</v>
      </c>
      <c r="E69" s="74">
        <v>20.765154221745863</v>
      </c>
      <c r="F69" s="74">
        <v>1.5694593307133502</v>
      </c>
      <c r="G69" s="74">
        <v>0</v>
      </c>
      <c r="H69" s="74">
        <v>4.2254674288436345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2.052369894009765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124.59092533047517</v>
      </c>
      <c r="AP69" s="74">
        <v>86.561718470882454</v>
      </c>
      <c r="AQ69" s="74">
        <v>3658.4096998928189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0.96582112659283081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110.46579135405503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6.519292604501608</v>
      </c>
      <c r="BM69" s="74">
        <v>1.3280040490651424</v>
      </c>
      <c r="BN69" s="74">
        <v>0</v>
      </c>
      <c r="BO69" s="74">
        <v>0.36218292247231154</v>
      </c>
      <c r="BP69" s="74">
        <v>0</v>
      </c>
      <c r="BQ69" s="74">
        <v>0</v>
      </c>
      <c r="BR69" s="74">
        <v>20.523698940097653</v>
      </c>
      <c r="BS69" s="74">
        <v>0</v>
      </c>
      <c r="BT69" s="74">
        <v>4049.9294390853875</v>
      </c>
      <c r="BU69" s="74">
        <v>5.0705609146123614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5.0705609146123614</v>
      </c>
      <c r="CB69" s="74">
        <v>4055</v>
      </c>
      <c r="CD69" s="74">
        <v>0</v>
      </c>
      <c r="CE69" s="74">
        <v>0</v>
      </c>
      <c r="CF69" s="74">
        <v>0</v>
      </c>
      <c r="CH69" s="95">
        <v>4055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698.62752129090097</v>
      </c>
      <c r="E70" s="74">
        <v>427.03780068728526</v>
      </c>
      <c r="F70" s="74">
        <v>11.653668011355148</v>
      </c>
      <c r="G70" s="74">
        <v>12.641266995368296</v>
      </c>
      <c r="H70" s="74">
        <v>5.7280741072762593</v>
      </c>
      <c r="I70" s="74">
        <v>0.39503959360525925</v>
      </c>
      <c r="J70" s="74">
        <v>2.5677573584341853</v>
      </c>
      <c r="K70" s="74">
        <v>0.19751979680262963</v>
      </c>
      <c r="L70" s="74">
        <v>35.356043627670701</v>
      </c>
      <c r="M70" s="74">
        <v>352.17779769908861</v>
      </c>
      <c r="N70" s="74">
        <v>368.17690124010159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37.528761392499632</v>
      </c>
      <c r="U70" s="74">
        <v>0</v>
      </c>
      <c r="V70" s="74">
        <v>0</v>
      </c>
      <c r="W70" s="74">
        <v>0</v>
      </c>
      <c r="X70" s="74">
        <v>92.636784700433282</v>
      </c>
      <c r="Y70" s="74">
        <v>40.689078141341703</v>
      </c>
      <c r="Z70" s="74">
        <v>75.65008217540715</v>
      </c>
      <c r="AA70" s="74">
        <v>12.641266995368296</v>
      </c>
      <c r="AB70" s="74">
        <v>106.0681308830121</v>
      </c>
      <c r="AC70" s="74">
        <v>809.83116689078133</v>
      </c>
      <c r="AD70" s="74">
        <v>69.922008068130879</v>
      </c>
      <c r="AE70" s="74">
        <v>1.1851187808157777</v>
      </c>
      <c r="AF70" s="74">
        <v>39.701479157328549</v>
      </c>
      <c r="AG70" s="74">
        <v>0.19751979680262963</v>
      </c>
      <c r="AH70" s="74">
        <v>74.267443597788741</v>
      </c>
      <c r="AI70" s="74">
        <v>84.340953234722846</v>
      </c>
      <c r="AJ70" s="74">
        <v>606.38577618407294</v>
      </c>
      <c r="AK70" s="74">
        <v>24.689974600328704</v>
      </c>
      <c r="AL70" s="74">
        <v>36.146122814881217</v>
      </c>
      <c r="AM70" s="74">
        <v>118.1168384879725</v>
      </c>
      <c r="AN70" s="74">
        <v>47.602271029433737</v>
      </c>
      <c r="AO70" s="74">
        <v>30.615568504407591</v>
      </c>
      <c r="AP70" s="74">
        <v>14.221425369789332</v>
      </c>
      <c r="AQ70" s="74">
        <v>6759.3249663827874</v>
      </c>
      <c r="AR70" s="74">
        <v>44.441954280591659</v>
      </c>
      <c r="AS70" s="74">
        <v>0.79007918721051851</v>
      </c>
      <c r="AT70" s="74">
        <v>0</v>
      </c>
      <c r="AU70" s="74">
        <v>0</v>
      </c>
      <c r="AV70" s="74">
        <v>0</v>
      </c>
      <c r="AW70" s="74">
        <v>0</v>
      </c>
      <c r="AX70" s="74">
        <v>45.232033467802182</v>
      </c>
      <c r="AY70" s="74">
        <v>135.89362020020917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236.233676975945</v>
      </c>
      <c r="BF70" s="74">
        <v>0</v>
      </c>
      <c r="BG70" s="74">
        <v>0.79007918721051851</v>
      </c>
      <c r="BH70" s="74">
        <v>0</v>
      </c>
      <c r="BI70" s="74">
        <v>0</v>
      </c>
      <c r="BJ70" s="74">
        <v>19.554459883460332</v>
      </c>
      <c r="BK70" s="74">
        <v>0</v>
      </c>
      <c r="BL70" s="74">
        <v>57.873300463170473</v>
      </c>
      <c r="BM70" s="74">
        <v>34.170924846854923</v>
      </c>
      <c r="BN70" s="74">
        <v>0</v>
      </c>
      <c r="BO70" s="74">
        <v>28.047811145973405</v>
      </c>
      <c r="BP70" s="74">
        <v>14.221425369789332</v>
      </c>
      <c r="BQ70" s="74">
        <v>0.19751979680262963</v>
      </c>
      <c r="BR70" s="74">
        <v>12.641266995368296</v>
      </c>
      <c r="BS70" s="74">
        <v>0</v>
      </c>
      <c r="BT70" s="74">
        <v>11626.410279396385</v>
      </c>
      <c r="BU70" s="74">
        <v>946.31734648139854</v>
      </c>
      <c r="BV70" s="74">
        <v>0</v>
      </c>
      <c r="BW70" s="74">
        <v>0</v>
      </c>
      <c r="BX70" s="74">
        <v>647.27237412221723</v>
      </c>
      <c r="BY70" s="74">
        <v>0</v>
      </c>
      <c r="BZ70" s="74">
        <v>0</v>
      </c>
      <c r="CA70" s="74">
        <v>1593.5897206036157</v>
      </c>
      <c r="CB70" s="74">
        <v>13220</v>
      </c>
      <c r="CD70" s="74">
        <v>0</v>
      </c>
      <c r="CE70" s="74">
        <v>0</v>
      </c>
      <c r="CF70" s="74">
        <v>0</v>
      </c>
      <c r="CH70" s="95">
        <v>13220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6.5205522190156767E-2</v>
      </c>
      <c r="AD71" s="74">
        <v>6.5309258248186568</v>
      </c>
      <c r="AE71" s="74">
        <v>1.2522424147882378</v>
      </c>
      <c r="AF71" s="74">
        <v>0</v>
      </c>
      <c r="AG71" s="74">
        <v>0</v>
      </c>
      <c r="AH71" s="74">
        <v>0</v>
      </c>
      <c r="AI71" s="74">
        <v>1.6301380547539192E-2</v>
      </c>
      <c r="AJ71" s="74">
        <v>4.2976366898057873E-2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5.9277747445597067E-3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7.9135792839872092</v>
      </c>
      <c r="BU71" s="74">
        <v>11.086420716012791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11.086420716012791</v>
      </c>
      <c r="CB71" s="74">
        <v>19</v>
      </c>
      <c r="CD71" s="74">
        <v>0</v>
      </c>
      <c r="CE71" s="74">
        <v>0</v>
      </c>
      <c r="CF71" s="74">
        <v>0</v>
      </c>
      <c r="CH71" s="95">
        <v>19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12.743728313671062</v>
      </c>
      <c r="E72" s="74">
        <v>22.65551700208189</v>
      </c>
      <c r="F72" s="74">
        <v>1.0788341429562804</v>
      </c>
      <c r="G72" s="74">
        <v>7.7541204024982644</v>
      </c>
      <c r="H72" s="74">
        <v>146.45173490631504</v>
      </c>
      <c r="I72" s="74">
        <v>0</v>
      </c>
      <c r="J72" s="74">
        <v>5.6638792505204725</v>
      </c>
      <c r="K72" s="74">
        <v>12.878582581540597</v>
      </c>
      <c r="L72" s="74">
        <v>0</v>
      </c>
      <c r="M72" s="74">
        <v>2.7645124913254682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9.709507286606522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6.7427133934767527E-2</v>
      </c>
      <c r="AB72" s="74">
        <v>63.246651630811932</v>
      </c>
      <c r="AC72" s="74">
        <v>64.73004857737682</v>
      </c>
      <c r="AD72" s="74">
        <v>646.69364156835536</v>
      </c>
      <c r="AE72" s="74">
        <v>8.9678088133240799</v>
      </c>
      <c r="AF72" s="74">
        <v>1503.9622224149898</v>
      </c>
      <c r="AG72" s="74">
        <v>3.7759195003469816</v>
      </c>
      <c r="AH72" s="74">
        <v>240.71486814712006</v>
      </c>
      <c r="AI72" s="74">
        <v>785.05412040249826</v>
      </c>
      <c r="AJ72" s="74">
        <v>630.6459836918807</v>
      </c>
      <c r="AK72" s="74">
        <v>658.02140006939624</v>
      </c>
      <c r="AL72" s="74">
        <v>105.59089174184594</v>
      </c>
      <c r="AM72" s="74">
        <v>97.162500000000009</v>
      </c>
      <c r="AN72" s="74">
        <v>74.911545801526714</v>
      </c>
      <c r="AO72" s="74">
        <v>14.901396599583622</v>
      </c>
      <c r="AP72" s="74">
        <v>6.5404319916724498</v>
      </c>
      <c r="AQ72" s="74">
        <v>1564.2420801526719</v>
      </c>
      <c r="AR72" s="74">
        <v>0</v>
      </c>
      <c r="AS72" s="74">
        <v>80.507997918112423</v>
      </c>
      <c r="AT72" s="74">
        <v>1.7531054823039556</v>
      </c>
      <c r="AU72" s="74">
        <v>0</v>
      </c>
      <c r="AV72" s="74">
        <v>0</v>
      </c>
      <c r="AW72" s="74">
        <v>0.33713566967383762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1.2136884108258152</v>
      </c>
      <c r="BD72" s="74">
        <v>0</v>
      </c>
      <c r="BE72" s="74">
        <v>0</v>
      </c>
      <c r="BF72" s="74">
        <v>0</v>
      </c>
      <c r="BG72" s="74">
        <v>2.4948039555863986</v>
      </c>
      <c r="BH72" s="74">
        <v>0</v>
      </c>
      <c r="BI72" s="74">
        <v>18.879597501734906</v>
      </c>
      <c r="BJ72" s="74">
        <v>0</v>
      </c>
      <c r="BK72" s="74">
        <v>0</v>
      </c>
      <c r="BL72" s="74">
        <v>9.6420801526717561</v>
      </c>
      <c r="BM72" s="74">
        <v>2.966793893129771</v>
      </c>
      <c r="BN72" s="74">
        <v>0</v>
      </c>
      <c r="BO72" s="74">
        <v>0.33713566967383762</v>
      </c>
      <c r="BP72" s="74">
        <v>0</v>
      </c>
      <c r="BQ72" s="74">
        <v>0</v>
      </c>
      <c r="BR72" s="74">
        <v>0</v>
      </c>
      <c r="BS72" s="74">
        <v>0</v>
      </c>
      <c r="BT72" s="74">
        <v>6809.0616932685643</v>
      </c>
      <c r="BU72" s="74">
        <v>937.10230742539909</v>
      </c>
      <c r="BV72" s="74">
        <v>0</v>
      </c>
      <c r="BW72" s="74">
        <v>0</v>
      </c>
      <c r="BX72" s="74">
        <v>18.340180430256765</v>
      </c>
      <c r="BY72" s="74">
        <v>8.4958188757807065</v>
      </c>
      <c r="BZ72" s="74">
        <v>0</v>
      </c>
      <c r="CA72" s="74">
        <v>963.93830673143646</v>
      </c>
      <c r="CB72" s="74">
        <v>7773</v>
      </c>
      <c r="CD72" s="74">
        <v>0</v>
      </c>
      <c r="CE72" s="74">
        <v>0</v>
      </c>
      <c r="CF72" s="74">
        <v>0</v>
      </c>
      <c r="CH72" s="95">
        <v>7773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0.70229940080223174</v>
      </c>
      <c r="K73" s="74">
        <v>37.221868242518283</v>
      </c>
      <c r="L73" s="74">
        <v>0</v>
      </c>
      <c r="M73" s="74">
        <v>60.397748468991928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29.613624733827439</v>
      </c>
      <c r="U73" s="74">
        <v>39.445816345058681</v>
      </c>
      <c r="V73" s="74">
        <v>0</v>
      </c>
      <c r="W73" s="74">
        <v>0</v>
      </c>
      <c r="X73" s="74">
        <v>2.809197603208927</v>
      </c>
      <c r="Y73" s="74">
        <v>27.155576831019626</v>
      </c>
      <c r="Z73" s="74">
        <v>0</v>
      </c>
      <c r="AA73" s="74">
        <v>0.93639920106964236</v>
      </c>
      <c r="AB73" s="74">
        <v>10.651540912167182</v>
      </c>
      <c r="AC73" s="74">
        <v>13.694838315643519</v>
      </c>
      <c r="AD73" s="74">
        <v>187.04574041366104</v>
      </c>
      <c r="AE73" s="74">
        <v>1354.6184942473712</v>
      </c>
      <c r="AF73" s="74">
        <v>298.59429524108219</v>
      </c>
      <c r="AG73" s="74">
        <v>27.857876231821855</v>
      </c>
      <c r="AH73" s="74">
        <v>1094.6506660504119</v>
      </c>
      <c r="AI73" s="74">
        <v>211.50916954160544</v>
      </c>
      <c r="AJ73" s="74">
        <v>112.48495402849078</v>
      </c>
      <c r="AK73" s="74">
        <v>485.28888595434211</v>
      </c>
      <c r="AL73" s="74">
        <v>114.9430019312986</v>
      </c>
      <c r="AM73" s="74">
        <v>323.05772436902663</v>
      </c>
      <c r="AN73" s="74">
        <v>53.140654660702204</v>
      </c>
      <c r="AO73" s="74">
        <v>1.4045988016044635</v>
      </c>
      <c r="AP73" s="74">
        <v>14.280087816312045</v>
      </c>
      <c r="AQ73" s="74">
        <v>569.91596375101108</v>
      </c>
      <c r="AR73" s="74">
        <v>0</v>
      </c>
      <c r="AS73" s="74">
        <v>2.9262475033426325</v>
      </c>
      <c r="AT73" s="74">
        <v>1.4045988016044635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8.3105429094930763</v>
      </c>
      <c r="BF73" s="74">
        <v>0</v>
      </c>
      <c r="BG73" s="74">
        <v>0.1170499001337053</v>
      </c>
      <c r="BH73" s="74">
        <v>0</v>
      </c>
      <c r="BI73" s="74">
        <v>0</v>
      </c>
      <c r="BJ73" s="74">
        <v>0</v>
      </c>
      <c r="BK73" s="74">
        <v>0</v>
      </c>
      <c r="BL73" s="74">
        <v>1.7557485020055792</v>
      </c>
      <c r="BM73" s="74">
        <v>0.46819960053482118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5086.4034103101631</v>
      </c>
      <c r="BU73" s="74">
        <v>1955.5526815338144</v>
      </c>
      <c r="BV73" s="74">
        <v>0</v>
      </c>
      <c r="BW73" s="74">
        <v>0</v>
      </c>
      <c r="BX73" s="74">
        <v>49.043908156022511</v>
      </c>
      <c r="BY73" s="74">
        <v>0</v>
      </c>
      <c r="BZ73" s="74">
        <v>0</v>
      </c>
      <c r="CA73" s="74">
        <v>2004.5965896898367</v>
      </c>
      <c r="CB73" s="74">
        <v>7091</v>
      </c>
      <c r="CD73" s="74">
        <v>0</v>
      </c>
      <c r="CE73" s="74">
        <v>0</v>
      </c>
      <c r="CF73" s="74">
        <v>0</v>
      </c>
      <c r="CH73" s="95">
        <v>7091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19.604733189213789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0.19410626920013654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29.504152918420754</v>
      </c>
      <c r="AE74" s="74">
        <v>101.12936625327114</v>
      </c>
      <c r="AF74" s="74">
        <v>0</v>
      </c>
      <c r="AG74" s="74">
        <v>0</v>
      </c>
      <c r="AH74" s="74">
        <v>274.46626464899305</v>
      </c>
      <c r="AI74" s="74">
        <v>245.93264307657299</v>
      </c>
      <c r="AJ74" s="74">
        <v>0</v>
      </c>
      <c r="AK74" s="74">
        <v>564.65513710319715</v>
      </c>
      <c r="AL74" s="74">
        <v>4.8526567300034138</v>
      </c>
      <c r="AM74" s="74">
        <v>0</v>
      </c>
      <c r="AN74" s="74">
        <v>261.07293207418365</v>
      </c>
      <c r="AO74" s="74">
        <v>0</v>
      </c>
      <c r="AP74" s="74">
        <v>0</v>
      </c>
      <c r="AQ74" s="74">
        <v>82.883376948458306</v>
      </c>
      <c r="AR74" s="74">
        <v>114.52269882808056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1698.8180680395949</v>
      </c>
      <c r="BU74" s="74">
        <v>7.181931960405052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7.181931960405052</v>
      </c>
      <c r="CB74" s="74">
        <v>1706</v>
      </c>
      <c r="CD74" s="74">
        <v>0</v>
      </c>
      <c r="CE74" s="74">
        <v>0</v>
      </c>
      <c r="CF74" s="74">
        <v>0</v>
      </c>
      <c r="CH74" s="95">
        <v>1706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58.279944565432587</v>
      </c>
      <c r="E75" s="74">
        <v>91.489012076816465</v>
      </c>
      <c r="F75" s="74">
        <v>7.7444070481092853</v>
      </c>
      <c r="G75" s="74">
        <v>9.4508018214214999</v>
      </c>
      <c r="H75" s="74">
        <v>150.95030686992675</v>
      </c>
      <c r="I75" s="74">
        <v>82.038210255394972</v>
      </c>
      <c r="J75" s="74">
        <v>37.146901603642839</v>
      </c>
      <c r="K75" s="74">
        <v>321.58978420114829</v>
      </c>
      <c r="L75" s="74">
        <v>15.095030686992674</v>
      </c>
      <c r="M75" s="74">
        <v>321.06473965551373</v>
      </c>
      <c r="N75" s="74">
        <v>520.05662245099984</v>
      </c>
      <c r="O75" s="74">
        <v>3.9378340922589588</v>
      </c>
      <c r="P75" s="74">
        <v>11.813502276776875</v>
      </c>
      <c r="Q75" s="74">
        <v>13.651158186497723</v>
      </c>
      <c r="R75" s="74">
        <v>9.3195406850128677</v>
      </c>
      <c r="S75" s="74">
        <v>58.542466838249851</v>
      </c>
      <c r="T75" s="74">
        <v>17.195208869530784</v>
      </c>
      <c r="U75" s="74">
        <v>3.5440506830330629</v>
      </c>
      <c r="V75" s="74">
        <v>33.734112057018415</v>
      </c>
      <c r="W75" s="74">
        <v>7.6131459117006539</v>
      </c>
      <c r="X75" s="74">
        <v>61.823995248465657</v>
      </c>
      <c r="Y75" s="74">
        <v>122.99168481488813</v>
      </c>
      <c r="Z75" s="74">
        <v>134.805187091665</v>
      </c>
      <c r="AA75" s="74">
        <v>20.607998416155215</v>
      </c>
      <c r="AB75" s="74">
        <v>25.070877054048704</v>
      </c>
      <c r="AC75" s="74">
        <v>32.29023955652346</v>
      </c>
      <c r="AD75" s="74">
        <v>404.02177786576914</v>
      </c>
      <c r="AE75" s="74">
        <v>29.139972282716293</v>
      </c>
      <c r="AF75" s="74">
        <v>1472.8812116412591</v>
      </c>
      <c r="AG75" s="74">
        <v>164.20768164719857</v>
      </c>
      <c r="AH75" s="74">
        <v>393.91467036230449</v>
      </c>
      <c r="AI75" s="74">
        <v>1072.6660067313403</v>
      </c>
      <c r="AJ75" s="74">
        <v>829.30785982973657</v>
      </c>
      <c r="AK75" s="74">
        <v>397.85250445456347</v>
      </c>
      <c r="AL75" s="74">
        <v>443.92516333399328</v>
      </c>
      <c r="AM75" s="74">
        <v>217.63096416551178</v>
      </c>
      <c r="AN75" s="74">
        <v>453.1134428825975</v>
      </c>
      <c r="AO75" s="74">
        <v>345.47931102751932</v>
      </c>
      <c r="AP75" s="74">
        <v>82.300732528212237</v>
      </c>
      <c r="AQ75" s="74">
        <v>4500.6818451791723</v>
      </c>
      <c r="AR75" s="74">
        <v>45.153830924569398</v>
      </c>
      <c r="AS75" s="74">
        <v>195.0540487032271</v>
      </c>
      <c r="AT75" s="74">
        <v>11.41971886755098</v>
      </c>
      <c r="AU75" s="74">
        <v>0.13126113640863196</v>
      </c>
      <c r="AV75" s="74">
        <v>0</v>
      </c>
      <c r="AW75" s="74">
        <v>0.78756681845179166</v>
      </c>
      <c r="AX75" s="74">
        <v>21.920609780241534</v>
      </c>
      <c r="AY75" s="74">
        <v>289.69332805385073</v>
      </c>
      <c r="AZ75" s="74">
        <v>0</v>
      </c>
      <c r="BA75" s="74">
        <v>1.5751336369035833</v>
      </c>
      <c r="BB75" s="74">
        <v>3.2815284102157989</v>
      </c>
      <c r="BC75" s="74">
        <v>0.39378340922589583</v>
      </c>
      <c r="BD75" s="74">
        <v>0</v>
      </c>
      <c r="BE75" s="74">
        <v>63.792912294595126</v>
      </c>
      <c r="BF75" s="74">
        <v>0</v>
      </c>
      <c r="BG75" s="74">
        <v>4.8566620471193822</v>
      </c>
      <c r="BH75" s="74">
        <v>0</v>
      </c>
      <c r="BI75" s="74">
        <v>0</v>
      </c>
      <c r="BJ75" s="74">
        <v>39.640863195406851</v>
      </c>
      <c r="BK75" s="74">
        <v>13.257374777271828</v>
      </c>
      <c r="BL75" s="74">
        <v>152.00039596119581</v>
      </c>
      <c r="BM75" s="74">
        <v>17.457731142348049</v>
      </c>
      <c r="BN75" s="74">
        <v>0</v>
      </c>
      <c r="BO75" s="74">
        <v>23.889526826371014</v>
      </c>
      <c r="BP75" s="74">
        <v>0</v>
      </c>
      <c r="BQ75" s="74">
        <v>0</v>
      </c>
      <c r="BR75" s="74">
        <v>13.782419322906357</v>
      </c>
      <c r="BS75" s="74">
        <v>0</v>
      </c>
      <c r="BT75" s="74">
        <v>13877.058602256979</v>
      </c>
      <c r="BU75" s="74">
        <v>671.92575727578696</v>
      </c>
      <c r="BV75" s="74">
        <v>0</v>
      </c>
      <c r="BW75" s="74">
        <v>0</v>
      </c>
      <c r="BX75" s="74">
        <v>2459.9649574341711</v>
      </c>
      <c r="BY75" s="74">
        <v>1555.0506830330628</v>
      </c>
      <c r="BZ75" s="74">
        <v>0</v>
      </c>
      <c r="CA75" s="74">
        <v>4686.9413977430213</v>
      </c>
      <c r="CB75" s="74">
        <v>18564</v>
      </c>
      <c r="CD75" s="74">
        <v>0</v>
      </c>
      <c r="CE75" s="74">
        <v>0</v>
      </c>
      <c r="CF75" s="74">
        <v>0</v>
      </c>
      <c r="CH75" s="95">
        <v>18564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27.809227666190434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1531.3041852256492</v>
      </c>
      <c r="AH76" s="74">
        <v>63.11757290528616</v>
      </c>
      <c r="AI76" s="74">
        <v>11.248676359357928</v>
      </c>
      <c r="AJ76" s="74">
        <v>3.9057904025548367</v>
      </c>
      <c r="AK76" s="74">
        <v>33.589797461971592</v>
      </c>
      <c r="AL76" s="74">
        <v>0.62492646440877375</v>
      </c>
      <c r="AM76" s="74">
        <v>3.5933271703504497</v>
      </c>
      <c r="AN76" s="74">
        <v>46.869484830658038</v>
      </c>
      <c r="AO76" s="74">
        <v>14.998235145810574</v>
      </c>
      <c r="AP76" s="74">
        <v>0</v>
      </c>
      <c r="AQ76" s="74">
        <v>0</v>
      </c>
      <c r="AR76" s="74">
        <v>0</v>
      </c>
      <c r="AS76" s="74">
        <v>3.7495587864526434</v>
      </c>
      <c r="AT76" s="74">
        <v>0</v>
      </c>
      <c r="AU76" s="74">
        <v>0</v>
      </c>
      <c r="AV76" s="74">
        <v>0</v>
      </c>
      <c r="AW76" s="74">
        <v>20.466341709387343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41.088915034876877</v>
      </c>
      <c r="BD76" s="74">
        <v>0</v>
      </c>
      <c r="BE76" s="74">
        <v>0</v>
      </c>
      <c r="BF76" s="74">
        <v>0</v>
      </c>
      <c r="BG76" s="74">
        <v>0.8592738885620641</v>
      </c>
      <c r="BH76" s="74">
        <v>0</v>
      </c>
      <c r="BI76" s="74">
        <v>0</v>
      </c>
      <c r="BJ76" s="74">
        <v>0</v>
      </c>
      <c r="BK76" s="74">
        <v>0</v>
      </c>
      <c r="BL76" s="74">
        <v>6.0149172199344481</v>
      </c>
      <c r="BM76" s="74">
        <v>3.7495587864526434</v>
      </c>
      <c r="BN76" s="74">
        <v>0</v>
      </c>
      <c r="BO76" s="74">
        <v>0.39057904025548368</v>
      </c>
      <c r="BP76" s="74">
        <v>7.8115808051096719E-2</v>
      </c>
      <c r="BQ76" s="74">
        <v>1.3279687368686444</v>
      </c>
      <c r="BR76" s="74">
        <v>13.592150600890831</v>
      </c>
      <c r="BS76" s="74">
        <v>0</v>
      </c>
      <c r="BT76" s="74">
        <v>1828.37860324397</v>
      </c>
      <c r="BU76" s="74">
        <v>30.621396756029917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30.621396756029917</v>
      </c>
      <c r="CB76" s="74">
        <v>1859</v>
      </c>
      <c r="CD76" s="74">
        <v>0</v>
      </c>
      <c r="CE76" s="74">
        <v>0</v>
      </c>
      <c r="CF76" s="74">
        <v>0</v>
      </c>
      <c r="CH76" s="95">
        <v>1859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0.20895163506457817</v>
      </c>
      <c r="E77" s="74">
        <v>0</v>
      </c>
      <c r="F77" s="74">
        <v>0</v>
      </c>
      <c r="G77" s="74">
        <v>0</v>
      </c>
      <c r="H77" s="74">
        <v>13.999759549326738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1221.9491618576531</v>
      </c>
      <c r="AH77" s="74">
        <v>0</v>
      </c>
      <c r="AI77" s="74">
        <v>7.1043555921956578</v>
      </c>
      <c r="AJ77" s="74">
        <v>0</v>
      </c>
      <c r="AK77" s="74">
        <v>0.41790327012915635</v>
      </c>
      <c r="AL77" s="74">
        <v>6.8954039571310801</v>
      </c>
      <c r="AM77" s="74">
        <v>0</v>
      </c>
      <c r="AN77" s="74">
        <v>38.656052486946962</v>
      </c>
      <c r="AO77" s="74">
        <v>7.3133072272602364</v>
      </c>
      <c r="AP77" s="74">
        <v>3.5521777960978289</v>
      </c>
      <c r="AQ77" s="74">
        <v>0</v>
      </c>
      <c r="AR77" s="74">
        <v>0.83580654025831269</v>
      </c>
      <c r="AS77" s="74">
        <v>35.521777960978291</v>
      </c>
      <c r="AT77" s="74">
        <v>0</v>
      </c>
      <c r="AU77" s="74">
        <v>0</v>
      </c>
      <c r="AV77" s="74">
        <v>0</v>
      </c>
      <c r="AW77" s="74">
        <v>11.910243198680956</v>
      </c>
      <c r="AX77" s="74">
        <v>0.20895163506457817</v>
      </c>
      <c r="AY77" s="74">
        <v>0</v>
      </c>
      <c r="AZ77" s="74">
        <v>0</v>
      </c>
      <c r="BA77" s="74">
        <v>95.908800494641383</v>
      </c>
      <c r="BB77" s="74">
        <v>2.7163712558395163</v>
      </c>
      <c r="BC77" s="74">
        <v>738.22612668315469</v>
      </c>
      <c r="BD77" s="74">
        <v>124.32622286342402</v>
      </c>
      <c r="BE77" s="74">
        <v>0.20895163506457817</v>
      </c>
      <c r="BF77" s="74">
        <v>113.46073784006596</v>
      </c>
      <c r="BG77" s="74">
        <v>137.28122423742786</v>
      </c>
      <c r="BH77" s="74">
        <v>44.088794998626</v>
      </c>
      <c r="BI77" s="74">
        <v>17.134034075295411</v>
      </c>
      <c r="BJ77" s="74">
        <v>163.81808189062929</v>
      </c>
      <c r="BK77" s="74">
        <v>10.656533388293488</v>
      </c>
      <c r="BL77" s="74">
        <v>100.92363973619126</v>
      </c>
      <c r="BM77" s="74">
        <v>293.15914399560319</v>
      </c>
      <c r="BN77" s="74">
        <v>44.297746633690579</v>
      </c>
      <c r="BO77" s="74">
        <v>31.133793624622147</v>
      </c>
      <c r="BP77" s="74">
        <v>24.865244572684801</v>
      </c>
      <c r="BQ77" s="74">
        <v>1.4626614454520472</v>
      </c>
      <c r="BR77" s="74">
        <v>156.50477466336906</v>
      </c>
      <c r="BS77" s="74">
        <v>0</v>
      </c>
      <c r="BT77" s="74">
        <v>3448.7467367408631</v>
      </c>
      <c r="BU77" s="74">
        <v>125.16202940368234</v>
      </c>
      <c r="BV77" s="74">
        <v>0</v>
      </c>
      <c r="BW77" s="74">
        <v>0</v>
      </c>
      <c r="BX77" s="74">
        <v>4208.7038334707331</v>
      </c>
      <c r="BY77" s="74">
        <v>4383.3874003847213</v>
      </c>
      <c r="BZ77" s="74">
        <v>0</v>
      </c>
      <c r="CA77" s="74">
        <v>8717.2532632591374</v>
      </c>
      <c r="CB77" s="74">
        <v>12166</v>
      </c>
      <c r="CD77" s="74">
        <v>0</v>
      </c>
      <c r="CE77" s="74">
        <v>0</v>
      </c>
      <c r="CF77" s="74">
        <v>0</v>
      </c>
      <c r="CH77" s="95">
        <v>12166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3461.2572820625282</v>
      </c>
      <c r="AH78" s="74">
        <v>2.0268208731800801</v>
      </c>
      <c r="AI78" s="74">
        <v>0</v>
      </c>
      <c r="AJ78" s="74">
        <v>60.251856866353293</v>
      </c>
      <c r="AK78" s="74">
        <v>0</v>
      </c>
      <c r="AL78" s="74">
        <v>7.5545141636712083</v>
      </c>
      <c r="AM78" s="74">
        <v>6.2647190625566118</v>
      </c>
      <c r="AN78" s="74">
        <v>0.5527693290491128</v>
      </c>
      <c r="AO78" s="74">
        <v>0</v>
      </c>
      <c r="AP78" s="74">
        <v>0</v>
      </c>
      <c r="AQ78" s="74">
        <v>3.1323595312783059</v>
      </c>
      <c r="AR78" s="74">
        <v>0</v>
      </c>
      <c r="AS78" s="74">
        <v>4.9749239614420153</v>
      </c>
      <c r="AT78" s="74">
        <v>0.7370257720654837</v>
      </c>
      <c r="AU78" s="74">
        <v>0</v>
      </c>
      <c r="AV78" s="74">
        <v>2.3953337592128223</v>
      </c>
      <c r="AW78" s="74">
        <v>7.3702577206548376</v>
      </c>
      <c r="AX78" s="74">
        <v>0</v>
      </c>
      <c r="AY78" s="74">
        <v>0</v>
      </c>
      <c r="AZ78" s="74">
        <v>0</v>
      </c>
      <c r="BA78" s="74">
        <v>30.955082426750316</v>
      </c>
      <c r="BB78" s="74">
        <v>78.677501167990386</v>
      </c>
      <c r="BC78" s="74">
        <v>0</v>
      </c>
      <c r="BD78" s="74">
        <v>33.166159742946768</v>
      </c>
      <c r="BE78" s="74">
        <v>0</v>
      </c>
      <c r="BF78" s="74">
        <v>32.244877527864915</v>
      </c>
      <c r="BG78" s="74">
        <v>35.192980616126846</v>
      </c>
      <c r="BH78" s="74">
        <v>0.5527693290491128</v>
      </c>
      <c r="BI78" s="74">
        <v>0</v>
      </c>
      <c r="BJ78" s="74">
        <v>258.88030243800114</v>
      </c>
      <c r="BK78" s="74">
        <v>42.563238336781687</v>
      </c>
      <c r="BL78" s="74">
        <v>3.8693853033437895</v>
      </c>
      <c r="BM78" s="74">
        <v>1.6583079871473383</v>
      </c>
      <c r="BN78" s="74">
        <v>0.5527693290491128</v>
      </c>
      <c r="BO78" s="74">
        <v>0.36851288603274185</v>
      </c>
      <c r="BP78" s="74">
        <v>0.5527693290491128</v>
      </c>
      <c r="BQ78" s="74">
        <v>21.5580038329154</v>
      </c>
      <c r="BR78" s="74">
        <v>121.79350883382118</v>
      </c>
      <c r="BS78" s="74">
        <v>0</v>
      </c>
      <c r="BT78" s="74">
        <v>4219.1040321888613</v>
      </c>
      <c r="BU78" s="74">
        <v>250.95727538829721</v>
      </c>
      <c r="BV78" s="74">
        <v>0</v>
      </c>
      <c r="BW78" s="74">
        <v>0</v>
      </c>
      <c r="BX78" s="74">
        <v>9634.0323795539716</v>
      </c>
      <c r="BY78" s="74">
        <v>5220.9063128688704</v>
      </c>
      <c r="BZ78" s="74">
        <v>0</v>
      </c>
      <c r="CA78" s="74">
        <v>15105.895967811139</v>
      </c>
      <c r="CB78" s="74">
        <v>19325</v>
      </c>
      <c r="CD78" s="74">
        <v>0</v>
      </c>
      <c r="CE78" s="74">
        <v>0</v>
      </c>
      <c r="CF78" s="74">
        <v>0</v>
      </c>
      <c r="CH78" s="95">
        <v>19325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60.135416666666664</v>
      </c>
      <c r="I79" s="74">
        <v>0</v>
      </c>
      <c r="J79" s="74">
        <v>0</v>
      </c>
      <c r="K79" s="74">
        <v>6.4358974358974361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62.146634615384613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550.87259615384619</v>
      </c>
      <c r="AH79" s="74">
        <v>9.0504807692307701</v>
      </c>
      <c r="AI79" s="74">
        <v>187.64663461538461</v>
      </c>
      <c r="AJ79" s="74">
        <v>55.509615384615387</v>
      </c>
      <c r="AK79" s="74">
        <v>0.40224358974358976</v>
      </c>
      <c r="AL79" s="74">
        <v>9.0504807692307701</v>
      </c>
      <c r="AM79" s="74">
        <v>11.061698717948717</v>
      </c>
      <c r="AN79" s="74">
        <v>75.018429487179489</v>
      </c>
      <c r="AO79" s="74">
        <v>1.608974358974359</v>
      </c>
      <c r="AP79" s="74">
        <v>0.80448717948717952</v>
      </c>
      <c r="AQ79" s="74">
        <v>200.11618589743588</v>
      </c>
      <c r="AR79" s="74">
        <v>0</v>
      </c>
      <c r="AS79" s="74">
        <v>26.145833333333332</v>
      </c>
      <c r="AT79" s="74">
        <v>0</v>
      </c>
      <c r="AU79" s="74">
        <v>0</v>
      </c>
      <c r="AV79" s="74">
        <v>0</v>
      </c>
      <c r="AW79" s="74">
        <v>8.0448717948717938</v>
      </c>
      <c r="AX79" s="74">
        <v>0</v>
      </c>
      <c r="AY79" s="74">
        <v>0</v>
      </c>
      <c r="AZ79" s="74">
        <v>0</v>
      </c>
      <c r="BA79" s="74">
        <v>10.860576923076923</v>
      </c>
      <c r="BB79" s="74">
        <v>0</v>
      </c>
      <c r="BC79" s="74">
        <v>6.4358974358974361</v>
      </c>
      <c r="BD79" s="74">
        <v>0</v>
      </c>
      <c r="BE79" s="74">
        <v>0</v>
      </c>
      <c r="BF79" s="74">
        <v>0</v>
      </c>
      <c r="BG79" s="74">
        <v>396.00881410256409</v>
      </c>
      <c r="BH79" s="74">
        <v>1.4078525641025641</v>
      </c>
      <c r="BI79" s="74">
        <v>0</v>
      </c>
      <c r="BJ79" s="74">
        <v>0</v>
      </c>
      <c r="BK79" s="74">
        <v>0</v>
      </c>
      <c r="BL79" s="74">
        <v>19.30769230769231</v>
      </c>
      <c r="BM79" s="74">
        <v>34.592948717948715</v>
      </c>
      <c r="BN79" s="74">
        <v>0</v>
      </c>
      <c r="BO79" s="74">
        <v>80.24759615384616</v>
      </c>
      <c r="BP79" s="74">
        <v>44.850160256410255</v>
      </c>
      <c r="BQ79" s="74">
        <v>0</v>
      </c>
      <c r="BR79" s="74">
        <v>8.0448717948717938</v>
      </c>
      <c r="BS79" s="74">
        <v>0</v>
      </c>
      <c r="BT79" s="74">
        <v>1865.8068910256409</v>
      </c>
      <c r="BU79" s="74">
        <v>229.88221153846152</v>
      </c>
      <c r="BV79" s="74">
        <v>0</v>
      </c>
      <c r="BW79" s="74">
        <v>0</v>
      </c>
      <c r="BX79" s="74">
        <v>1325.7948717948718</v>
      </c>
      <c r="BY79" s="74">
        <v>3355.5160256410254</v>
      </c>
      <c r="BZ79" s="74">
        <v>0</v>
      </c>
      <c r="CA79" s="74">
        <v>4911.1931089743584</v>
      </c>
      <c r="CB79" s="74">
        <v>6777</v>
      </c>
      <c r="CD79" s="74">
        <v>0</v>
      </c>
      <c r="CE79" s="74">
        <v>0</v>
      </c>
      <c r="CF79" s="74">
        <v>0</v>
      </c>
      <c r="CH79" s="95">
        <v>6777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5.9261966441293765</v>
      </c>
      <c r="E80" s="74">
        <v>13.545592329438573</v>
      </c>
      <c r="F80" s="74">
        <v>0.84659952058991084</v>
      </c>
      <c r="G80" s="74">
        <v>3.8096978426545989</v>
      </c>
      <c r="H80" s="74">
        <v>18.307714632756824</v>
      </c>
      <c r="I80" s="74">
        <v>2.9630983220646883</v>
      </c>
      <c r="J80" s="74">
        <v>2.3281486816222552</v>
      </c>
      <c r="K80" s="74">
        <v>6.8786211047930266</v>
      </c>
      <c r="L80" s="74">
        <v>3.8096978426545989</v>
      </c>
      <c r="M80" s="74">
        <v>10.899968827595103</v>
      </c>
      <c r="N80" s="74">
        <v>2.8572733819909493</v>
      </c>
      <c r="O80" s="74">
        <v>0.31747482022121659</v>
      </c>
      <c r="P80" s="74">
        <v>6.4553213444980697</v>
      </c>
      <c r="Q80" s="74">
        <v>0.95242446066364972</v>
      </c>
      <c r="R80" s="74">
        <v>1.2698992808848664</v>
      </c>
      <c r="S80" s="74">
        <v>3.0689232621384268</v>
      </c>
      <c r="T80" s="74">
        <v>8.2543453257516308</v>
      </c>
      <c r="U80" s="74">
        <v>0.84659952058991084</v>
      </c>
      <c r="V80" s="74">
        <v>0.5291247003686943</v>
      </c>
      <c r="W80" s="74">
        <v>0.95242446066364972</v>
      </c>
      <c r="X80" s="74">
        <v>14.603841730175963</v>
      </c>
      <c r="Y80" s="74">
        <v>2.5397985617697327</v>
      </c>
      <c r="Z80" s="74">
        <v>1.0582494007373886</v>
      </c>
      <c r="AA80" s="74">
        <v>1.2698992808848664</v>
      </c>
      <c r="AB80" s="74">
        <v>11.534918468037537</v>
      </c>
      <c r="AC80" s="74">
        <v>20.741688254452814</v>
      </c>
      <c r="AD80" s="74">
        <v>3.1747482022121658</v>
      </c>
      <c r="AE80" s="74">
        <v>12.487342928701185</v>
      </c>
      <c r="AF80" s="74">
        <v>5.5028968838344205</v>
      </c>
      <c r="AG80" s="74">
        <v>289.32538616160207</v>
      </c>
      <c r="AH80" s="74">
        <v>1207.1450914211391</v>
      </c>
      <c r="AI80" s="74">
        <v>464.9947866840086</v>
      </c>
      <c r="AJ80" s="74">
        <v>185.08782018896926</v>
      </c>
      <c r="AK80" s="74">
        <v>163.28788253377905</v>
      </c>
      <c r="AL80" s="74">
        <v>54.182369317754294</v>
      </c>
      <c r="AM80" s="74">
        <v>36.509604325439909</v>
      </c>
      <c r="AN80" s="74">
        <v>314.3000720190044</v>
      </c>
      <c r="AO80" s="74">
        <v>728.92218722791324</v>
      </c>
      <c r="AP80" s="74">
        <v>25.503810557771065</v>
      </c>
      <c r="AQ80" s="74">
        <v>1675.1029764272123</v>
      </c>
      <c r="AR80" s="74">
        <v>66.77553718652922</v>
      </c>
      <c r="AS80" s="74">
        <v>134.60932377379584</v>
      </c>
      <c r="AT80" s="74">
        <v>179.58492330513485</v>
      </c>
      <c r="AU80" s="74">
        <v>2.6456235018434717</v>
      </c>
      <c r="AV80" s="74">
        <v>0.10582494007373885</v>
      </c>
      <c r="AW80" s="74">
        <v>11.111618707742581</v>
      </c>
      <c r="AX80" s="74">
        <v>4.6562973632445104</v>
      </c>
      <c r="AY80" s="74">
        <v>2.8572733819909493</v>
      </c>
      <c r="AZ80" s="74">
        <v>0.95242446066364972</v>
      </c>
      <c r="BA80" s="74">
        <v>8.7834700261203249</v>
      </c>
      <c r="BB80" s="74">
        <v>131.85787533187863</v>
      </c>
      <c r="BC80" s="74">
        <v>1.7990239812535607</v>
      </c>
      <c r="BD80" s="74">
        <v>6.4553213444980697</v>
      </c>
      <c r="BE80" s="74">
        <v>70.691059969257566</v>
      </c>
      <c r="BF80" s="74">
        <v>100.42786812997818</v>
      </c>
      <c r="BG80" s="74">
        <v>8.8892949661940648</v>
      </c>
      <c r="BH80" s="74">
        <v>5.3970719437606816</v>
      </c>
      <c r="BI80" s="74">
        <v>4.9737721834657265</v>
      </c>
      <c r="BJ80" s="74">
        <v>90.26867388289925</v>
      </c>
      <c r="BK80" s="74">
        <v>0.21164988014747771</v>
      </c>
      <c r="BL80" s="74">
        <v>12.804817748922403</v>
      </c>
      <c r="BM80" s="74">
        <v>9.9475443669314529</v>
      </c>
      <c r="BN80" s="74">
        <v>0</v>
      </c>
      <c r="BO80" s="74">
        <v>0.95242446066364972</v>
      </c>
      <c r="BP80" s="74">
        <v>0.31747482022121659</v>
      </c>
      <c r="BQ80" s="74">
        <v>10.053369307005191</v>
      </c>
      <c r="BR80" s="74">
        <v>80.74442927626275</v>
      </c>
      <c r="BS80" s="74">
        <v>0</v>
      </c>
      <c r="BT80" s="74">
        <v>6259.9685051219485</v>
      </c>
      <c r="BU80" s="74">
        <v>758.87064526878135</v>
      </c>
      <c r="BV80" s="74">
        <v>0</v>
      </c>
      <c r="BW80" s="74">
        <v>0</v>
      </c>
      <c r="BX80" s="74">
        <v>478.85785383366834</v>
      </c>
      <c r="BY80" s="74">
        <v>2347.3029957756016</v>
      </c>
      <c r="BZ80" s="74">
        <v>0</v>
      </c>
      <c r="CA80" s="74">
        <v>3585.031494878051</v>
      </c>
      <c r="CB80" s="74">
        <v>9845</v>
      </c>
      <c r="CD80" s="74">
        <v>0</v>
      </c>
      <c r="CE80" s="74">
        <v>0</v>
      </c>
      <c r="CF80" s="74">
        <v>0</v>
      </c>
      <c r="CH80" s="95">
        <v>9845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2.145211511943419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0.30645878742048838</v>
      </c>
      <c r="AG81" s="74">
        <v>0</v>
      </c>
      <c r="AH81" s="74">
        <v>396.86412970953251</v>
      </c>
      <c r="AI81" s="74">
        <v>4.2904230238868379</v>
      </c>
      <c r="AJ81" s="74">
        <v>6.4356345358302569</v>
      </c>
      <c r="AK81" s="74">
        <v>0</v>
      </c>
      <c r="AL81" s="74">
        <v>0.91937636226146524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0.91937636226146524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0.61291757484097675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166.40712156932523</v>
      </c>
      <c r="BS81" s="74">
        <v>0</v>
      </c>
      <c r="BT81" s="74">
        <v>578.9006494373026</v>
      </c>
      <c r="BU81" s="74">
        <v>197.97237667363552</v>
      </c>
      <c r="BV81" s="74">
        <v>0</v>
      </c>
      <c r="BW81" s="74">
        <v>0</v>
      </c>
      <c r="BX81" s="74">
        <v>12456.017414705751</v>
      </c>
      <c r="BY81" s="74">
        <v>546.10955918331035</v>
      </c>
      <c r="BZ81" s="74">
        <v>0</v>
      </c>
      <c r="CA81" s="74">
        <v>13200.099350562698</v>
      </c>
      <c r="CB81" s="74">
        <v>13779</v>
      </c>
      <c r="CD81" s="74">
        <v>0</v>
      </c>
      <c r="CE81" s="74">
        <v>0</v>
      </c>
      <c r="CF81" s="74">
        <v>0</v>
      </c>
      <c r="CH81" s="95">
        <v>13779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664.43399855734549</v>
      </c>
      <c r="AJ82" s="74">
        <v>0</v>
      </c>
      <c r="AK82" s="74">
        <v>0</v>
      </c>
      <c r="AL82" s="74">
        <v>0</v>
      </c>
      <c r="AM82" s="74">
        <v>0</v>
      </c>
      <c r="AN82" s="74">
        <v>219.98377013705218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884.41776869439764</v>
      </c>
      <c r="BU82" s="74">
        <v>353.96633806203414</v>
      </c>
      <c r="BV82" s="74">
        <v>0</v>
      </c>
      <c r="BW82" s="74">
        <v>0</v>
      </c>
      <c r="BX82" s="74">
        <v>44.826881461889876</v>
      </c>
      <c r="BY82" s="74">
        <v>5621.7890117816787</v>
      </c>
      <c r="BZ82" s="74">
        <v>0</v>
      </c>
      <c r="CA82" s="74">
        <v>6020.5822313056024</v>
      </c>
      <c r="CB82" s="74">
        <v>6905</v>
      </c>
      <c r="CD82" s="74">
        <v>0</v>
      </c>
      <c r="CE82" s="74">
        <v>0</v>
      </c>
      <c r="CF82" s="74">
        <v>0</v>
      </c>
      <c r="CH82" s="95">
        <v>6905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21.273137911428392</v>
      </c>
      <c r="H83" s="74">
        <v>246.96980226167162</v>
      </c>
      <c r="I83" s="74">
        <v>135.06554425421695</v>
      </c>
      <c r="J83" s="74">
        <v>62.057141954640215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1.1328890012003283</v>
      </c>
      <c r="AF83" s="74">
        <v>0</v>
      </c>
      <c r="AG83" s="74">
        <v>0</v>
      </c>
      <c r="AH83" s="74">
        <v>0</v>
      </c>
      <c r="AI83" s="74">
        <v>338.23030513614253</v>
      </c>
      <c r="AJ83" s="74">
        <v>0</v>
      </c>
      <c r="AK83" s="74">
        <v>0</v>
      </c>
      <c r="AL83" s="74">
        <v>0</v>
      </c>
      <c r="AM83" s="74">
        <v>0</v>
      </c>
      <c r="AN83" s="74">
        <v>136.07255669972835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0.8811358898224777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941.6825131088508</v>
      </c>
      <c r="BU83" s="74">
        <v>761.67903847368757</v>
      </c>
      <c r="BV83" s="74">
        <v>0</v>
      </c>
      <c r="BW83" s="74">
        <v>0</v>
      </c>
      <c r="BX83" s="74">
        <v>0</v>
      </c>
      <c r="BY83" s="74">
        <v>2281.6384484174614</v>
      </c>
      <c r="BZ83" s="74">
        <v>0</v>
      </c>
      <c r="CA83" s="74">
        <v>3043.3174868911492</v>
      </c>
      <c r="CB83" s="74">
        <v>3985</v>
      </c>
      <c r="CD83" s="74">
        <v>0</v>
      </c>
      <c r="CE83" s="74">
        <v>0</v>
      </c>
      <c r="CF83" s="74">
        <v>0</v>
      </c>
      <c r="CH83" s="95">
        <v>3985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1.9036320278274175</v>
      </c>
      <c r="E84" s="74">
        <v>4.6956256686409628</v>
      </c>
      <c r="F84" s="74">
        <v>1.6498144241170951</v>
      </c>
      <c r="G84" s="74">
        <v>9.5181601391370876</v>
      </c>
      <c r="H84" s="74">
        <v>298.99713717075969</v>
      </c>
      <c r="I84" s="74">
        <v>302.55058362270421</v>
      </c>
      <c r="J84" s="74">
        <v>90.866702128295387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11.929427374385149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14.21378580777805</v>
      </c>
      <c r="AC84" s="74">
        <v>0.2538176037103223</v>
      </c>
      <c r="AD84" s="74">
        <v>0</v>
      </c>
      <c r="AE84" s="74">
        <v>2.2843584333929008</v>
      </c>
      <c r="AF84" s="74">
        <v>10.406521752123215</v>
      </c>
      <c r="AG84" s="74">
        <v>10.787248157688698</v>
      </c>
      <c r="AH84" s="74">
        <v>106.09575835091474</v>
      </c>
      <c r="AI84" s="74">
        <v>3439.1016214730125</v>
      </c>
      <c r="AJ84" s="74">
        <v>349.25302270540351</v>
      </c>
      <c r="AK84" s="74">
        <v>4.4418080649306404</v>
      </c>
      <c r="AL84" s="74">
        <v>158.38218471524112</v>
      </c>
      <c r="AM84" s="74">
        <v>0</v>
      </c>
      <c r="AN84" s="74">
        <v>1396.7582732179037</v>
      </c>
      <c r="AO84" s="74">
        <v>3.8072640556548349</v>
      </c>
      <c r="AP84" s="74">
        <v>12.944697789226439</v>
      </c>
      <c r="AQ84" s="74">
        <v>832.01410496243659</v>
      </c>
      <c r="AR84" s="74">
        <v>60.789316088622193</v>
      </c>
      <c r="AS84" s="74">
        <v>74.876193094545087</v>
      </c>
      <c r="AT84" s="74">
        <v>5.2032608760616075</v>
      </c>
      <c r="AU84" s="74">
        <v>25.25485156917707</v>
      </c>
      <c r="AV84" s="74">
        <v>0</v>
      </c>
      <c r="AW84" s="74">
        <v>34.138467699038351</v>
      </c>
      <c r="AX84" s="74">
        <v>1.1421792166964504</v>
      </c>
      <c r="AY84" s="74">
        <v>0</v>
      </c>
      <c r="AZ84" s="74">
        <v>0</v>
      </c>
      <c r="BA84" s="74">
        <v>0</v>
      </c>
      <c r="BB84" s="74">
        <v>11.929427374385149</v>
      </c>
      <c r="BC84" s="74">
        <v>0</v>
      </c>
      <c r="BD84" s="74">
        <v>0.76145281113096697</v>
      </c>
      <c r="BE84" s="74">
        <v>0</v>
      </c>
      <c r="BF84" s="74">
        <v>0</v>
      </c>
      <c r="BG84" s="74">
        <v>0.76145281113096697</v>
      </c>
      <c r="BH84" s="74">
        <v>0.2538176037103223</v>
      </c>
      <c r="BI84" s="74">
        <v>0</v>
      </c>
      <c r="BJ84" s="74">
        <v>247.21834601385393</v>
      </c>
      <c r="BK84" s="74">
        <v>0</v>
      </c>
      <c r="BL84" s="74">
        <v>13.706150600357406</v>
      </c>
      <c r="BM84" s="74">
        <v>1.9036320278274175</v>
      </c>
      <c r="BN84" s="74">
        <v>0</v>
      </c>
      <c r="BO84" s="74">
        <v>19.670864287549978</v>
      </c>
      <c r="BP84" s="74">
        <v>0</v>
      </c>
      <c r="BQ84" s="74">
        <v>0.63454400927580579</v>
      </c>
      <c r="BR84" s="74">
        <v>0</v>
      </c>
      <c r="BS84" s="74">
        <v>0</v>
      </c>
      <c r="BT84" s="74">
        <v>7561.0995057286473</v>
      </c>
      <c r="BU84" s="74">
        <v>1420.1094927592533</v>
      </c>
      <c r="BV84" s="74">
        <v>0</v>
      </c>
      <c r="BW84" s="74">
        <v>0</v>
      </c>
      <c r="BX84" s="74">
        <v>725.28380260224606</v>
      </c>
      <c r="BY84" s="74">
        <v>11527.507198909852</v>
      </c>
      <c r="BZ84" s="74">
        <v>0</v>
      </c>
      <c r="CA84" s="74">
        <v>13672.900494271353</v>
      </c>
      <c r="CB84" s="74">
        <v>21234</v>
      </c>
      <c r="CD84" s="74">
        <v>0</v>
      </c>
      <c r="CE84" s="74">
        <v>0</v>
      </c>
      <c r="CF84" s="74">
        <v>0</v>
      </c>
      <c r="CH84" s="95">
        <v>21234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432.71878374367071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30.277150883411984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5.2655914579846934</v>
      </c>
      <c r="BH85" s="74">
        <v>0</v>
      </c>
      <c r="BI85" s="74">
        <v>0</v>
      </c>
      <c r="BJ85" s="74">
        <v>0</v>
      </c>
      <c r="BK85" s="74">
        <v>0</v>
      </c>
      <c r="BL85" s="74">
        <v>3.1969662423478495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471.45849232741523</v>
      </c>
      <c r="BU85" s="74">
        <v>2735.0986487474775</v>
      </c>
      <c r="BV85" s="74">
        <v>0</v>
      </c>
      <c r="BW85" s="74">
        <v>0</v>
      </c>
      <c r="BX85" s="74">
        <v>28471.805240674381</v>
      </c>
      <c r="BY85" s="74">
        <v>12035.637618250727</v>
      </c>
      <c r="BZ85" s="74">
        <v>0</v>
      </c>
      <c r="CA85" s="74">
        <v>43242.541507672584</v>
      </c>
      <c r="CB85" s="74">
        <v>43714</v>
      </c>
      <c r="CD85" s="74">
        <v>0</v>
      </c>
      <c r="CE85" s="74">
        <v>0</v>
      </c>
      <c r="CF85" s="74">
        <v>0</v>
      </c>
      <c r="CH85" s="95">
        <v>43714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12.384710498157176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4.5035310902389734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1559.1599928664843</v>
      </c>
      <c r="AK86" s="74">
        <v>6.7552966353584596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42.595898228510286</v>
      </c>
      <c r="AS86" s="74">
        <v>0</v>
      </c>
      <c r="AT86" s="74">
        <v>127.6000475567709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1752.9994768755203</v>
      </c>
      <c r="BU86" s="74">
        <v>1695.7671026037333</v>
      </c>
      <c r="BV86" s="74">
        <v>0</v>
      </c>
      <c r="BW86" s="74">
        <v>0</v>
      </c>
      <c r="BX86" s="74">
        <v>273.96480798953746</v>
      </c>
      <c r="BY86" s="74">
        <v>12060.26861253121</v>
      </c>
      <c r="BZ86" s="74">
        <v>0</v>
      </c>
      <c r="CA86" s="74">
        <v>14030.00052312448</v>
      </c>
      <c r="CB86" s="74">
        <v>15783</v>
      </c>
      <c r="CD86" s="74">
        <v>0</v>
      </c>
      <c r="CE86" s="74">
        <v>0</v>
      </c>
      <c r="CF86" s="74">
        <v>0</v>
      </c>
      <c r="CH86" s="95">
        <v>15783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10345.11163134549</v>
      </c>
      <c r="AK87" s="74">
        <v>2502.7198948578939</v>
      </c>
      <c r="AL87" s="74">
        <v>3.9446361097420732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2849.6961557417444</v>
      </c>
      <c r="AS87" s="74">
        <v>0</v>
      </c>
      <c r="AT87" s="74">
        <v>2164.8466403811399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9.4064399540003283</v>
      </c>
      <c r="BH87" s="74">
        <v>0</v>
      </c>
      <c r="BI87" s="74">
        <v>36.108592081485135</v>
      </c>
      <c r="BJ87" s="74">
        <v>0</v>
      </c>
      <c r="BK87" s="74">
        <v>0</v>
      </c>
      <c r="BL87" s="74">
        <v>171.43995400032858</v>
      </c>
      <c r="BM87" s="74">
        <v>63.569328076228025</v>
      </c>
      <c r="BN87" s="74">
        <v>0</v>
      </c>
      <c r="BO87" s="74">
        <v>21.847215377033024</v>
      </c>
      <c r="BP87" s="74">
        <v>0</v>
      </c>
      <c r="BQ87" s="74">
        <v>0</v>
      </c>
      <c r="BR87" s="74">
        <v>0</v>
      </c>
      <c r="BS87" s="74">
        <v>0</v>
      </c>
      <c r="BT87" s="74">
        <v>18168.690487925087</v>
      </c>
      <c r="BU87" s="74">
        <v>2148.309512074914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2148.309512074914</v>
      </c>
      <c r="CB87" s="74">
        <v>20317</v>
      </c>
      <c r="CD87" s="74">
        <v>0</v>
      </c>
      <c r="CE87" s="74">
        <v>0</v>
      </c>
      <c r="CF87" s="74">
        <v>0</v>
      </c>
      <c r="CH87" s="95">
        <v>20317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1420.851712691059</v>
      </c>
      <c r="AM88" s="74">
        <v>0</v>
      </c>
      <c r="AN88" s="74">
        <v>198.22974501149091</v>
      </c>
      <c r="AO88" s="74">
        <v>0</v>
      </c>
      <c r="AP88" s="74">
        <v>0</v>
      </c>
      <c r="AQ88" s="74">
        <v>0</v>
      </c>
      <c r="AR88" s="74">
        <v>18.571213171366384</v>
      </c>
      <c r="AS88" s="74">
        <v>0</v>
      </c>
      <c r="AT88" s="74">
        <v>138.20676321453325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34.679945038242195</v>
      </c>
      <c r="BM88" s="74">
        <v>0.1026033876871071</v>
      </c>
      <c r="BN88" s="74">
        <v>0</v>
      </c>
      <c r="BO88" s="74">
        <v>0</v>
      </c>
      <c r="BP88" s="74">
        <v>0</v>
      </c>
      <c r="BQ88" s="74">
        <v>0</v>
      </c>
      <c r="BR88" s="74">
        <v>9.84992521796228</v>
      </c>
      <c r="BS88" s="74">
        <v>0</v>
      </c>
      <c r="BT88" s="74">
        <v>1820.4919077323409</v>
      </c>
      <c r="BU88" s="74">
        <v>3157.6192560707204</v>
      </c>
      <c r="BV88" s="74">
        <v>0</v>
      </c>
      <c r="BW88" s="74">
        <v>0</v>
      </c>
      <c r="BX88" s="74">
        <v>1801.5102810102262</v>
      </c>
      <c r="BY88" s="74">
        <v>1658.3785551867118</v>
      </c>
      <c r="BZ88" s="74">
        <v>0</v>
      </c>
      <c r="CA88" s="74">
        <v>6617.5080922676589</v>
      </c>
      <c r="CB88" s="74">
        <v>8438</v>
      </c>
      <c r="CD88" s="74">
        <v>0</v>
      </c>
      <c r="CE88" s="74">
        <v>0</v>
      </c>
      <c r="CF88" s="74">
        <v>0</v>
      </c>
      <c r="CH88" s="95">
        <v>8438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258.73827732611869</v>
      </c>
      <c r="AL89" s="74">
        <v>0</v>
      </c>
      <c r="AM89" s="74">
        <v>1114.5076945742871</v>
      </c>
      <c r="AN89" s="74">
        <v>0</v>
      </c>
      <c r="AO89" s="74">
        <v>0</v>
      </c>
      <c r="AP89" s="74">
        <v>0</v>
      </c>
      <c r="AQ89" s="74">
        <v>0.37175039845706709</v>
      </c>
      <c r="AR89" s="74">
        <v>5.5762559768560065</v>
      </c>
      <c r="AS89" s="74">
        <v>46.09704940867632</v>
      </c>
      <c r="AT89" s="74">
        <v>0</v>
      </c>
      <c r="AU89" s="74">
        <v>0</v>
      </c>
      <c r="AV89" s="74">
        <v>0</v>
      </c>
      <c r="AW89" s="74">
        <v>17.100518329025086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50.558054190161123</v>
      </c>
      <c r="BM89" s="74">
        <v>41.636044627191517</v>
      </c>
      <c r="BN89" s="74">
        <v>0</v>
      </c>
      <c r="BO89" s="74">
        <v>18.215769524396286</v>
      </c>
      <c r="BP89" s="74">
        <v>9.2937599614266766</v>
      </c>
      <c r="BQ89" s="74">
        <v>5.9480063753130734</v>
      </c>
      <c r="BR89" s="74">
        <v>0</v>
      </c>
      <c r="BS89" s="74">
        <v>0</v>
      </c>
      <c r="BT89" s="74">
        <v>1568.0431806919089</v>
      </c>
      <c r="BU89" s="74">
        <v>553.53634330257285</v>
      </c>
      <c r="BV89" s="74">
        <v>0</v>
      </c>
      <c r="BW89" s="74">
        <v>0</v>
      </c>
      <c r="BX89" s="74">
        <v>20213.18441530611</v>
      </c>
      <c r="BY89" s="74">
        <v>5421.2360606994098</v>
      </c>
      <c r="BZ89" s="74">
        <v>0</v>
      </c>
      <c r="CA89" s="74">
        <v>26187.956819308092</v>
      </c>
      <c r="CB89" s="74">
        <v>27756</v>
      </c>
      <c r="CD89" s="74">
        <v>0</v>
      </c>
      <c r="CE89" s="74">
        <v>0</v>
      </c>
      <c r="CF89" s="74">
        <v>0</v>
      </c>
      <c r="CH89" s="95">
        <v>27756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4.0496403505491356</v>
      </c>
      <c r="E90" s="74">
        <v>1.2148921051647406</v>
      </c>
      <c r="F90" s="74">
        <v>7.2893526309884438</v>
      </c>
      <c r="G90" s="74">
        <v>0</v>
      </c>
      <c r="H90" s="74">
        <v>22.273021928020245</v>
      </c>
      <c r="I90" s="74">
        <v>12.958849121757233</v>
      </c>
      <c r="J90" s="74">
        <v>2.4297842103294811</v>
      </c>
      <c r="K90" s="74">
        <v>5.6694964907687897</v>
      </c>
      <c r="L90" s="74">
        <v>3.6446763154942219</v>
      </c>
      <c r="M90" s="74">
        <v>10.124100876372838</v>
      </c>
      <c r="N90" s="74">
        <v>3.2397122804393081</v>
      </c>
      <c r="O90" s="74">
        <v>0</v>
      </c>
      <c r="P90" s="74">
        <v>5.6694964907687897</v>
      </c>
      <c r="Q90" s="74">
        <v>952.88037448421153</v>
      </c>
      <c r="R90" s="74">
        <v>163.60547016218507</v>
      </c>
      <c r="S90" s="74">
        <v>4.4546043856040489</v>
      </c>
      <c r="T90" s="74">
        <v>0.80992807010982704</v>
      </c>
      <c r="U90" s="74">
        <v>0</v>
      </c>
      <c r="V90" s="74">
        <v>2.0248201752745678</v>
      </c>
      <c r="W90" s="74">
        <v>0.80992807010982704</v>
      </c>
      <c r="X90" s="74">
        <v>49.405612276699451</v>
      </c>
      <c r="Y90" s="74">
        <v>24.702806138349725</v>
      </c>
      <c r="Z90" s="74">
        <v>0</v>
      </c>
      <c r="AA90" s="74">
        <v>38.066619295161878</v>
      </c>
      <c r="AB90" s="74">
        <v>0.80992807010982704</v>
      </c>
      <c r="AC90" s="74">
        <v>87.067267536806412</v>
      </c>
      <c r="AD90" s="74">
        <v>4.0496403505491356</v>
      </c>
      <c r="AE90" s="74">
        <v>0.40496403505491352</v>
      </c>
      <c r="AF90" s="74">
        <v>2.0248201752745678</v>
      </c>
      <c r="AG90" s="74">
        <v>17.413453507361282</v>
      </c>
      <c r="AH90" s="74">
        <v>1.2148921051647406</v>
      </c>
      <c r="AI90" s="74">
        <v>358.39317102359848</v>
      </c>
      <c r="AJ90" s="74">
        <v>241.35856489272848</v>
      </c>
      <c r="AK90" s="74">
        <v>17.818417542416196</v>
      </c>
      <c r="AL90" s="74">
        <v>3.6446763154942219</v>
      </c>
      <c r="AM90" s="74">
        <v>470.16324469875462</v>
      </c>
      <c r="AN90" s="74">
        <v>63.984317538676336</v>
      </c>
      <c r="AO90" s="74">
        <v>32.397122804393085</v>
      </c>
      <c r="AP90" s="74">
        <v>19.843237717690766</v>
      </c>
      <c r="AQ90" s="74">
        <v>531.31281399204659</v>
      </c>
      <c r="AR90" s="74">
        <v>12.148921051647406</v>
      </c>
      <c r="AS90" s="74">
        <v>199.24230524701747</v>
      </c>
      <c r="AT90" s="74">
        <v>61.959497363401773</v>
      </c>
      <c r="AU90" s="74">
        <v>57.504892977797724</v>
      </c>
      <c r="AV90" s="74">
        <v>0.80992807010982704</v>
      </c>
      <c r="AW90" s="74">
        <v>80.182878940872882</v>
      </c>
      <c r="AX90" s="74">
        <v>2.4297842103294811</v>
      </c>
      <c r="AY90" s="74">
        <v>3.6446763154942219</v>
      </c>
      <c r="AZ90" s="74">
        <v>0.80992807010982704</v>
      </c>
      <c r="BA90" s="74">
        <v>34.421942979667655</v>
      </c>
      <c r="BB90" s="74">
        <v>1.2148921051647406</v>
      </c>
      <c r="BC90" s="74">
        <v>46.975828066369971</v>
      </c>
      <c r="BD90" s="74">
        <v>149.4317289352631</v>
      </c>
      <c r="BE90" s="74">
        <v>76.538202625378659</v>
      </c>
      <c r="BF90" s="74">
        <v>153.88633332086715</v>
      </c>
      <c r="BG90" s="74">
        <v>268.08619120635279</v>
      </c>
      <c r="BH90" s="74">
        <v>168.87000261789896</v>
      </c>
      <c r="BI90" s="74">
        <v>336.52511313063314</v>
      </c>
      <c r="BJ90" s="74">
        <v>122.7041026216388</v>
      </c>
      <c r="BK90" s="74">
        <v>11.338992981537579</v>
      </c>
      <c r="BL90" s="74">
        <v>489.19655434633557</v>
      </c>
      <c r="BM90" s="74">
        <v>612.30562100302927</v>
      </c>
      <c r="BN90" s="74">
        <v>16.603525437251456</v>
      </c>
      <c r="BO90" s="74">
        <v>1347.7203086627524</v>
      </c>
      <c r="BP90" s="74">
        <v>5998.732251268435</v>
      </c>
      <c r="BQ90" s="74">
        <v>107.720433324607</v>
      </c>
      <c r="BR90" s="74">
        <v>60.74460525823703</v>
      </c>
      <c r="BS90" s="74">
        <v>0</v>
      </c>
      <c r="BT90" s="74">
        <v>13588.973160302679</v>
      </c>
      <c r="BU90" s="74">
        <v>870.26771133300917</v>
      </c>
      <c r="BV90" s="74">
        <v>0</v>
      </c>
      <c r="BW90" s="74">
        <v>0</v>
      </c>
      <c r="BX90" s="74">
        <v>14387.967201466025</v>
      </c>
      <c r="BY90" s="74">
        <v>3637.7919268982882</v>
      </c>
      <c r="BZ90" s="74">
        <v>0</v>
      </c>
      <c r="CA90" s="74">
        <v>18896.026839697322</v>
      </c>
      <c r="CB90" s="74">
        <v>32485</v>
      </c>
      <c r="CD90" s="74">
        <v>0</v>
      </c>
      <c r="CE90" s="74">
        <v>0</v>
      </c>
      <c r="CF90" s="74">
        <v>0</v>
      </c>
      <c r="CH90" s="95">
        <v>32485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0</v>
      </c>
      <c r="E91" s="74">
        <v>0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74">
        <v>0</v>
      </c>
      <c r="AA91" s="74">
        <v>0</v>
      </c>
      <c r="AB91" s="74">
        <v>0</v>
      </c>
      <c r="AC91" s="74">
        <v>0</v>
      </c>
      <c r="AD91" s="74">
        <v>0</v>
      </c>
      <c r="AE91" s="74">
        <v>0</v>
      </c>
      <c r="AF91" s="74">
        <v>0</v>
      </c>
      <c r="AG91" s="74">
        <v>0</v>
      </c>
      <c r="AH91" s="74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  <c r="AR91" s="74">
        <v>0</v>
      </c>
      <c r="AS91" s="74">
        <v>0</v>
      </c>
      <c r="AT91" s="74">
        <v>0</v>
      </c>
      <c r="AU91" s="74">
        <v>0</v>
      </c>
      <c r="AV91" s="74">
        <v>0</v>
      </c>
      <c r="AW91" s="74">
        <v>0</v>
      </c>
      <c r="AX91" s="74">
        <v>0</v>
      </c>
      <c r="AY91" s="74">
        <v>0</v>
      </c>
      <c r="AZ91" s="74">
        <v>0</v>
      </c>
      <c r="BA91" s="74">
        <v>0</v>
      </c>
      <c r="BB91" s="74">
        <v>0</v>
      </c>
      <c r="BC91" s="74">
        <v>0</v>
      </c>
      <c r="BD91" s="74">
        <v>0</v>
      </c>
      <c r="BE91" s="74">
        <v>0</v>
      </c>
      <c r="BF91" s="74">
        <v>0</v>
      </c>
      <c r="BG91" s="74">
        <v>0</v>
      </c>
      <c r="BH91" s="74">
        <v>0</v>
      </c>
      <c r="BI91" s="74">
        <v>0</v>
      </c>
      <c r="BJ91" s="74">
        <v>0</v>
      </c>
      <c r="BK91" s="74">
        <v>0</v>
      </c>
      <c r="BL91" s="74">
        <v>0</v>
      </c>
      <c r="BM91" s="74">
        <v>0</v>
      </c>
      <c r="BN91" s="74">
        <v>0</v>
      </c>
      <c r="BO91" s="74">
        <v>0</v>
      </c>
      <c r="BP91" s="74">
        <v>0</v>
      </c>
      <c r="BQ91" s="74">
        <v>0</v>
      </c>
      <c r="BR91" s="74">
        <v>0</v>
      </c>
      <c r="BS91" s="74">
        <v>0</v>
      </c>
      <c r="BT91" s="74">
        <v>0</v>
      </c>
      <c r="BU91" s="74">
        <v>0</v>
      </c>
      <c r="BV91" s="74">
        <v>0</v>
      </c>
      <c r="BW91" s="74">
        <v>0</v>
      </c>
      <c r="BX91" s="74">
        <v>0</v>
      </c>
      <c r="BY91" s="74">
        <v>0</v>
      </c>
      <c r="BZ91" s="74">
        <v>0</v>
      </c>
      <c r="CA91" s="74">
        <v>0</v>
      </c>
      <c r="CB91" s="74">
        <v>0</v>
      </c>
      <c r="CD91" s="74">
        <v>0</v>
      </c>
      <c r="CE91" s="74">
        <v>0</v>
      </c>
      <c r="CF91" s="74">
        <v>0</v>
      </c>
      <c r="CH91" s="95">
        <v>0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28.70254054106449</v>
      </c>
      <c r="E92" s="74">
        <v>19.721010594473039</v>
      </c>
      <c r="F92" s="74">
        <v>1.6876326732385356</v>
      </c>
      <c r="G92" s="74">
        <v>3.2601994823926255</v>
      </c>
      <c r="H92" s="74">
        <v>0.8438163366192678</v>
      </c>
      <c r="I92" s="74">
        <v>5.2674595558657327</v>
      </c>
      <c r="J92" s="74">
        <v>1.8346612773464384</v>
      </c>
      <c r="K92" s="74">
        <v>6.5843244448321645</v>
      </c>
      <c r="L92" s="74">
        <v>0.33241249624395397</v>
      </c>
      <c r="M92" s="74">
        <v>14.018857774288289</v>
      </c>
      <c r="N92" s="74">
        <v>3.2154516463597855</v>
      </c>
      <c r="O92" s="74">
        <v>0.30044975622049686</v>
      </c>
      <c r="P92" s="74">
        <v>7.2235792453013081</v>
      </c>
      <c r="Q92" s="74">
        <v>1.0611629687787762</v>
      </c>
      <c r="R92" s="74">
        <v>1.3552201769945815</v>
      </c>
      <c r="S92" s="74">
        <v>3.4903312105615165</v>
      </c>
      <c r="T92" s="74">
        <v>10.343142671590723</v>
      </c>
      <c r="U92" s="74">
        <v>0.83103124060988498</v>
      </c>
      <c r="V92" s="74">
        <v>0.40273052429555961</v>
      </c>
      <c r="W92" s="74">
        <v>0.58172186842691942</v>
      </c>
      <c r="X92" s="74">
        <v>21.958402396115037</v>
      </c>
      <c r="Y92" s="74">
        <v>3.4391908265239852</v>
      </c>
      <c r="Z92" s="74">
        <v>0.99084494072717044</v>
      </c>
      <c r="AA92" s="74">
        <v>1.3232574369711245</v>
      </c>
      <c r="AB92" s="74">
        <v>10.2856097395485</v>
      </c>
      <c r="AC92" s="74">
        <v>22.757470896701467</v>
      </c>
      <c r="AD92" s="74">
        <v>17.106458460554247</v>
      </c>
      <c r="AE92" s="74">
        <v>13.104723409617417</v>
      </c>
      <c r="AF92" s="74">
        <v>6.1112758924849997</v>
      </c>
      <c r="AG92" s="74">
        <v>0.81185359659581069</v>
      </c>
      <c r="AH92" s="74">
        <v>3.0172826582143513</v>
      </c>
      <c r="AI92" s="74">
        <v>3.6565374586834936</v>
      </c>
      <c r="AJ92" s="74">
        <v>3.2729845784020082</v>
      </c>
      <c r="AK92" s="74">
        <v>7.1085133812168619</v>
      </c>
      <c r="AL92" s="74">
        <v>1.419145657041496</v>
      </c>
      <c r="AM92" s="74">
        <v>1.8026985373229811</v>
      </c>
      <c r="AN92" s="74">
        <v>0.94609710469433062</v>
      </c>
      <c r="AO92" s="74">
        <v>413.52753787548346</v>
      </c>
      <c r="AP92" s="74">
        <v>14.057213062316439</v>
      </c>
      <c r="AQ92" s="74">
        <v>3.1195634262894143</v>
      </c>
      <c r="AR92" s="74">
        <v>6.5076138687758682</v>
      </c>
      <c r="AS92" s="74">
        <v>79.753428906530189</v>
      </c>
      <c r="AT92" s="74">
        <v>6.5395766087993259</v>
      </c>
      <c r="AU92" s="74">
        <v>0.21734663215950836</v>
      </c>
      <c r="AV92" s="74">
        <v>0.15342115211259413</v>
      </c>
      <c r="AW92" s="74">
        <v>4.832766291546716</v>
      </c>
      <c r="AX92" s="74">
        <v>5.7405081082128966</v>
      </c>
      <c r="AY92" s="74">
        <v>7.4217482334467419</v>
      </c>
      <c r="AZ92" s="74">
        <v>0.79906850058642787</v>
      </c>
      <c r="BA92" s="74">
        <v>1.8985867573933526</v>
      </c>
      <c r="BB92" s="74">
        <v>9.4162232109104664</v>
      </c>
      <c r="BC92" s="74">
        <v>2.205429061618541</v>
      </c>
      <c r="BD92" s="74">
        <v>10.004337627342077</v>
      </c>
      <c r="BE92" s="74">
        <v>1.9113718534027355</v>
      </c>
      <c r="BF92" s="74">
        <v>4.4683910552793042</v>
      </c>
      <c r="BG92" s="74">
        <v>1.419145657041496</v>
      </c>
      <c r="BH92" s="74">
        <v>0.83742378861457645</v>
      </c>
      <c r="BI92" s="74">
        <v>0.69039518450667359</v>
      </c>
      <c r="BJ92" s="74">
        <v>27.372890556088674</v>
      </c>
      <c r="BK92" s="74">
        <v>0.4219081683096339</v>
      </c>
      <c r="BL92" s="74">
        <v>32.007487859489956</v>
      </c>
      <c r="BM92" s="74">
        <v>9.9276270512857803</v>
      </c>
      <c r="BN92" s="74">
        <v>10.029907819360842</v>
      </c>
      <c r="BO92" s="74">
        <v>7.0126251611464907</v>
      </c>
      <c r="BP92" s="74">
        <v>5.7277230122035139</v>
      </c>
      <c r="BQ92" s="74">
        <v>3.9761648589180645</v>
      </c>
      <c r="BR92" s="74">
        <v>15.399648143301638</v>
      </c>
      <c r="BS92" s="74">
        <v>0</v>
      </c>
      <c r="BT92" s="74">
        <v>917.5671629493927</v>
      </c>
      <c r="BU92" s="74">
        <v>2.5570192018765689E-2</v>
      </c>
      <c r="BV92" s="74">
        <v>0</v>
      </c>
      <c r="BW92" s="74">
        <v>0</v>
      </c>
      <c r="BX92" s="74">
        <v>401.40726685858851</v>
      </c>
      <c r="BY92" s="74">
        <v>0</v>
      </c>
      <c r="BZ92" s="74">
        <v>0</v>
      </c>
      <c r="CA92" s="74">
        <v>401.4328370506073</v>
      </c>
      <c r="CB92" s="74">
        <v>1319</v>
      </c>
      <c r="CD92" s="74">
        <v>0</v>
      </c>
      <c r="CE92" s="74">
        <v>0</v>
      </c>
      <c r="CF92" s="74">
        <v>0</v>
      </c>
      <c r="CH92" s="95">
        <v>1319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0.13612432603869332</v>
      </c>
      <c r="E93" s="74">
        <v>3.4031081509673329E-2</v>
      </c>
      <c r="F93" s="74">
        <v>3.4031081509673329E-2</v>
      </c>
      <c r="G93" s="74">
        <v>1.0549635267998732</v>
      </c>
      <c r="H93" s="74">
        <v>0.91883920076117975</v>
      </c>
      <c r="I93" s="74">
        <v>5.2067554709800188</v>
      </c>
      <c r="J93" s="74">
        <v>2.0418648905803995</v>
      </c>
      <c r="K93" s="74">
        <v>4.1517919441801459</v>
      </c>
      <c r="L93" s="74">
        <v>2.212020298128766</v>
      </c>
      <c r="M93" s="74">
        <v>8.235521725340945</v>
      </c>
      <c r="N93" s="74">
        <v>15.211893434823978</v>
      </c>
      <c r="O93" s="74">
        <v>3.4031081509673329E-2</v>
      </c>
      <c r="P93" s="74">
        <v>2.0078338090707262</v>
      </c>
      <c r="Q93" s="74">
        <v>0.98690136378052651</v>
      </c>
      <c r="R93" s="74">
        <v>0.71465271170313993</v>
      </c>
      <c r="S93" s="74">
        <v>6.1596257532508725</v>
      </c>
      <c r="T93" s="74">
        <v>10.345448778940691</v>
      </c>
      <c r="U93" s="74">
        <v>0.34031081509673328</v>
      </c>
      <c r="V93" s="74">
        <v>9.222423089121472</v>
      </c>
      <c r="W93" s="74">
        <v>0.68062163019346655</v>
      </c>
      <c r="X93" s="74">
        <v>19.193529971455757</v>
      </c>
      <c r="Y93" s="74">
        <v>12.863748810656517</v>
      </c>
      <c r="Z93" s="74">
        <v>3.947605455122106</v>
      </c>
      <c r="AA93" s="74">
        <v>2.2460513796384394</v>
      </c>
      <c r="AB93" s="74">
        <v>17.321820488423725</v>
      </c>
      <c r="AC93" s="74">
        <v>24.230130034887409</v>
      </c>
      <c r="AD93" s="74">
        <v>129.65842055185539</v>
      </c>
      <c r="AE93" s="74">
        <v>67.313479226133836</v>
      </c>
      <c r="AF93" s="74">
        <v>5.8193149381541396</v>
      </c>
      <c r="AG93" s="74">
        <v>1.0209324452901998</v>
      </c>
      <c r="AH93" s="74">
        <v>2.0758959720900729</v>
      </c>
      <c r="AI93" s="74">
        <v>3.6413257215350461</v>
      </c>
      <c r="AJ93" s="74">
        <v>3.8795432921027588</v>
      </c>
      <c r="AK93" s="74">
        <v>10.821883920076116</v>
      </c>
      <c r="AL93" s="74">
        <v>4.2198541071994926</v>
      </c>
      <c r="AM93" s="74">
        <v>2.3141135426577861</v>
      </c>
      <c r="AN93" s="74">
        <v>0.81674595623215984</v>
      </c>
      <c r="AO93" s="74">
        <v>1.9397716460513794</v>
      </c>
      <c r="AP93" s="74">
        <v>25.897653028861402</v>
      </c>
      <c r="AQ93" s="74">
        <v>9.9711068823342845</v>
      </c>
      <c r="AR93" s="74">
        <v>11.230256898192199</v>
      </c>
      <c r="AS93" s="74">
        <v>110.90729464002538</v>
      </c>
      <c r="AT93" s="74">
        <v>8.4737392959086577</v>
      </c>
      <c r="AU93" s="74">
        <v>0.30627973358705995</v>
      </c>
      <c r="AV93" s="74">
        <v>0.17015540754836664</v>
      </c>
      <c r="AW93" s="74">
        <v>21.031208372978117</v>
      </c>
      <c r="AX93" s="74">
        <v>9.5287028227085315</v>
      </c>
      <c r="AY93" s="74">
        <v>32.329527434189657</v>
      </c>
      <c r="AZ93" s="74">
        <v>1.1570567713288931</v>
      </c>
      <c r="BA93" s="74">
        <v>1.5994608309546465</v>
      </c>
      <c r="BB93" s="74">
        <v>1.4973675864256264</v>
      </c>
      <c r="BC93" s="74">
        <v>2.6544243577545195</v>
      </c>
      <c r="BD93" s="74">
        <v>14.463209641611163</v>
      </c>
      <c r="BE93" s="74">
        <v>10.923977164605137</v>
      </c>
      <c r="BF93" s="74">
        <v>14.224992071043451</v>
      </c>
      <c r="BG93" s="74">
        <v>2.2460513796384394</v>
      </c>
      <c r="BH93" s="74">
        <v>0.85077703774183322</v>
      </c>
      <c r="BI93" s="74">
        <v>1.4293054234062799</v>
      </c>
      <c r="BJ93" s="74">
        <v>145.14256263875671</v>
      </c>
      <c r="BK93" s="74">
        <v>0.91883920076117975</v>
      </c>
      <c r="BL93" s="74">
        <v>324.21411354265774</v>
      </c>
      <c r="BM93" s="74">
        <v>48.256073580716773</v>
      </c>
      <c r="BN93" s="74">
        <v>6.1255946717411991</v>
      </c>
      <c r="BO93" s="74">
        <v>47.847700602600696</v>
      </c>
      <c r="BP93" s="74">
        <v>42.16450999048525</v>
      </c>
      <c r="BQ93" s="74">
        <v>3.1648905803996197</v>
      </c>
      <c r="BR93" s="74">
        <v>51.284839835077705</v>
      </c>
      <c r="BS93" s="74">
        <v>0</v>
      </c>
      <c r="BT93" s="74">
        <v>1333.0655248969235</v>
      </c>
      <c r="BU93" s="74">
        <v>0.51046622264509989</v>
      </c>
      <c r="BV93" s="74">
        <v>0</v>
      </c>
      <c r="BW93" s="74">
        <v>0</v>
      </c>
      <c r="BX93" s="74">
        <v>812.4240088804313</v>
      </c>
      <c r="BY93" s="74">
        <v>0</v>
      </c>
      <c r="BZ93" s="74">
        <v>0</v>
      </c>
      <c r="CA93" s="74">
        <v>812.93447510307647</v>
      </c>
      <c r="CB93" s="74">
        <v>2146</v>
      </c>
      <c r="CD93" s="74">
        <v>0</v>
      </c>
      <c r="CE93" s="74">
        <v>0</v>
      </c>
      <c r="CF93" s="74">
        <v>0</v>
      </c>
      <c r="CH93" s="95">
        <v>2146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0</v>
      </c>
      <c r="AF94" s="74">
        <v>0</v>
      </c>
      <c r="AG94" s="74">
        <v>0</v>
      </c>
      <c r="AH94" s="74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  <c r="AR94" s="74">
        <v>0</v>
      </c>
      <c r="AS94" s="74">
        <v>0</v>
      </c>
      <c r="AT94" s="74">
        <v>0</v>
      </c>
      <c r="AU94" s="74">
        <v>0</v>
      </c>
      <c r="AV94" s="74">
        <v>0</v>
      </c>
      <c r="AW94" s="74">
        <v>0</v>
      </c>
      <c r="AX94" s="74">
        <v>0</v>
      </c>
      <c r="AY94" s="74">
        <v>0</v>
      </c>
      <c r="AZ94" s="74">
        <v>0</v>
      </c>
      <c r="BA94" s="74">
        <v>0</v>
      </c>
      <c r="BB94" s="74">
        <v>0</v>
      </c>
      <c r="BC94" s="74">
        <v>0</v>
      </c>
      <c r="BD94" s="74">
        <v>0</v>
      </c>
      <c r="BE94" s="74">
        <v>0</v>
      </c>
      <c r="BF94" s="74">
        <v>0</v>
      </c>
      <c r="BG94" s="74">
        <v>0</v>
      </c>
      <c r="BH94" s="74">
        <v>0</v>
      </c>
      <c r="BI94" s="74">
        <v>0</v>
      </c>
      <c r="BJ94" s="74">
        <v>0</v>
      </c>
      <c r="BK94" s="74">
        <v>0</v>
      </c>
      <c r="BL94" s="74">
        <v>0</v>
      </c>
      <c r="BM94" s="74">
        <v>0</v>
      </c>
      <c r="BN94" s="74">
        <v>0</v>
      </c>
      <c r="BO94" s="74">
        <v>0</v>
      </c>
      <c r="BP94" s="74">
        <v>0</v>
      </c>
      <c r="BQ94" s="74">
        <v>0</v>
      </c>
      <c r="BR94" s="74">
        <v>0</v>
      </c>
      <c r="BS94" s="74">
        <v>0</v>
      </c>
      <c r="BT94" s="74">
        <v>0</v>
      </c>
      <c r="BU94" s="74">
        <v>0</v>
      </c>
      <c r="BV94" s="74">
        <v>0</v>
      </c>
      <c r="BW94" s="74">
        <v>0</v>
      </c>
      <c r="BX94" s="74">
        <v>0</v>
      </c>
      <c r="BY94" s="74">
        <v>0</v>
      </c>
      <c r="BZ94" s="74">
        <v>0</v>
      </c>
      <c r="CA94" s="74">
        <v>0</v>
      </c>
      <c r="CB94" s="74">
        <v>0</v>
      </c>
      <c r="CD94" s="74">
        <v>0</v>
      </c>
      <c r="CE94" s="74">
        <v>0</v>
      </c>
      <c r="CF94" s="74">
        <v>0</v>
      </c>
      <c r="CH94" s="95">
        <v>0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0</v>
      </c>
      <c r="AE95" s="74">
        <v>0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  <c r="AR95" s="74">
        <v>0</v>
      </c>
      <c r="AS95" s="74">
        <v>0</v>
      </c>
      <c r="AT95" s="74">
        <v>0</v>
      </c>
      <c r="AU95" s="74">
        <v>0</v>
      </c>
      <c r="AV95" s="74">
        <v>0</v>
      </c>
      <c r="AW95" s="74">
        <v>0</v>
      </c>
      <c r="AX95" s="74">
        <v>0</v>
      </c>
      <c r="AY95" s="74">
        <v>0</v>
      </c>
      <c r="AZ95" s="74">
        <v>0</v>
      </c>
      <c r="BA95" s="74">
        <v>0</v>
      </c>
      <c r="BB95" s="74">
        <v>0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4">
        <v>0</v>
      </c>
      <c r="BR95" s="74">
        <v>0</v>
      </c>
      <c r="BS95" s="74">
        <v>0</v>
      </c>
      <c r="BT95" s="74">
        <v>0</v>
      </c>
      <c r="BU95" s="74">
        <v>0</v>
      </c>
      <c r="BV95" s="74">
        <v>0</v>
      </c>
      <c r="BW95" s="74">
        <v>0</v>
      </c>
      <c r="BX95" s="74">
        <v>0</v>
      </c>
      <c r="BY95" s="74">
        <v>0</v>
      </c>
      <c r="BZ95" s="74">
        <v>0</v>
      </c>
      <c r="CA95" s="74">
        <v>0</v>
      </c>
      <c r="CB95" s="74">
        <v>0</v>
      </c>
      <c r="CD95" s="74">
        <v>0</v>
      </c>
      <c r="CE95" s="74">
        <v>0</v>
      </c>
      <c r="CF95" s="74">
        <v>0</v>
      </c>
      <c r="CH95" s="95">
        <v>0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  <c r="V96" s="74">
        <v>0</v>
      </c>
      <c r="W96" s="74">
        <v>0</v>
      </c>
      <c r="X96" s="74">
        <v>0</v>
      </c>
      <c r="Y96" s="74">
        <v>0</v>
      </c>
      <c r="Z96" s="74">
        <v>0</v>
      </c>
      <c r="AA96" s="74">
        <v>0</v>
      </c>
      <c r="AB96" s="74">
        <v>0</v>
      </c>
      <c r="AC96" s="74">
        <v>0</v>
      </c>
      <c r="AD96" s="74">
        <v>0</v>
      </c>
      <c r="AE96" s="74">
        <v>0</v>
      </c>
      <c r="AF96" s="74">
        <v>0</v>
      </c>
      <c r="AG96" s="74">
        <v>0</v>
      </c>
      <c r="AH96" s="74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  <c r="AR96" s="74">
        <v>0</v>
      </c>
      <c r="AS96" s="74">
        <v>0</v>
      </c>
      <c r="AT96" s="74">
        <v>0</v>
      </c>
      <c r="AU96" s="74">
        <v>0</v>
      </c>
      <c r="AV96" s="74">
        <v>0</v>
      </c>
      <c r="AW96" s="74">
        <v>0</v>
      </c>
      <c r="AX96" s="74">
        <v>0</v>
      </c>
      <c r="AY96" s="74">
        <v>0</v>
      </c>
      <c r="AZ96" s="74">
        <v>0</v>
      </c>
      <c r="BA96" s="74">
        <v>0</v>
      </c>
      <c r="BB96" s="74">
        <v>0</v>
      </c>
      <c r="BC96" s="74">
        <v>0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0</v>
      </c>
      <c r="BK96" s="74">
        <v>0</v>
      </c>
      <c r="BL96" s="74">
        <v>0</v>
      </c>
      <c r="BM96" s="74">
        <v>0</v>
      </c>
      <c r="BN96" s="74">
        <v>0</v>
      </c>
      <c r="BO96" s="74">
        <v>0</v>
      </c>
      <c r="BP96" s="74">
        <v>0</v>
      </c>
      <c r="BQ96" s="74">
        <v>0</v>
      </c>
      <c r="BR96" s="74">
        <v>0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0</v>
      </c>
      <c r="CA96" s="74">
        <v>0</v>
      </c>
      <c r="CB96" s="74">
        <v>0</v>
      </c>
      <c r="CD96" s="74">
        <v>0</v>
      </c>
      <c r="CE96" s="74">
        <v>0</v>
      </c>
      <c r="CF96" s="74">
        <v>0</v>
      </c>
      <c r="CH96" s="95">
        <v>0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4">
        <v>0</v>
      </c>
      <c r="BQ97" s="74">
        <v>0</v>
      </c>
      <c r="BR97" s="74">
        <v>0</v>
      </c>
      <c r="BS97" s="74">
        <v>0</v>
      </c>
      <c r="BT97" s="74">
        <v>0</v>
      </c>
      <c r="BU97" s="74">
        <v>0</v>
      </c>
      <c r="BV97" s="74">
        <v>0</v>
      </c>
      <c r="BW97" s="74">
        <v>0</v>
      </c>
      <c r="BX97" s="74">
        <v>0</v>
      </c>
      <c r="BY97" s="74">
        <v>0</v>
      </c>
      <c r="BZ97" s="74">
        <v>0</v>
      </c>
      <c r="CA97" s="74">
        <v>0</v>
      </c>
      <c r="CB97" s="74">
        <v>0</v>
      </c>
      <c r="CD97" s="74">
        <v>0</v>
      </c>
      <c r="CE97" s="74">
        <v>0</v>
      </c>
      <c r="CF97" s="74">
        <v>0</v>
      </c>
      <c r="CH97" s="95">
        <v>0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4">
        <v>0</v>
      </c>
      <c r="BQ98" s="74">
        <v>0</v>
      </c>
      <c r="BR98" s="74">
        <v>0</v>
      </c>
      <c r="BS98" s="74">
        <v>0</v>
      </c>
      <c r="BT98" s="74">
        <v>0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0</v>
      </c>
      <c r="CD98" s="74">
        <v>0</v>
      </c>
      <c r="CE98" s="74">
        <v>0</v>
      </c>
      <c r="CF98" s="74">
        <v>0</v>
      </c>
      <c r="CH98" s="95">
        <v>0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  <c r="V99" s="74">
        <v>0</v>
      </c>
      <c r="W99" s="74">
        <v>0</v>
      </c>
      <c r="X99" s="74">
        <v>0</v>
      </c>
      <c r="Y99" s="74">
        <v>0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0</v>
      </c>
      <c r="AF99" s="74">
        <v>0</v>
      </c>
      <c r="AG99" s="74">
        <v>0</v>
      </c>
      <c r="AH99" s="74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  <c r="AR99" s="74">
        <v>0</v>
      </c>
      <c r="AS99" s="74">
        <v>0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0</v>
      </c>
      <c r="BC99" s="74">
        <v>0</v>
      </c>
      <c r="BD99" s="74">
        <v>0</v>
      </c>
      <c r="BE99" s="74">
        <v>0</v>
      </c>
      <c r="BF99" s="74">
        <v>0</v>
      </c>
      <c r="BG99" s="74">
        <v>0</v>
      </c>
      <c r="BH99" s="74">
        <v>0</v>
      </c>
      <c r="BI99" s="74">
        <v>0</v>
      </c>
      <c r="BJ99" s="74">
        <v>0</v>
      </c>
      <c r="BK99" s="74">
        <v>0</v>
      </c>
      <c r="BL99" s="74">
        <v>0</v>
      </c>
      <c r="BM99" s="74">
        <v>0</v>
      </c>
      <c r="BN99" s="74">
        <v>0</v>
      </c>
      <c r="BO99" s="74">
        <v>0</v>
      </c>
      <c r="BP99" s="74">
        <v>0</v>
      </c>
      <c r="BQ99" s="74">
        <v>0</v>
      </c>
      <c r="BR99" s="74">
        <v>0</v>
      </c>
      <c r="BS99" s="74">
        <v>0</v>
      </c>
      <c r="BT99" s="74">
        <v>0</v>
      </c>
      <c r="BU99" s="74">
        <v>0</v>
      </c>
      <c r="BV99" s="74">
        <v>0</v>
      </c>
      <c r="BW99" s="74">
        <v>0</v>
      </c>
      <c r="BX99" s="74">
        <v>0</v>
      </c>
      <c r="BY99" s="74">
        <v>0</v>
      </c>
      <c r="BZ99" s="74">
        <v>0</v>
      </c>
      <c r="CA99" s="74">
        <v>0</v>
      </c>
      <c r="CB99" s="74">
        <v>0</v>
      </c>
      <c r="CD99" s="74">
        <v>0</v>
      </c>
      <c r="CE99" s="74">
        <v>0</v>
      </c>
      <c r="CF99" s="74">
        <v>0</v>
      </c>
      <c r="CH99" s="95">
        <v>0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  <c r="V100" s="74">
        <v>0</v>
      </c>
      <c r="W100" s="74">
        <v>0</v>
      </c>
      <c r="X100" s="74">
        <v>0</v>
      </c>
      <c r="Y100" s="74">
        <v>0</v>
      </c>
      <c r="Z100" s="74">
        <v>0</v>
      </c>
      <c r="AA100" s="74">
        <v>0</v>
      </c>
      <c r="AB100" s="74">
        <v>0</v>
      </c>
      <c r="AC100" s="74">
        <v>0</v>
      </c>
      <c r="AD100" s="74">
        <v>0</v>
      </c>
      <c r="AE100" s="74">
        <v>0</v>
      </c>
      <c r="AF100" s="74">
        <v>0</v>
      </c>
      <c r="AG100" s="74">
        <v>0</v>
      </c>
      <c r="AH100" s="74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  <c r="AR100" s="74">
        <v>0</v>
      </c>
      <c r="AS100" s="74">
        <v>0</v>
      </c>
      <c r="AT100" s="74">
        <v>0</v>
      </c>
      <c r="AU100" s="74">
        <v>0</v>
      </c>
      <c r="AV100" s="74">
        <v>0</v>
      </c>
      <c r="AW100" s="74">
        <v>0</v>
      </c>
      <c r="AX100" s="74">
        <v>0</v>
      </c>
      <c r="AY100" s="74">
        <v>0</v>
      </c>
      <c r="AZ100" s="74">
        <v>0</v>
      </c>
      <c r="BA100" s="74">
        <v>0</v>
      </c>
      <c r="BB100" s="74">
        <v>0</v>
      </c>
      <c r="BC100" s="74">
        <v>0</v>
      </c>
      <c r="BD100" s="74">
        <v>0</v>
      </c>
      <c r="BE100" s="74">
        <v>0</v>
      </c>
      <c r="BF100" s="74">
        <v>0</v>
      </c>
      <c r="BG100" s="74">
        <v>0</v>
      </c>
      <c r="BH100" s="74">
        <v>0</v>
      </c>
      <c r="BI100" s="74">
        <v>0</v>
      </c>
      <c r="BJ100" s="74">
        <v>0</v>
      </c>
      <c r="BK100" s="74">
        <v>0</v>
      </c>
      <c r="BL100" s="74">
        <v>0</v>
      </c>
      <c r="BM100" s="74">
        <v>0</v>
      </c>
      <c r="BN100" s="74">
        <v>0</v>
      </c>
      <c r="BO100" s="74">
        <v>0</v>
      </c>
      <c r="BP100" s="74">
        <v>0</v>
      </c>
      <c r="BQ100" s="74">
        <v>0</v>
      </c>
      <c r="BR100" s="74">
        <v>0</v>
      </c>
      <c r="BS100" s="74">
        <v>0</v>
      </c>
      <c r="BT100" s="74">
        <v>0</v>
      </c>
      <c r="BU100" s="74">
        <v>0</v>
      </c>
      <c r="BV100" s="74">
        <v>0</v>
      </c>
      <c r="BW100" s="74">
        <v>0</v>
      </c>
      <c r="BX100" s="74">
        <v>0</v>
      </c>
      <c r="BY100" s="74">
        <v>0</v>
      </c>
      <c r="BZ100" s="74">
        <v>0</v>
      </c>
      <c r="CA100" s="74">
        <v>0</v>
      </c>
      <c r="CB100" s="74">
        <v>0</v>
      </c>
      <c r="CD100" s="74">
        <v>0</v>
      </c>
      <c r="CE100" s="74">
        <v>0</v>
      </c>
      <c r="CF100" s="74">
        <v>0</v>
      </c>
      <c r="CH100" s="95">
        <v>0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0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0</v>
      </c>
      <c r="BA101" s="74">
        <v>0</v>
      </c>
      <c r="BB101" s="74">
        <v>0</v>
      </c>
      <c r="BC101" s="74">
        <v>0</v>
      </c>
      <c r="BD101" s="74">
        <v>0</v>
      </c>
      <c r="BE101" s="74">
        <v>0</v>
      </c>
      <c r="BF101" s="74">
        <v>0</v>
      </c>
      <c r="BG101" s="74">
        <v>0</v>
      </c>
      <c r="BH101" s="74">
        <v>0</v>
      </c>
      <c r="BI101" s="74">
        <v>0</v>
      </c>
      <c r="BJ101" s="74">
        <v>0</v>
      </c>
      <c r="BK101" s="74">
        <v>0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0</v>
      </c>
      <c r="BR101" s="74">
        <v>0</v>
      </c>
      <c r="BS101" s="74">
        <v>0</v>
      </c>
      <c r="BT101" s="74">
        <v>0</v>
      </c>
      <c r="BU101" s="74">
        <v>0</v>
      </c>
      <c r="BV101" s="74">
        <v>0</v>
      </c>
      <c r="BW101" s="74">
        <v>0</v>
      </c>
      <c r="BX101" s="74">
        <v>0</v>
      </c>
      <c r="BY101" s="74">
        <v>0</v>
      </c>
      <c r="BZ101" s="74">
        <v>0</v>
      </c>
      <c r="CA101" s="74">
        <v>0</v>
      </c>
      <c r="CB101" s="74">
        <v>0</v>
      </c>
      <c r="CD101" s="74">
        <v>0</v>
      </c>
      <c r="CE101" s="74">
        <v>0</v>
      </c>
      <c r="CF101" s="74">
        <v>0</v>
      </c>
      <c r="CH101" s="95">
        <v>0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  <c r="V102" s="74">
        <v>0</v>
      </c>
      <c r="W102" s="74">
        <v>0</v>
      </c>
      <c r="X102" s="74">
        <v>0</v>
      </c>
      <c r="Y102" s="74">
        <v>0</v>
      </c>
      <c r="Z102" s="74">
        <v>0</v>
      </c>
      <c r="AA102" s="74">
        <v>0</v>
      </c>
      <c r="AB102" s="74">
        <v>0</v>
      </c>
      <c r="AC102" s="74">
        <v>0</v>
      </c>
      <c r="AD102" s="74">
        <v>0</v>
      </c>
      <c r="AE102" s="74">
        <v>0</v>
      </c>
      <c r="AF102" s="74">
        <v>0</v>
      </c>
      <c r="AG102" s="74">
        <v>0</v>
      </c>
      <c r="AH102" s="74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  <c r="AR102" s="74">
        <v>0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0</v>
      </c>
      <c r="AY102" s="74">
        <v>0</v>
      </c>
      <c r="AZ102" s="74">
        <v>0</v>
      </c>
      <c r="BA102" s="74">
        <v>0</v>
      </c>
      <c r="BB102" s="74">
        <v>0</v>
      </c>
      <c r="BC102" s="74">
        <v>0</v>
      </c>
      <c r="BD102" s="74">
        <v>0</v>
      </c>
      <c r="BE102" s="74">
        <v>0</v>
      </c>
      <c r="BF102" s="74">
        <v>0</v>
      </c>
      <c r="BG102" s="74">
        <v>0</v>
      </c>
      <c r="BH102" s="74">
        <v>0</v>
      </c>
      <c r="BI102" s="74">
        <v>0</v>
      </c>
      <c r="BJ102" s="74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4">
        <v>0</v>
      </c>
      <c r="BQ102" s="74">
        <v>0</v>
      </c>
      <c r="BR102" s="74">
        <v>0</v>
      </c>
      <c r="BS102" s="74">
        <v>0</v>
      </c>
      <c r="BT102" s="74">
        <v>0</v>
      </c>
      <c r="BU102" s="74">
        <v>0</v>
      </c>
      <c r="BV102" s="74">
        <v>0</v>
      </c>
      <c r="BW102" s="74">
        <v>0</v>
      </c>
      <c r="BX102" s="74">
        <v>0</v>
      </c>
      <c r="BY102" s="74">
        <v>0</v>
      </c>
      <c r="BZ102" s="74">
        <v>0</v>
      </c>
      <c r="CA102" s="74">
        <v>0</v>
      </c>
      <c r="CB102" s="74">
        <v>0</v>
      </c>
      <c r="CD102" s="74">
        <v>0</v>
      </c>
      <c r="CE102" s="74">
        <v>0</v>
      </c>
      <c r="CF102" s="74">
        <v>0</v>
      </c>
      <c r="CH102" s="95">
        <v>0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0</v>
      </c>
      <c r="BM103" s="74">
        <v>0</v>
      </c>
      <c r="BN103" s="74">
        <v>0</v>
      </c>
      <c r="BO103" s="74">
        <v>0</v>
      </c>
      <c r="BP103" s="74">
        <v>0</v>
      </c>
      <c r="BQ103" s="74">
        <v>0</v>
      </c>
      <c r="BR103" s="74">
        <v>0</v>
      </c>
      <c r="BS103" s="74">
        <v>0</v>
      </c>
      <c r="BT103" s="74">
        <v>0</v>
      </c>
      <c r="BU103" s="74">
        <v>0</v>
      </c>
      <c r="BV103" s="74">
        <v>0</v>
      </c>
      <c r="BW103" s="74">
        <v>0</v>
      </c>
      <c r="BX103" s="74">
        <v>0</v>
      </c>
      <c r="BY103" s="74">
        <v>0</v>
      </c>
      <c r="BZ103" s="74">
        <v>0</v>
      </c>
      <c r="CA103" s="74">
        <v>0</v>
      </c>
      <c r="CB103" s="74">
        <v>0</v>
      </c>
      <c r="CD103" s="74">
        <v>0</v>
      </c>
      <c r="CE103" s="74">
        <v>0</v>
      </c>
      <c r="CF103" s="74">
        <v>0</v>
      </c>
      <c r="CH103" s="95">
        <v>0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Z104" s="74">
        <v>0</v>
      </c>
      <c r="AA104" s="74">
        <v>0</v>
      </c>
      <c r="AB104" s="74">
        <v>0</v>
      </c>
      <c r="AC104" s="74">
        <v>0</v>
      </c>
      <c r="AD104" s="74">
        <v>0</v>
      </c>
      <c r="AE104" s="74">
        <v>0</v>
      </c>
      <c r="AF104" s="74">
        <v>0</v>
      </c>
      <c r="AG104" s="74">
        <v>0</v>
      </c>
      <c r="AH104" s="74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  <c r="AR104" s="74">
        <v>0</v>
      </c>
      <c r="AS104" s="74">
        <v>0</v>
      </c>
      <c r="AT104" s="74">
        <v>0</v>
      </c>
      <c r="AU104" s="74">
        <v>0</v>
      </c>
      <c r="AV104" s="74">
        <v>0</v>
      </c>
      <c r="AW104" s="74">
        <v>0</v>
      </c>
      <c r="AX104" s="74">
        <v>0</v>
      </c>
      <c r="AY104" s="74">
        <v>0</v>
      </c>
      <c r="AZ104" s="74">
        <v>0</v>
      </c>
      <c r="BA104" s="74">
        <v>0</v>
      </c>
      <c r="BB104" s="74">
        <v>0</v>
      </c>
      <c r="BC104" s="74">
        <v>0</v>
      </c>
      <c r="BD104" s="74">
        <v>0</v>
      </c>
      <c r="BE104" s="74">
        <v>0</v>
      </c>
      <c r="BF104" s="74">
        <v>0</v>
      </c>
      <c r="BG104" s="74">
        <v>0</v>
      </c>
      <c r="BH104" s="74">
        <v>0</v>
      </c>
      <c r="BI104" s="74">
        <v>0</v>
      </c>
      <c r="BJ104" s="74">
        <v>0</v>
      </c>
      <c r="BK104" s="74">
        <v>0</v>
      </c>
      <c r="BL104" s="74">
        <v>0</v>
      </c>
      <c r="BM104" s="74">
        <v>0</v>
      </c>
      <c r="BN104" s="74">
        <v>0</v>
      </c>
      <c r="BO104" s="74">
        <v>0</v>
      </c>
      <c r="BP104" s="74">
        <v>0</v>
      </c>
      <c r="BQ104" s="74">
        <v>0</v>
      </c>
      <c r="BR104" s="74">
        <v>0</v>
      </c>
      <c r="BS104" s="74">
        <v>0</v>
      </c>
      <c r="BT104" s="74">
        <v>0</v>
      </c>
      <c r="BU104" s="74">
        <v>0</v>
      </c>
      <c r="BV104" s="74">
        <v>0</v>
      </c>
      <c r="BW104" s="74">
        <v>0</v>
      </c>
      <c r="BX104" s="74">
        <v>0</v>
      </c>
      <c r="BY104" s="74">
        <v>0</v>
      </c>
      <c r="BZ104" s="74">
        <v>0</v>
      </c>
      <c r="CA104" s="74">
        <v>0</v>
      </c>
      <c r="CB104" s="74">
        <v>0</v>
      </c>
      <c r="CD104" s="74">
        <v>0</v>
      </c>
      <c r="CE104" s="74">
        <v>0</v>
      </c>
      <c r="CF104" s="74">
        <v>0</v>
      </c>
      <c r="CH104" s="95">
        <v>0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  <c r="AS105" s="74">
        <v>0</v>
      </c>
      <c r="AT105" s="74">
        <v>0</v>
      </c>
      <c r="AU105" s="74">
        <v>0</v>
      </c>
      <c r="AV105" s="74">
        <v>0</v>
      </c>
      <c r="AW105" s="74">
        <v>0</v>
      </c>
      <c r="AX105" s="74">
        <v>0</v>
      </c>
      <c r="AY105" s="74">
        <v>0</v>
      </c>
      <c r="AZ105" s="74">
        <v>0</v>
      </c>
      <c r="BA105" s="74">
        <v>0</v>
      </c>
      <c r="BB105" s="74">
        <v>0</v>
      </c>
      <c r="BC105" s="74">
        <v>0</v>
      </c>
      <c r="BD105" s="74">
        <v>0</v>
      </c>
      <c r="BE105" s="74">
        <v>0</v>
      </c>
      <c r="BF105" s="74">
        <v>0</v>
      </c>
      <c r="BG105" s="74">
        <v>0</v>
      </c>
      <c r="BH105" s="74">
        <v>0</v>
      </c>
      <c r="BI105" s="74">
        <v>0</v>
      </c>
      <c r="BJ105" s="74">
        <v>0</v>
      </c>
      <c r="BK105" s="74">
        <v>0</v>
      </c>
      <c r="BL105" s="74">
        <v>0</v>
      </c>
      <c r="BM105" s="74">
        <v>0</v>
      </c>
      <c r="BN105" s="74">
        <v>0</v>
      </c>
      <c r="BO105" s="74">
        <v>0</v>
      </c>
      <c r="BP105" s="74">
        <v>0</v>
      </c>
      <c r="BQ105" s="74">
        <v>0</v>
      </c>
      <c r="BR105" s="74">
        <v>0</v>
      </c>
      <c r="BS105" s="74">
        <v>0</v>
      </c>
      <c r="BT105" s="74">
        <v>0</v>
      </c>
      <c r="BU105" s="74">
        <v>0</v>
      </c>
      <c r="BV105" s="74">
        <v>0</v>
      </c>
      <c r="BW105" s="74">
        <v>0</v>
      </c>
      <c r="BX105" s="74">
        <v>0</v>
      </c>
      <c r="BY105" s="74">
        <v>0</v>
      </c>
      <c r="BZ105" s="74">
        <v>0</v>
      </c>
      <c r="CA105" s="74">
        <v>0</v>
      </c>
      <c r="CB105" s="74">
        <v>0</v>
      </c>
      <c r="CD105" s="74">
        <v>0</v>
      </c>
      <c r="CE105" s="74">
        <v>0</v>
      </c>
      <c r="CF105" s="74">
        <v>0</v>
      </c>
      <c r="CH105" s="95">
        <v>0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0</v>
      </c>
      <c r="E106" s="74">
        <v>0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Z106" s="74">
        <v>0</v>
      </c>
      <c r="AA106" s="74">
        <v>0</v>
      </c>
      <c r="AB106" s="74">
        <v>0</v>
      </c>
      <c r="AC106" s="74">
        <v>0</v>
      </c>
      <c r="AD106" s="74">
        <v>0</v>
      </c>
      <c r="AE106" s="74">
        <v>0</v>
      </c>
      <c r="AF106" s="74">
        <v>0</v>
      </c>
      <c r="AG106" s="74">
        <v>0</v>
      </c>
      <c r="AH106" s="74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  <c r="AR106" s="74">
        <v>0</v>
      </c>
      <c r="AS106" s="74">
        <v>0</v>
      </c>
      <c r="AT106" s="74">
        <v>0</v>
      </c>
      <c r="AU106" s="74">
        <v>0</v>
      </c>
      <c r="AV106" s="74">
        <v>0</v>
      </c>
      <c r="AW106" s="74">
        <v>0</v>
      </c>
      <c r="AX106" s="74">
        <v>0</v>
      </c>
      <c r="AY106" s="74">
        <v>0</v>
      </c>
      <c r="AZ106" s="74">
        <v>0</v>
      </c>
      <c r="BA106" s="74">
        <v>0</v>
      </c>
      <c r="BB106" s="74">
        <v>0</v>
      </c>
      <c r="BC106" s="74">
        <v>0</v>
      </c>
      <c r="BD106" s="74">
        <v>0</v>
      </c>
      <c r="BE106" s="74">
        <v>0</v>
      </c>
      <c r="BF106" s="74">
        <v>0</v>
      </c>
      <c r="BG106" s="74">
        <v>0</v>
      </c>
      <c r="BH106" s="74">
        <v>0</v>
      </c>
      <c r="BI106" s="74">
        <v>0</v>
      </c>
      <c r="BJ106" s="74">
        <v>0</v>
      </c>
      <c r="BK106" s="74">
        <v>0</v>
      </c>
      <c r="BL106" s="74">
        <v>0</v>
      </c>
      <c r="BM106" s="74">
        <v>0</v>
      </c>
      <c r="BN106" s="74">
        <v>0</v>
      </c>
      <c r="BO106" s="74">
        <v>0</v>
      </c>
      <c r="BP106" s="74">
        <v>0</v>
      </c>
      <c r="BQ106" s="74">
        <v>0</v>
      </c>
      <c r="BR106" s="74">
        <v>0</v>
      </c>
      <c r="BS106" s="74">
        <v>0</v>
      </c>
      <c r="BT106" s="74">
        <v>0</v>
      </c>
      <c r="BU106" s="74">
        <v>0</v>
      </c>
      <c r="BV106" s="74">
        <v>0</v>
      </c>
      <c r="BW106" s="74">
        <v>0</v>
      </c>
      <c r="BX106" s="74">
        <v>0</v>
      </c>
      <c r="BY106" s="74">
        <v>0</v>
      </c>
      <c r="BZ106" s="74">
        <v>0</v>
      </c>
      <c r="CA106" s="74">
        <v>0</v>
      </c>
      <c r="CB106" s="74">
        <v>0</v>
      </c>
      <c r="CD106" s="74">
        <v>0</v>
      </c>
      <c r="CE106" s="74">
        <v>0</v>
      </c>
      <c r="CF106" s="74">
        <v>0</v>
      </c>
      <c r="CH106" s="95">
        <v>0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52.705797232522379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0.92466310934249796</v>
      </c>
      <c r="AL107" s="74">
        <v>0</v>
      </c>
      <c r="AM107" s="74">
        <v>0</v>
      </c>
      <c r="AN107" s="74">
        <v>5.2397576196074889</v>
      </c>
      <c r="AO107" s="74">
        <v>34.520756082119924</v>
      </c>
      <c r="AP107" s="74">
        <v>1.5411051822374968</v>
      </c>
      <c r="AQ107" s="74">
        <v>0</v>
      </c>
      <c r="AR107" s="74">
        <v>0</v>
      </c>
      <c r="AS107" s="74">
        <v>87.226553314642317</v>
      </c>
      <c r="AT107" s="74">
        <v>0</v>
      </c>
      <c r="AU107" s="74">
        <v>0</v>
      </c>
      <c r="AV107" s="74">
        <v>0</v>
      </c>
      <c r="AW107" s="74">
        <v>0</v>
      </c>
      <c r="AX107" s="74">
        <v>22.191914624219951</v>
      </c>
      <c r="AY107" s="74">
        <v>0</v>
      </c>
      <c r="AZ107" s="74">
        <v>9.2466310934249805</v>
      </c>
      <c r="BA107" s="74">
        <v>0.92466310934249796</v>
      </c>
      <c r="BB107" s="74">
        <v>56.712670706339871</v>
      </c>
      <c r="BC107" s="74">
        <v>0.30822103644749932</v>
      </c>
      <c r="BD107" s="74">
        <v>695.03843718911094</v>
      </c>
      <c r="BE107" s="74">
        <v>15.719272858822466</v>
      </c>
      <c r="BF107" s="74">
        <v>109.41846793886225</v>
      </c>
      <c r="BG107" s="74">
        <v>67.500406982002346</v>
      </c>
      <c r="BH107" s="74">
        <v>991.85529528805273</v>
      </c>
      <c r="BI107" s="74">
        <v>7.7055259111874825</v>
      </c>
      <c r="BJ107" s="74">
        <v>1.2328841457899973</v>
      </c>
      <c r="BK107" s="74">
        <v>0</v>
      </c>
      <c r="BL107" s="74">
        <v>256.13168128787197</v>
      </c>
      <c r="BM107" s="74">
        <v>1040.5542190467577</v>
      </c>
      <c r="BN107" s="74">
        <v>639.25042959211362</v>
      </c>
      <c r="BO107" s="74">
        <v>11.404178348557476</v>
      </c>
      <c r="BP107" s="74">
        <v>46.233155467124902</v>
      </c>
      <c r="BQ107" s="74">
        <v>0</v>
      </c>
      <c r="BR107" s="74">
        <v>68.733291127792356</v>
      </c>
      <c r="BS107" s="74">
        <v>0</v>
      </c>
      <c r="BT107" s="74">
        <v>4222.3199782942929</v>
      </c>
      <c r="BU107" s="74">
        <v>247.19327123089445</v>
      </c>
      <c r="BV107" s="74">
        <v>0</v>
      </c>
      <c r="BW107" s="74">
        <v>0</v>
      </c>
      <c r="BX107" s="74">
        <v>5754.4867504748127</v>
      </c>
      <c r="BY107" s="74">
        <v>0</v>
      </c>
      <c r="BZ107" s="74">
        <v>0</v>
      </c>
      <c r="CA107" s="74">
        <v>6001.6800217057071</v>
      </c>
      <c r="CB107" s="74">
        <v>10224</v>
      </c>
      <c r="CD107" s="74">
        <v>0</v>
      </c>
      <c r="CE107" s="74">
        <v>0</v>
      </c>
      <c r="CF107" s="74">
        <v>0</v>
      </c>
      <c r="CH107" s="95">
        <v>10224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0</v>
      </c>
      <c r="AU108" s="74">
        <v>0</v>
      </c>
      <c r="AV108" s="74">
        <v>0</v>
      </c>
      <c r="AW108" s="74">
        <v>0</v>
      </c>
      <c r="AX108" s="74">
        <v>0</v>
      </c>
      <c r="AY108" s="74">
        <v>0</v>
      </c>
      <c r="AZ108" s="74">
        <v>0</v>
      </c>
      <c r="BA108" s="74">
        <v>0</v>
      </c>
      <c r="BB108" s="74">
        <v>0</v>
      </c>
      <c r="BC108" s="74">
        <v>0</v>
      </c>
      <c r="BD108" s="74">
        <v>0</v>
      </c>
      <c r="BE108" s="74">
        <v>0</v>
      </c>
      <c r="BF108" s="74">
        <v>0</v>
      </c>
      <c r="BG108" s="74">
        <v>0</v>
      </c>
      <c r="BH108" s="74">
        <v>0</v>
      </c>
      <c r="BI108" s="74">
        <v>0</v>
      </c>
      <c r="BJ108" s="74">
        <v>0</v>
      </c>
      <c r="BK108" s="74">
        <v>0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0</v>
      </c>
      <c r="BR108" s="74">
        <v>0</v>
      </c>
      <c r="BS108" s="74">
        <v>0</v>
      </c>
      <c r="BT108" s="74">
        <v>0</v>
      </c>
      <c r="BU108" s="74">
        <v>0</v>
      </c>
      <c r="BV108" s="74">
        <v>0</v>
      </c>
      <c r="BW108" s="74">
        <v>0</v>
      </c>
      <c r="BX108" s="74">
        <v>0</v>
      </c>
      <c r="BY108" s="74">
        <v>0</v>
      </c>
      <c r="BZ108" s="74">
        <v>0</v>
      </c>
      <c r="CA108" s="74">
        <v>0</v>
      </c>
      <c r="CB108" s="74">
        <v>0</v>
      </c>
      <c r="CD108" s="74">
        <v>0</v>
      </c>
      <c r="CE108" s="74">
        <v>0</v>
      </c>
      <c r="CF108" s="74">
        <v>0</v>
      </c>
      <c r="CH108" s="95">
        <v>0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74">
        <v>0</v>
      </c>
      <c r="AA109" s="74">
        <v>0</v>
      </c>
      <c r="AB109" s="74">
        <v>0</v>
      </c>
      <c r="AC109" s="74">
        <v>0</v>
      </c>
      <c r="AD109" s="74">
        <v>0</v>
      </c>
      <c r="AE109" s="74">
        <v>0</v>
      </c>
      <c r="AF109" s="74">
        <v>0</v>
      </c>
      <c r="AG109" s="74">
        <v>0</v>
      </c>
      <c r="AH109" s="74">
        <v>0</v>
      </c>
      <c r="AI109" s="74">
        <v>0</v>
      </c>
      <c r="AJ109" s="74">
        <v>0</v>
      </c>
      <c r="AK109" s="74">
        <v>0</v>
      </c>
      <c r="AL109" s="74">
        <v>0</v>
      </c>
      <c r="AM109" s="74">
        <v>0</v>
      </c>
      <c r="AN109" s="74">
        <v>0</v>
      </c>
      <c r="AO109" s="74">
        <v>0</v>
      </c>
      <c r="AP109" s="74">
        <v>0</v>
      </c>
      <c r="AQ109" s="74">
        <v>0</v>
      </c>
      <c r="AR109" s="74">
        <v>0</v>
      </c>
      <c r="AS109" s="74">
        <v>0</v>
      </c>
      <c r="AT109" s="74">
        <v>0</v>
      </c>
      <c r="AU109" s="74">
        <v>0</v>
      </c>
      <c r="AV109" s="74">
        <v>0</v>
      </c>
      <c r="AW109" s="74">
        <v>0</v>
      </c>
      <c r="AX109" s="74">
        <v>0</v>
      </c>
      <c r="AY109" s="74">
        <v>0</v>
      </c>
      <c r="AZ109" s="74">
        <v>0</v>
      </c>
      <c r="BA109" s="74">
        <v>0</v>
      </c>
      <c r="BB109" s="74">
        <v>0</v>
      </c>
      <c r="BC109" s="74">
        <v>0</v>
      </c>
      <c r="BD109" s="74">
        <v>0</v>
      </c>
      <c r="BE109" s="74">
        <v>0</v>
      </c>
      <c r="BF109" s="74">
        <v>0</v>
      </c>
      <c r="BG109" s="74">
        <v>0</v>
      </c>
      <c r="BH109" s="74">
        <v>0</v>
      </c>
      <c r="BI109" s="74">
        <v>0</v>
      </c>
      <c r="BJ109" s="74">
        <v>0</v>
      </c>
      <c r="BK109" s="74">
        <v>0</v>
      </c>
      <c r="BL109" s="74">
        <v>0</v>
      </c>
      <c r="BM109" s="74">
        <v>0</v>
      </c>
      <c r="BN109" s="74">
        <v>0</v>
      </c>
      <c r="BO109" s="74">
        <v>0</v>
      </c>
      <c r="BP109" s="74">
        <v>0</v>
      </c>
      <c r="BQ109" s="74">
        <v>0</v>
      </c>
      <c r="BR109" s="74">
        <v>0</v>
      </c>
      <c r="BS109" s="74">
        <v>0</v>
      </c>
      <c r="BT109" s="74">
        <v>0</v>
      </c>
      <c r="BU109" s="74">
        <v>0</v>
      </c>
      <c r="BV109" s="74">
        <v>0</v>
      </c>
      <c r="BW109" s="74">
        <v>0</v>
      </c>
      <c r="BX109" s="74">
        <v>0</v>
      </c>
      <c r="BY109" s="74">
        <v>0</v>
      </c>
      <c r="BZ109" s="74">
        <v>0</v>
      </c>
      <c r="CA109" s="74">
        <v>0</v>
      </c>
      <c r="CB109" s="74">
        <v>0</v>
      </c>
      <c r="CD109" s="74">
        <v>0</v>
      </c>
      <c r="CE109" s="74">
        <v>0</v>
      </c>
      <c r="CF109" s="74">
        <v>0</v>
      </c>
      <c r="CH109" s="95">
        <v>0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2.68776562683734E-2</v>
      </c>
      <c r="E110" s="74">
        <v>1.4782710947605368E-2</v>
      </c>
      <c r="F110" s="74">
        <v>1.3438828134186699E-3</v>
      </c>
      <c r="G110" s="74">
        <v>1.3438828134186699E-3</v>
      </c>
      <c r="H110" s="74">
        <v>6.0474726603840151E-2</v>
      </c>
      <c r="I110" s="74">
        <v>0.20023853919938184</v>
      </c>
      <c r="J110" s="74">
        <v>3.7628718775722755E-2</v>
      </c>
      <c r="K110" s="74">
        <v>0.48782946127097715</v>
      </c>
      <c r="L110" s="74">
        <v>1.4782710947605368E-2</v>
      </c>
      <c r="M110" s="74">
        <v>0.88024324278922872</v>
      </c>
      <c r="N110" s="74">
        <v>7.6601320364864181E-2</v>
      </c>
      <c r="O110" s="74">
        <v>5.1067546909909459E-2</v>
      </c>
      <c r="P110" s="74">
        <v>5.1067546909909459E-2</v>
      </c>
      <c r="Q110" s="74">
        <v>6.7194140670933489E-2</v>
      </c>
      <c r="R110" s="74">
        <v>1.6126593761024037E-2</v>
      </c>
      <c r="S110" s="74">
        <v>1.209494532076803E-2</v>
      </c>
      <c r="T110" s="74">
        <v>0.16260982042365907</v>
      </c>
      <c r="U110" s="74">
        <v>6.7194140670933499E-3</v>
      </c>
      <c r="V110" s="74">
        <v>3.6284835962304085E-2</v>
      </c>
      <c r="W110" s="74">
        <v>2.6877656268373398E-3</v>
      </c>
      <c r="X110" s="74">
        <v>0.36956777369013422</v>
      </c>
      <c r="Y110" s="74">
        <v>0.2539938517361286</v>
      </c>
      <c r="Z110" s="74">
        <v>2.1502125014698718E-2</v>
      </c>
      <c r="AA110" s="74">
        <v>0.4058526096524383</v>
      </c>
      <c r="AB110" s="74">
        <v>0.16932923449075241</v>
      </c>
      <c r="AC110" s="74">
        <v>0.11960557039426162</v>
      </c>
      <c r="AD110" s="74">
        <v>0.18814359387861379</v>
      </c>
      <c r="AE110" s="74">
        <v>2.8221539081792067E-2</v>
      </c>
      <c r="AF110" s="74">
        <v>0.14110769540896034</v>
      </c>
      <c r="AG110" s="74">
        <v>0.27280821112399001</v>
      </c>
      <c r="AH110" s="74">
        <v>0.42063532060004372</v>
      </c>
      <c r="AI110" s="74">
        <v>0.2539938517361286</v>
      </c>
      <c r="AJ110" s="74">
        <v>1.286095852441667</v>
      </c>
      <c r="AK110" s="74">
        <v>0.1599220547968217</v>
      </c>
      <c r="AL110" s="74">
        <v>8.6008500058794873E-2</v>
      </c>
      <c r="AM110" s="74">
        <v>0.13438828134186698</v>
      </c>
      <c r="AN110" s="74">
        <v>8.0632968805120192E-2</v>
      </c>
      <c r="AO110" s="74">
        <v>1.1826168758084294</v>
      </c>
      <c r="AP110" s="74">
        <v>0.30102975020578204</v>
      </c>
      <c r="AQ110" s="74">
        <v>0.66925364108249763</v>
      </c>
      <c r="AR110" s="74">
        <v>0.52142653160644392</v>
      </c>
      <c r="AS110" s="74">
        <v>8.8319978497874985</v>
      </c>
      <c r="AT110" s="74">
        <v>0.92996690688571959</v>
      </c>
      <c r="AU110" s="74">
        <v>1.3438828134186699E-3</v>
      </c>
      <c r="AV110" s="74">
        <v>0.82648793025248202</v>
      </c>
      <c r="AW110" s="74">
        <v>1.2229333602109895</v>
      </c>
      <c r="AX110" s="74">
        <v>7.9289085991701536E-2</v>
      </c>
      <c r="AY110" s="74">
        <v>9.1384031312469555E-2</v>
      </c>
      <c r="AZ110" s="74">
        <v>0.75257437551445516</v>
      </c>
      <c r="BA110" s="74">
        <v>1.2417477195988509</v>
      </c>
      <c r="BB110" s="74">
        <v>3.9819247761595191</v>
      </c>
      <c r="BC110" s="74">
        <v>8.2164995212417473</v>
      </c>
      <c r="BD110" s="74">
        <v>18.561709418938669</v>
      </c>
      <c r="BE110" s="74">
        <v>0.38569436745115826</v>
      </c>
      <c r="BF110" s="74">
        <v>2.6904533924641774</v>
      </c>
      <c r="BG110" s="74">
        <v>5.6443078163584133E-2</v>
      </c>
      <c r="BH110" s="74">
        <v>5.1269129331922256</v>
      </c>
      <c r="BI110" s="74">
        <v>0.44348132842816107</v>
      </c>
      <c r="BJ110" s="74">
        <v>1.0065682272505838</v>
      </c>
      <c r="BK110" s="74">
        <v>0.18948747669203247</v>
      </c>
      <c r="BL110" s="74">
        <v>12.885148415058207</v>
      </c>
      <c r="BM110" s="74">
        <v>1.8639654622116952</v>
      </c>
      <c r="BN110" s="74">
        <v>0.41525978934636898</v>
      </c>
      <c r="BO110" s="74">
        <v>2.7025483377849451</v>
      </c>
      <c r="BP110" s="74">
        <v>0</v>
      </c>
      <c r="BQ110" s="74">
        <v>0.18411194543835777</v>
      </c>
      <c r="BR110" s="74">
        <v>1.6408809151841961</v>
      </c>
      <c r="BS110" s="74">
        <v>0</v>
      </c>
      <c r="BT110" s="74">
        <v>83.602949822775457</v>
      </c>
      <c r="BU110" s="74">
        <v>1.2740009071208991</v>
      </c>
      <c r="BV110" s="74">
        <v>0</v>
      </c>
      <c r="BW110" s="74">
        <v>0</v>
      </c>
      <c r="BX110" s="74">
        <v>0.4918611097112332</v>
      </c>
      <c r="BY110" s="74">
        <v>74.631188160392412</v>
      </c>
      <c r="BZ110" s="74">
        <v>0</v>
      </c>
      <c r="CA110" s="74">
        <v>76.397050177224543</v>
      </c>
      <c r="CB110" s="74">
        <v>160</v>
      </c>
      <c r="CD110" s="74">
        <v>0</v>
      </c>
      <c r="CE110" s="74">
        <v>0</v>
      </c>
      <c r="CF110" s="74">
        <v>0</v>
      </c>
      <c r="CH110" s="95">
        <v>160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0</v>
      </c>
      <c r="AD111" s="74">
        <v>0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  <c r="AR111" s="74">
        <v>0</v>
      </c>
      <c r="AS111" s="74">
        <v>0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v>0</v>
      </c>
      <c r="BV111" s="74">
        <v>0</v>
      </c>
      <c r="BW111" s="74">
        <v>0</v>
      </c>
      <c r="BX111" s="74">
        <v>0</v>
      </c>
      <c r="BY111" s="74">
        <v>0</v>
      </c>
      <c r="BZ111" s="74">
        <v>0</v>
      </c>
      <c r="CA111" s="74">
        <v>0</v>
      </c>
      <c r="CB111" s="74">
        <v>0</v>
      </c>
      <c r="CD111" s="74">
        <v>0</v>
      </c>
      <c r="CE111" s="74">
        <v>0</v>
      </c>
      <c r="CF111" s="74">
        <v>0</v>
      </c>
      <c r="CH111" s="95">
        <v>0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0</v>
      </c>
      <c r="Z112" s="74">
        <v>0</v>
      </c>
      <c r="AA112" s="74">
        <v>0</v>
      </c>
      <c r="AB112" s="74">
        <v>0</v>
      </c>
      <c r="AC112" s="74">
        <v>0</v>
      </c>
      <c r="AD112" s="74">
        <v>0</v>
      </c>
      <c r="AE112" s="74">
        <v>0</v>
      </c>
      <c r="AF112" s="74">
        <v>0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  <c r="AR112" s="74">
        <v>0</v>
      </c>
      <c r="AS112" s="74">
        <v>0</v>
      </c>
      <c r="AT112" s="74">
        <v>0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0</v>
      </c>
      <c r="CB112" s="74">
        <v>0</v>
      </c>
      <c r="CD112" s="74">
        <v>0</v>
      </c>
      <c r="CE112" s="74">
        <v>0</v>
      </c>
      <c r="CF112" s="74">
        <v>0</v>
      </c>
      <c r="CH112" s="95">
        <v>0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9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0</v>
      </c>
      <c r="AF114" s="74">
        <v>0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  <c r="AR114" s="74">
        <v>0</v>
      </c>
      <c r="AS114" s="74">
        <v>0</v>
      </c>
      <c r="AT114" s="74">
        <v>0</v>
      </c>
      <c r="AU114" s="74">
        <v>0</v>
      </c>
      <c r="AV114" s="74">
        <v>0</v>
      </c>
      <c r="AW114" s="74">
        <v>0</v>
      </c>
      <c r="AX114" s="74">
        <v>0</v>
      </c>
      <c r="AY114" s="74">
        <v>0</v>
      </c>
      <c r="AZ114" s="74">
        <v>0</v>
      </c>
      <c r="BA114" s="74">
        <v>0</v>
      </c>
      <c r="BB114" s="74">
        <v>0</v>
      </c>
      <c r="BC114" s="74">
        <v>0</v>
      </c>
      <c r="BD114" s="74">
        <v>0</v>
      </c>
      <c r="BE114" s="74">
        <v>0</v>
      </c>
      <c r="BF114" s="74">
        <v>0</v>
      </c>
      <c r="BG114" s="74">
        <v>0</v>
      </c>
      <c r="BH114" s="74">
        <v>0</v>
      </c>
      <c r="BI114" s="74">
        <v>0</v>
      </c>
      <c r="BJ114" s="74">
        <v>0</v>
      </c>
      <c r="BK114" s="74">
        <v>0</v>
      </c>
      <c r="BL114" s="74">
        <v>0</v>
      </c>
      <c r="BM114" s="74">
        <v>0</v>
      </c>
      <c r="BN114" s="74">
        <v>0</v>
      </c>
      <c r="BO114" s="74">
        <v>0</v>
      </c>
      <c r="BP114" s="74">
        <v>0</v>
      </c>
      <c r="BQ114" s="74">
        <v>0</v>
      </c>
      <c r="BR114" s="74">
        <v>0</v>
      </c>
      <c r="BS114" s="74">
        <v>0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D114" s="74">
        <v>0</v>
      </c>
      <c r="CE114" s="74">
        <v>0</v>
      </c>
      <c r="CF114" s="74">
        <v>0</v>
      </c>
      <c r="CH114" s="95">
        <v>0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  <c r="V115" s="74">
        <v>0</v>
      </c>
      <c r="W115" s="74">
        <v>0</v>
      </c>
      <c r="X115" s="74">
        <v>0</v>
      </c>
      <c r="Y115" s="74">
        <v>0</v>
      </c>
      <c r="Z115" s="74">
        <v>0</v>
      </c>
      <c r="AA115" s="74">
        <v>0</v>
      </c>
      <c r="AB115" s="74">
        <v>0</v>
      </c>
      <c r="AC115" s="74">
        <v>0</v>
      </c>
      <c r="AD115" s="74">
        <v>0</v>
      </c>
      <c r="AE115" s="74">
        <v>0</v>
      </c>
      <c r="AF115" s="74">
        <v>0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D115" s="74">
        <v>0</v>
      </c>
      <c r="CE115" s="74">
        <v>0</v>
      </c>
      <c r="CF115" s="74">
        <v>0</v>
      </c>
      <c r="CH115" s="95">
        <v>0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0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0</v>
      </c>
      <c r="BG116" s="74">
        <v>0</v>
      </c>
      <c r="BH116" s="74">
        <v>0</v>
      </c>
      <c r="BI116" s="74">
        <v>0</v>
      </c>
      <c r="BJ116" s="74">
        <v>0</v>
      </c>
      <c r="BK116" s="74">
        <v>0</v>
      </c>
      <c r="BL116" s="74">
        <v>0</v>
      </c>
      <c r="BM116" s="74">
        <v>0</v>
      </c>
      <c r="BN116" s="74">
        <v>0</v>
      </c>
      <c r="BO116" s="74">
        <v>0</v>
      </c>
      <c r="BP116" s="74">
        <v>0</v>
      </c>
      <c r="BQ116" s="74">
        <v>0</v>
      </c>
      <c r="BR116" s="74">
        <v>0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0</v>
      </c>
      <c r="CB116" s="74">
        <v>0</v>
      </c>
      <c r="CD116" s="74">
        <v>0</v>
      </c>
      <c r="CE116" s="74">
        <v>0</v>
      </c>
      <c r="CF116" s="74">
        <v>0</v>
      </c>
      <c r="CH116" s="95">
        <v>0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74">
        <v>0</v>
      </c>
      <c r="AH117" s="74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  <c r="AR117" s="74">
        <v>0</v>
      </c>
      <c r="AS117" s="74">
        <v>0</v>
      </c>
      <c r="AT117" s="74">
        <v>0</v>
      </c>
      <c r="AU117" s="74">
        <v>0</v>
      </c>
      <c r="AV117" s="74">
        <v>0</v>
      </c>
      <c r="AW117" s="74">
        <v>0</v>
      </c>
      <c r="AX117" s="74">
        <v>0</v>
      </c>
      <c r="AY117" s="74">
        <v>0</v>
      </c>
      <c r="AZ117" s="74">
        <v>0</v>
      </c>
      <c r="BA117" s="74">
        <v>0</v>
      </c>
      <c r="BB117" s="74">
        <v>0</v>
      </c>
      <c r="BC117" s="74">
        <v>0</v>
      </c>
      <c r="BD117" s="74">
        <v>0</v>
      </c>
      <c r="BE117" s="74">
        <v>0</v>
      </c>
      <c r="BF117" s="74">
        <v>0</v>
      </c>
      <c r="BG117" s="74">
        <v>0</v>
      </c>
      <c r="BH117" s="74">
        <v>0</v>
      </c>
      <c r="BI117" s="74">
        <v>0</v>
      </c>
      <c r="BJ117" s="74">
        <v>0</v>
      </c>
      <c r="BK117" s="74">
        <v>0</v>
      </c>
      <c r="BL117" s="74">
        <v>0</v>
      </c>
      <c r="BM117" s="74">
        <v>0</v>
      </c>
      <c r="BN117" s="74">
        <v>0</v>
      </c>
      <c r="BO117" s="74">
        <v>0</v>
      </c>
      <c r="BP117" s="74">
        <v>0</v>
      </c>
      <c r="BQ117" s="74">
        <v>0</v>
      </c>
      <c r="BR117" s="74">
        <v>0</v>
      </c>
      <c r="BS117" s="74">
        <v>0</v>
      </c>
      <c r="BT117" s="74">
        <v>0</v>
      </c>
      <c r="BU117" s="74">
        <v>0</v>
      </c>
      <c r="BV117" s="74">
        <v>0</v>
      </c>
      <c r="BW117" s="74">
        <v>0</v>
      </c>
      <c r="BX117" s="74">
        <v>0</v>
      </c>
      <c r="BY117" s="74">
        <v>0</v>
      </c>
      <c r="BZ117" s="74">
        <v>0</v>
      </c>
      <c r="CA117" s="74">
        <v>0</v>
      </c>
      <c r="CB117" s="74">
        <v>0</v>
      </c>
      <c r="CD117" s="74">
        <v>0</v>
      </c>
      <c r="CE117" s="74">
        <v>0</v>
      </c>
      <c r="CF117" s="74">
        <v>0</v>
      </c>
      <c r="CH117" s="95">
        <v>0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  <c r="AR118" s="74">
        <v>0</v>
      </c>
      <c r="AS118" s="74">
        <v>0</v>
      </c>
      <c r="AT118" s="74">
        <v>0</v>
      </c>
      <c r="AU118" s="74">
        <v>0</v>
      </c>
      <c r="AV118" s="74">
        <v>0</v>
      </c>
      <c r="AW118" s="74">
        <v>0</v>
      </c>
      <c r="AX118" s="74">
        <v>0</v>
      </c>
      <c r="AY118" s="74">
        <v>0</v>
      </c>
      <c r="AZ118" s="74">
        <v>0</v>
      </c>
      <c r="BA118" s="74">
        <v>0</v>
      </c>
      <c r="BB118" s="74">
        <v>0</v>
      </c>
      <c r="BC118" s="74">
        <v>0</v>
      </c>
      <c r="BD118" s="74">
        <v>0</v>
      </c>
      <c r="BE118" s="74">
        <v>0</v>
      </c>
      <c r="BF118" s="74">
        <v>0</v>
      </c>
      <c r="BG118" s="74">
        <v>0</v>
      </c>
      <c r="BH118" s="74">
        <v>0</v>
      </c>
      <c r="BI118" s="74">
        <v>0</v>
      </c>
      <c r="BJ118" s="74">
        <v>0</v>
      </c>
      <c r="BK118" s="74">
        <v>0</v>
      </c>
      <c r="BL118" s="74">
        <v>0</v>
      </c>
      <c r="BM118" s="74">
        <v>0</v>
      </c>
      <c r="BN118" s="74">
        <v>0</v>
      </c>
      <c r="BO118" s="74">
        <v>0</v>
      </c>
      <c r="BP118" s="74">
        <v>0</v>
      </c>
      <c r="BQ118" s="74">
        <v>0</v>
      </c>
      <c r="BR118" s="74">
        <v>0</v>
      </c>
      <c r="BS118" s="74">
        <v>0</v>
      </c>
      <c r="BT118" s="74">
        <v>0</v>
      </c>
      <c r="BU118" s="74">
        <v>0</v>
      </c>
      <c r="BV118" s="74">
        <v>0</v>
      </c>
      <c r="BW118" s="74">
        <v>0</v>
      </c>
      <c r="BX118" s="74">
        <v>0</v>
      </c>
      <c r="BY118" s="74">
        <v>0</v>
      </c>
      <c r="BZ118" s="74">
        <v>0</v>
      </c>
      <c r="CA118" s="74">
        <v>0</v>
      </c>
      <c r="CB118" s="74">
        <v>0</v>
      </c>
      <c r="CD118" s="74">
        <v>0</v>
      </c>
      <c r="CE118" s="74">
        <v>0</v>
      </c>
      <c r="CF118" s="74">
        <v>0</v>
      </c>
      <c r="CH118" s="95">
        <v>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  <c r="AR119" s="74">
        <v>0</v>
      </c>
      <c r="AS119" s="74">
        <v>0</v>
      </c>
      <c r="AT119" s="74">
        <v>0</v>
      </c>
      <c r="AU119" s="74">
        <v>0</v>
      </c>
      <c r="AV119" s="74">
        <v>0</v>
      </c>
      <c r="AW119" s="74">
        <v>0</v>
      </c>
      <c r="AX119" s="74">
        <v>0</v>
      </c>
      <c r="AY119" s="74">
        <v>0</v>
      </c>
      <c r="AZ119" s="74">
        <v>0</v>
      </c>
      <c r="BA119" s="74">
        <v>0</v>
      </c>
      <c r="BB119" s="74">
        <v>0</v>
      </c>
      <c r="BC119" s="74">
        <v>0</v>
      </c>
      <c r="BD119" s="74">
        <v>0</v>
      </c>
      <c r="BE119" s="74">
        <v>0</v>
      </c>
      <c r="BF119" s="74">
        <v>0</v>
      </c>
      <c r="BG119" s="74">
        <v>0</v>
      </c>
      <c r="BH119" s="74">
        <v>0</v>
      </c>
      <c r="BI119" s="74">
        <v>0</v>
      </c>
      <c r="BJ119" s="74">
        <v>0</v>
      </c>
      <c r="BK119" s="74">
        <v>0</v>
      </c>
      <c r="BL119" s="74">
        <v>0</v>
      </c>
      <c r="BM119" s="74">
        <v>0</v>
      </c>
      <c r="BN119" s="74">
        <v>0</v>
      </c>
      <c r="BO119" s="74">
        <v>0</v>
      </c>
      <c r="BP119" s="74">
        <v>0</v>
      </c>
      <c r="BQ119" s="74">
        <v>0</v>
      </c>
      <c r="BR119" s="74">
        <v>0</v>
      </c>
      <c r="BS119" s="74">
        <v>0</v>
      </c>
      <c r="BT119" s="74">
        <v>0</v>
      </c>
      <c r="BU119" s="74">
        <v>0</v>
      </c>
      <c r="BV119" s="74">
        <v>0</v>
      </c>
      <c r="BW119" s="74">
        <v>0</v>
      </c>
      <c r="BX119" s="74">
        <v>0</v>
      </c>
      <c r="BY119" s="74">
        <v>0</v>
      </c>
      <c r="BZ119" s="74">
        <v>0</v>
      </c>
      <c r="CA119" s="74">
        <v>0</v>
      </c>
      <c r="CB119" s="74">
        <v>0</v>
      </c>
      <c r="CD119" s="74">
        <v>0</v>
      </c>
      <c r="CE119" s="74">
        <v>0</v>
      </c>
      <c r="CF119" s="74">
        <v>0</v>
      </c>
      <c r="CH119" s="95">
        <v>0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  <c r="AS120" s="74">
        <v>0</v>
      </c>
      <c r="AT120" s="74">
        <v>0</v>
      </c>
      <c r="AU120" s="74">
        <v>0</v>
      </c>
      <c r="AV120" s="74">
        <v>0</v>
      </c>
      <c r="AW120" s="74">
        <v>0</v>
      </c>
      <c r="AX120" s="74">
        <v>0</v>
      </c>
      <c r="AY120" s="74">
        <v>0</v>
      </c>
      <c r="AZ120" s="74">
        <v>0</v>
      </c>
      <c r="BA120" s="74">
        <v>0</v>
      </c>
      <c r="BB120" s="74">
        <v>0</v>
      </c>
      <c r="BC120" s="74">
        <v>0</v>
      </c>
      <c r="BD120" s="74">
        <v>0</v>
      </c>
      <c r="BE120" s="74">
        <v>0</v>
      </c>
      <c r="BF120" s="74">
        <v>0</v>
      </c>
      <c r="BG120" s="74">
        <v>0</v>
      </c>
      <c r="BH120" s="74">
        <v>0</v>
      </c>
      <c r="BI120" s="74">
        <v>0</v>
      </c>
      <c r="BJ120" s="74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4">
        <v>0</v>
      </c>
      <c r="BR120" s="74">
        <v>0</v>
      </c>
      <c r="BS120" s="74">
        <v>0</v>
      </c>
      <c r="BT120" s="74">
        <v>0</v>
      </c>
      <c r="BU120" s="74">
        <v>0</v>
      </c>
      <c r="BV120" s="74">
        <v>0</v>
      </c>
      <c r="BW120" s="74">
        <v>0</v>
      </c>
      <c r="BX120" s="74">
        <v>0</v>
      </c>
      <c r="BY120" s="74">
        <v>0</v>
      </c>
      <c r="BZ120" s="74">
        <v>0</v>
      </c>
      <c r="CA120" s="74">
        <v>0</v>
      </c>
      <c r="CB120" s="74">
        <v>0</v>
      </c>
      <c r="CD120" s="74">
        <v>0</v>
      </c>
      <c r="CE120" s="74">
        <v>0</v>
      </c>
      <c r="CF120" s="74">
        <v>0</v>
      </c>
      <c r="CH120" s="95">
        <v>0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  <c r="AR121" s="74">
        <v>0</v>
      </c>
      <c r="AS121" s="74">
        <v>0</v>
      </c>
      <c r="AT121" s="74">
        <v>0</v>
      </c>
      <c r="AU121" s="74">
        <v>0</v>
      </c>
      <c r="AV121" s="74">
        <v>0</v>
      </c>
      <c r="AW121" s="74">
        <v>0</v>
      </c>
      <c r="AX121" s="74">
        <v>0</v>
      </c>
      <c r="AY121" s="74">
        <v>0</v>
      </c>
      <c r="AZ121" s="74">
        <v>0</v>
      </c>
      <c r="BA121" s="74">
        <v>0</v>
      </c>
      <c r="BB121" s="74">
        <v>0</v>
      </c>
      <c r="BC121" s="74">
        <v>0</v>
      </c>
      <c r="BD121" s="74">
        <v>0</v>
      </c>
      <c r="BE121" s="74">
        <v>0</v>
      </c>
      <c r="BF121" s="74">
        <v>0</v>
      </c>
      <c r="BG121" s="74">
        <v>0</v>
      </c>
      <c r="BH121" s="74">
        <v>0</v>
      </c>
      <c r="BI121" s="74">
        <v>0</v>
      </c>
      <c r="BJ121" s="74">
        <v>0</v>
      </c>
      <c r="BK121" s="74">
        <v>0</v>
      </c>
      <c r="BL121" s="74">
        <v>0</v>
      </c>
      <c r="BM121" s="74">
        <v>0</v>
      </c>
      <c r="BN121" s="74">
        <v>0</v>
      </c>
      <c r="BO121" s="74">
        <v>0</v>
      </c>
      <c r="BP121" s="74">
        <v>0</v>
      </c>
      <c r="BQ121" s="74">
        <v>0</v>
      </c>
      <c r="BR121" s="74">
        <v>0</v>
      </c>
      <c r="BS121" s="74">
        <v>0</v>
      </c>
      <c r="BT121" s="74">
        <v>0</v>
      </c>
      <c r="BU121" s="74">
        <v>0</v>
      </c>
      <c r="BV121" s="74">
        <v>0</v>
      </c>
      <c r="BW121" s="74">
        <v>0</v>
      </c>
      <c r="BX121" s="74">
        <v>0</v>
      </c>
      <c r="BY121" s="74">
        <v>0</v>
      </c>
      <c r="BZ121" s="74">
        <v>0</v>
      </c>
      <c r="CA121" s="74">
        <v>0</v>
      </c>
      <c r="CB121" s="74">
        <v>0</v>
      </c>
      <c r="CD121" s="74">
        <v>0</v>
      </c>
      <c r="CE121" s="74">
        <v>0</v>
      </c>
      <c r="CF121" s="74">
        <v>0</v>
      </c>
      <c r="CH121" s="95">
        <v>0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9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9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9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0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0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0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v>0</v>
      </c>
      <c r="BV125" s="74">
        <v>0</v>
      </c>
      <c r="BW125" s="74">
        <v>0</v>
      </c>
      <c r="BX125" s="74">
        <v>0</v>
      </c>
      <c r="BY125" s="74">
        <v>0</v>
      </c>
      <c r="BZ125" s="74">
        <v>0</v>
      </c>
      <c r="CA125" s="74">
        <v>0</v>
      </c>
      <c r="CB125" s="74">
        <v>0</v>
      </c>
      <c r="CD125" s="74">
        <v>0</v>
      </c>
      <c r="CE125" s="74">
        <v>0</v>
      </c>
      <c r="CF125" s="74">
        <v>0</v>
      </c>
      <c r="CH125" s="95">
        <v>0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9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0</v>
      </c>
      <c r="BM127" s="74">
        <v>0</v>
      </c>
      <c r="BN127" s="74">
        <v>0</v>
      </c>
      <c r="BO127" s="74">
        <v>0</v>
      </c>
      <c r="BP127" s="74">
        <v>0</v>
      </c>
      <c r="BQ127" s="74">
        <v>0</v>
      </c>
      <c r="BR127" s="74">
        <v>0</v>
      </c>
      <c r="BS127" s="74">
        <v>0</v>
      </c>
      <c r="BT127" s="74">
        <v>0</v>
      </c>
      <c r="BU127" s="74">
        <v>0</v>
      </c>
      <c r="BV127" s="74">
        <v>0</v>
      </c>
      <c r="BW127" s="74">
        <v>0</v>
      </c>
      <c r="BX127" s="74">
        <v>0</v>
      </c>
      <c r="BY127" s="74">
        <v>0</v>
      </c>
      <c r="BZ127" s="74">
        <v>0</v>
      </c>
      <c r="CA127" s="74">
        <v>0</v>
      </c>
      <c r="CB127" s="74">
        <v>0</v>
      </c>
      <c r="CD127" s="74">
        <v>0</v>
      </c>
      <c r="CE127" s="74">
        <v>0</v>
      </c>
      <c r="CF127" s="74">
        <v>0</v>
      </c>
      <c r="CH127" s="95">
        <v>0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0</v>
      </c>
      <c r="AT128" s="74">
        <v>0</v>
      </c>
      <c r="AU128" s="74">
        <v>0</v>
      </c>
      <c r="AV128" s="74">
        <v>0</v>
      </c>
      <c r="AW128" s="74">
        <v>0</v>
      </c>
      <c r="AX128" s="74">
        <v>0</v>
      </c>
      <c r="AY128" s="74">
        <v>0</v>
      </c>
      <c r="AZ128" s="74">
        <v>0</v>
      </c>
      <c r="BA128" s="74">
        <v>0</v>
      </c>
      <c r="BB128" s="74">
        <v>0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0</v>
      </c>
      <c r="BI128" s="74">
        <v>0</v>
      </c>
      <c r="BJ128" s="74">
        <v>0</v>
      </c>
      <c r="BK128" s="74">
        <v>0</v>
      </c>
      <c r="BL128" s="74">
        <v>0</v>
      </c>
      <c r="BM128" s="74">
        <v>0</v>
      </c>
      <c r="BN128" s="74">
        <v>0</v>
      </c>
      <c r="BO128" s="74">
        <v>0</v>
      </c>
      <c r="BP128" s="74">
        <v>0</v>
      </c>
      <c r="BQ128" s="74">
        <v>0</v>
      </c>
      <c r="BR128" s="74">
        <v>0</v>
      </c>
      <c r="BS128" s="74">
        <v>0</v>
      </c>
      <c r="BT128" s="74">
        <v>0</v>
      </c>
      <c r="BU128" s="74">
        <v>0</v>
      </c>
      <c r="BV128" s="74">
        <v>0</v>
      </c>
      <c r="BW128" s="74">
        <v>0</v>
      </c>
      <c r="BX128" s="74">
        <v>0</v>
      </c>
      <c r="BY128" s="74">
        <v>0</v>
      </c>
      <c r="BZ128" s="74">
        <v>0</v>
      </c>
      <c r="CA128" s="74">
        <v>0</v>
      </c>
      <c r="CB128" s="74">
        <v>0</v>
      </c>
      <c r="CD128" s="74">
        <v>0</v>
      </c>
      <c r="CE128" s="74">
        <v>0</v>
      </c>
      <c r="CF128" s="74">
        <v>0</v>
      </c>
      <c r="CH128" s="95">
        <v>0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9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</v>
      </c>
      <c r="G130" s="74">
        <v>0</v>
      </c>
      <c r="H130" s="74">
        <v>0</v>
      </c>
      <c r="I130" s="74">
        <v>0</v>
      </c>
      <c r="J130" s="74">
        <v>0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  <c r="Q130" s="74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0</v>
      </c>
      <c r="AD130" s="74">
        <v>0</v>
      </c>
      <c r="AE130" s="74">
        <v>0</v>
      </c>
      <c r="AF130" s="74">
        <v>0</v>
      </c>
      <c r="AG130" s="74">
        <v>0</v>
      </c>
      <c r="AH130" s="74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  <c r="AR130" s="74">
        <v>0</v>
      </c>
      <c r="AS130" s="74">
        <v>0</v>
      </c>
      <c r="AT130" s="74">
        <v>0</v>
      </c>
      <c r="AU130" s="74">
        <v>0</v>
      </c>
      <c r="AV130" s="74">
        <v>0</v>
      </c>
      <c r="AW130" s="74">
        <v>0</v>
      </c>
      <c r="AX130" s="74">
        <v>0</v>
      </c>
      <c r="AY130" s="74">
        <v>0</v>
      </c>
      <c r="AZ130" s="74">
        <v>0</v>
      </c>
      <c r="BA130" s="74">
        <v>0</v>
      </c>
      <c r="BB130" s="74">
        <v>0</v>
      </c>
      <c r="BC130" s="74">
        <v>0</v>
      </c>
      <c r="BD130" s="74">
        <v>0</v>
      </c>
      <c r="BE130" s="74">
        <v>0</v>
      </c>
      <c r="BF130" s="74">
        <v>0</v>
      </c>
      <c r="BG130" s="74">
        <v>0</v>
      </c>
      <c r="BH130" s="74">
        <v>0</v>
      </c>
      <c r="BI130" s="74">
        <v>0</v>
      </c>
      <c r="BJ130" s="74">
        <v>0</v>
      </c>
      <c r="BK130" s="74">
        <v>0</v>
      </c>
      <c r="BL130" s="74">
        <v>0</v>
      </c>
      <c r="BM130" s="74">
        <v>0</v>
      </c>
      <c r="BN130" s="74">
        <v>0</v>
      </c>
      <c r="BO130" s="74">
        <v>0</v>
      </c>
      <c r="BP130" s="74">
        <v>0</v>
      </c>
      <c r="BQ130" s="74">
        <v>0</v>
      </c>
      <c r="BR130" s="74">
        <v>0</v>
      </c>
      <c r="BS130" s="74">
        <v>0</v>
      </c>
      <c r="BT130" s="74">
        <v>0</v>
      </c>
      <c r="BU130" s="74">
        <v>0</v>
      </c>
      <c r="BV130" s="74">
        <v>0</v>
      </c>
      <c r="BW130" s="74">
        <v>0</v>
      </c>
      <c r="BX130" s="74">
        <v>0</v>
      </c>
      <c r="BY130" s="74">
        <v>0</v>
      </c>
      <c r="BZ130" s="74">
        <v>0</v>
      </c>
      <c r="CA130" s="74">
        <v>0</v>
      </c>
      <c r="CB130" s="74">
        <v>0</v>
      </c>
      <c r="CD130" s="74">
        <v>0</v>
      </c>
      <c r="CE130" s="74">
        <v>0</v>
      </c>
      <c r="CF130" s="74">
        <v>0</v>
      </c>
      <c r="CH130" s="95">
        <v>0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</v>
      </c>
      <c r="AY131" s="74">
        <v>0</v>
      </c>
      <c r="AZ131" s="74">
        <v>0</v>
      </c>
      <c r="BA131" s="74">
        <v>0</v>
      </c>
      <c r="BB131" s="74">
        <v>0</v>
      </c>
      <c r="BC131" s="74">
        <v>0</v>
      </c>
      <c r="BD131" s="74">
        <v>0</v>
      </c>
      <c r="BE131" s="74">
        <v>0</v>
      </c>
      <c r="BF131" s="74">
        <v>0</v>
      </c>
      <c r="BG131" s="74">
        <v>0</v>
      </c>
      <c r="BH131" s="74">
        <v>0</v>
      </c>
      <c r="BI131" s="74">
        <v>0</v>
      </c>
      <c r="BJ131" s="74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4">
        <v>0</v>
      </c>
      <c r="BR131" s="74">
        <v>0</v>
      </c>
      <c r="BS131" s="74">
        <v>0</v>
      </c>
      <c r="BT131" s="74">
        <v>0</v>
      </c>
      <c r="BU131" s="74">
        <v>0</v>
      </c>
      <c r="BV131" s="74">
        <v>0</v>
      </c>
      <c r="BW131" s="74">
        <v>0</v>
      </c>
      <c r="BX131" s="74">
        <v>0</v>
      </c>
      <c r="BY131" s="74">
        <v>0</v>
      </c>
      <c r="BZ131" s="74">
        <v>0</v>
      </c>
      <c r="CA131" s="74">
        <v>0</v>
      </c>
      <c r="CB131" s="74">
        <v>0</v>
      </c>
      <c r="CD131" s="74">
        <v>0</v>
      </c>
      <c r="CE131" s="74">
        <v>0</v>
      </c>
      <c r="CF131" s="74">
        <v>0</v>
      </c>
      <c r="CH131" s="95">
        <v>0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9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11029.251630807976</v>
      </c>
      <c r="E133" s="74">
        <v>7220.4761309859277</v>
      </c>
      <c r="F133" s="74">
        <v>754.16544126437827</v>
      </c>
      <c r="G133" s="74">
        <v>609.31375821157678</v>
      </c>
      <c r="H133" s="74">
        <v>1684.1143035573077</v>
      </c>
      <c r="I133" s="74">
        <v>1095.7432874618373</v>
      </c>
      <c r="J133" s="74">
        <v>583.73081250437167</v>
      </c>
      <c r="K133" s="74">
        <v>16356.991882543012</v>
      </c>
      <c r="L133" s="74">
        <v>655.36329407671542</v>
      </c>
      <c r="M133" s="74">
        <v>17675.893574273137</v>
      </c>
      <c r="N133" s="74">
        <v>3852.2214257455021</v>
      </c>
      <c r="O133" s="74">
        <v>1439.7739805152912</v>
      </c>
      <c r="P133" s="74">
        <v>4077.8921617762644</v>
      </c>
      <c r="Q133" s="74">
        <v>6058.0093936192743</v>
      </c>
      <c r="R133" s="74">
        <v>3770.431870042702</v>
      </c>
      <c r="S133" s="74">
        <v>1703.3994940173259</v>
      </c>
      <c r="T133" s="74">
        <v>3986.7402197717624</v>
      </c>
      <c r="U133" s="74">
        <v>1403.4764732347965</v>
      </c>
      <c r="V133" s="74">
        <v>13131.232413469628</v>
      </c>
      <c r="W133" s="74">
        <v>714.60536393408438</v>
      </c>
      <c r="X133" s="74">
        <v>6144.6649598579306</v>
      </c>
      <c r="Y133" s="74">
        <v>3235.6213137011878</v>
      </c>
      <c r="Z133" s="74">
        <v>2623.6157923234409</v>
      </c>
      <c r="AA133" s="74">
        <v>2276.4139063150847</v>
      </c>
      <c r="AB133" s="74">
        <v>5803.4135936523999</v>
      </c>
      <c r="AC133" s="74">
        <v>4808.0239507837932</v>
      </c>
      <c r="AD133" s="74">
        <v>3788.5680038785717</v>
      </c>
      <c r="AE133" s="74">
        <v>3303.5714049484227</v>
      </c>
      <c r="AF133" s="74">
        <v>4467.2089068330088</v>
      </c>
      <c r="AG133" s="74">
        <v>7974.3120001221587</v>
      </c>
      <c r="AH133" s="74">
        <v>4758.3549512418849</v>
      </c>
      <c r="AI133" s="74">
        <v>8540.9633465948136</v>
      </c>
      <c r="AJ133" s="74">
        <v>17683.849491094963</v>
      </c>
      <c r="AK133" s="74">
        <v>6580.4348539611046</v>
      </c>
      <c r="AL133" s="74">
        <v>2757.1203155141206</v>
      </c>
      <c r="AM133" s="74">
        <v>5120.40399890147</v>
      </c>
      <c r="AN133" s="74">
        <v>3716.0935904556823</v>
      </c>
      <c r="AO133" s="74">
        <v>2647.9378825456183</v>
      </c>
      <c r="AP133" s="74">
        <v>815.11666378699442</v>
      </c>
      <c r="AQ133" s="74">
        <v>29904.075162580033</v>
      </c>
      <c r="AR133" s="74">
        <v>4311.9579928072353</v>
      </c>
      <c r="AS133" s="74">
        <v>10795.217580210225</v>
      </c>
      <c r="AT133" s="74">
        <v>11779.519277022975</v>
      </c>
      <c r="AU133" s="74">
        <v>208.25646015082955</v>
      </c>
      <c r="AV133" s="74">
        <v>1008.2186873708938</v>
      </c>
      <c r="AW133" s="74">
        <v>607.68048763331456</v>
      </c>
      <c r="AX133" s="74">
        <v>742.66043905277934</v>
      </c>
      <c r="AY133" s="74">
        <v>13420.961378127502</v>
      </c>
      <c r="AZ133" s="74">
        <v>1321.992056484341</v>
      </c>
      <c r="BA133" s="74">
        <v>536.87908060701864</v>
      </c>
      <c r="BB133" s="74">
        <v>768.85633208361526</v>
      </c>
      <c r="BC133" s="74">
        <v>1283.1752261296788</v>
      </c>
      <c r="BD133" s="74">
        <v>2876.6463999161333</v>
      </c>
      <c r="BE133" s="74">
        <v>1308.8189507832483</v>
      </c>
      <c r="BF133" s="74">
        <v>1428.7185939492954</v>
      </c>
      <c r="BG133" s="74">
        <v>1490.1462593245672</v>
      </c>
      <c r="BH133" s="74">
        <v>2832.4964511988019</v>
      </c>
      <c r="BI133" s="74">
        <v>815.42457593872484</v>
      </c>
      <c r="BJ133" s="74">
        <v>3399.9754653006562</v>
      </c>
      <c r="BK133" s="74">
        <v>287.17319163162375</v>
      </c>
      <c r="BL133" s="74">
        <v>4532.2308339011079</v>
      </c>
      <c r="BM133" s="74">
        <v>4233.1245682783538</v>
      </c>
      <c r="BN133" s="74">
        <v>1063.7465983331856</v>
      </c>
      <c r="BO133" s="74">
        <v>4059.0456286015901</v>
      </c>
      <c r="BP133" s="74">
        <v>9951.1810027581032</v>
      </c>
      <c r="BQ133" s="74">
        <v>500.9836507279129</v>
      </c>
      <c r="BR133" s="74">
        <v>3019.9151924321372</v>
      </c>
      <c r="BS133" s="74">
        <v>0</v>
      </c>
      <c r="BT133" s="74">
        <v>313337.59336166148</v>
      </c>
      <c r="BU133" s="74">
        <v>58756.578488773419</v>
      </c>
      <c r="BV133" s="74">
        <v>2224.3580983551524</v>
      </c>
      <c r="BW133" s="74">
        <v>0</v>
      </c>
      <c r="BX133" s="74">
        <v>362100.91914091195</v>
      </c>
      <c r="BY133" s="74">
        <v>72667.550910298101</v>
      </c>
      <c r="BZ133" s="74">
        <v>0</v>
      </c>
      <c r="CA133" s="74">
        <v>495749.40663833858</v>
      </c>
      <c r="CB133" s="74">
        <v>809087</v>
      </c>
      <c r="CD133" s="74">
        <v>0</v>
      </c>
      <c r="CE133" s="74">
        <v>0</v>
      </c>
      <c r="CF133" s="74">
        <v>0</v>
      </c>
      <c r="CH133" s="75">
        <v>809087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9033-7F5A-2A4D-BD26-25913E6C183A}">
  <sheetPr>
    <tabColor rgb="FFFFFF00"/>
  </sheetPr>
  <dimension ref="A1:CI133"/>
  <sheetViews>
    <sheetView topLeftCell="A37" workbookViewId="0">
      <selection activeCell="D133" sqref="D133:BS133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14.606939733889902</v>
      </c>
      <c r="E5" s="74">
        <v>14.004591703626401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2.4093921210540046</v>
      </c>
      <c r="L5" s="74">
        <v>0</v>
      </c>
      <c r="M5" s="74">
        <v>776.82817636316202</v>
      </c>
      <c r="N5" s="74">
        <v>20.781007044090789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33.932272371510571</v>
      </c>
      <c r="AT5" s="74">
        <v>0</v>
      </c>
      <c r="AU5" s="74">
        <v>0</v>
      </c>
      <c r="AV5" s="74">
        <v>0</v>
      </c>
      <c r="AW5" s="74">
        <v>0</v>
      </c>
      <c r="AX5" s="74">
        <v>5.01956691886251E-2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18.472006261414034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881.0845812679363</v>
      </c>
      <c r="BU5" s="74">
        <v>47.535298721627967</v>
      </c>
      <c r="BV5" s="74">
        <v>0</v>
      </c>
      <c r="BW5" s="74">
        <v>0</v>
      </c>
      <c r="BX5" s="74">
        <v>33.380120010435689</v>
      </c>
      <c r="BY5" s="74">
        <v>0</v>
      </c>
      <c r="BZ5" s="74">
        <v>0</v>
      </c>
      <c r="CA5" s="74">
        <v>80.915418732063657</v>
      </c>
      <c r="CB5" s="74">
        <v>962</v>
      </c>
      <c r="CD5" s="74">
        <v>0</v>
      </c>
      <c r="CE5" s="74">
        <v>0</v>
      </c>
      <c r="CF5" s="74">
        <v>0</v>
      </c>
      <c r="CH5" s="75">
        <v>962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46.52349116219434</v>
      </c>
      <c r="E6" s="74">
        <v>166.7497023536954</v>
      </c>
      <c r="F6" s="74">
        <v>0.7024452788716915</v>
      </c>
      <c r="G6" s="74">
        <v>0</v>
      </c>
      <c r="H6" s="74">
        <v>0</v>
      </c>
      <c r="I6" s="74">
        <v>0</v>
      </c>
      <c r="J6" s="74">
        <v>0</v>
      </c>
      <c r="K6" s="74">
        <v>31.880208810330615</v>
      </c>
      <c r="L6" s="74">
        <v>0</v>
      </c>
      <c r="M6" s="74">
        <v>500.08700430442349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24.639619012730105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9.0237201208901912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18.857954025093871</v>
      </c>
      <c r="BM6" s="74">
        <v>5.4034252220899345E-2</v>
      </c>
      <c r="BN6" s="74">
        <v>0</v>
      </c>
      <c r="BO6" s="74">
        <v>0</v>
      </c>
      <c r="BP6" s="74">
        <v>0.10806850444179869</v>
      </c>
      <c r="BQ6" s="74">
        <v>0</v>
      </c>
      <c r="BR6" s="74">
        <v>0</v>
      </c>
      <c r="BS6" s="74">
        <v>0</v>
      </c>
      <c r="BT6" s="74">
        <v>798.6262478248924</v>
      </c>
      <c r="BU6" s="74">
        <v>741.78221448850627</v>
      </c>
      <c r="BV6" s="74">
        <v>0</v>
      </c>
      <c r="BW6" s="74">
        <v>0</v>
      </c>
      <c r="BX6" s="74">
        <v>229.59153768660133</v>
      </c>
      <c r="BY6" s="74">
        <v>0</v>
      </c>
      <c r="BZ6" s="74">
        <v>0</v>
      </c>
      <c r="CA6" s="74">
        <v>971.37375217510748</v>
      </c>
      <c r="CB6" s="74">
        <v>1770</v>
      </c>
      <c r="CD6" s="74">
        <v>0</v>
      </c>
      <c r="CE6" s="74">
        <v>0</v>
      </c>
      <c r="CF6" s="74">
        <v>0</v>
      </c>
      <c r="CH6" s="75">
        <v>1770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5.3354709418837674</v>
      </c>
      <c r="E7" s="74">
        <v>0.50020040080160322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14.700334001336007</v>
      </c>
      <c r="N7" s="74">
        <v>0</v>
      </c>
      <c r="O7" s="74">
        <v>0</v>
      </c>
      <c r="P7" s="74">
        <v>114.0179024716099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1.4172344689378757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5.1687374749499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2.7788911155644622E-2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141.16766867067469</v>
      </c>
      <c r="BU7" s="74">
        <v>66.69338677354709</v>
      </c>
      <c r="BV7" s="74">
        <v>0</v>
      </c>
      <c r="BW7" s="74">
        <v>0</v>
      </c>
      <c r="BX7" s="74">
        <v>0.13894455577822312</v>
      </c>
      <c r="BY7" s="74">
        <v>0</v>
      </c>
      <c r="BZ7" s="74">
        <v>0</v>
      </c>
      <c r="CA7" s="74">
        <v>66.832331329325328</v>
      </c>
      <c r="CB7" s="74">
        <v>208</v>
      </c>
      <c r="CD7" s="74">
        <v>0</v>
      </c>
      <c r="CE7" s="74">
        <v>0</v>
      </c>
      <c r="CF7" s="74">
        <v>0</v>
      </c>
      <c r="CH7" s="75">
        <v>208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27.777252952144188</v>
      </c>
      <c r="E8" s="74">
        <v>6.7717837165941575</v>
      </c>
      <c r="F8" s="74">
        <v>0.12939714108141703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1254.8072094468614</v>
      </c>
      <c r="M8" s="74">
        <v>0</v>
      </c>
      <c r="N8" s="74">
        <v>72.376134244872588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622.44338098197636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41.967806090739586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2026.2729645742697</v>
      </c>
      <c r="BU8" s="74">
        <v>0</v>
      </c>
      <c r="BV8" s="74">
        <v>0</v>
      </c>
      <c r="BW8" s="74">
        <v>0</v>
      </c>
      <c r="BX8" s="74">
        <v>55.727035425730271</v>
      </c>
      <c r="BY8" s="74">
        <v>0</v>
      </c>
      <c r="BZ8" s="74">
        <v>0</v>
      </c>
      <c r="CA8" s="74">
        <v>55.727035425730271</v>
      </c>
      <c r="CB8" s="74">
        <v>2082</v>
      </c>
      <c r="CD8" s="74">
        <v>0</v>
      </c>
      <c r="CE8" s="74">
        <v>0</v>
      </c>
      <c r="CF8" s="74">
        <v>0</v>
      </c>
      <c r="CH8" s="75">
        <v>2082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41.388699924414212</v>
      </c>
      <c r="E9" s="74">
        <v>3.4812925170068025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9.6930105375483517</v>
      </c>
      <c r="L9" s="74">
        <v>0</v>
      </c>
      <c r="M9" s="74">
        <v>615.00559112533904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24.596583077675515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215.11202258681251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909.27719976879644</v>
      </c>
      <c r="BU9" s="74">
        <v>1136.1300520208083</v>
      </c>
      <c r="BV9" s="74">
        <v>0</v>
      </c>
      <c r="BW9" s="74">
        <v>0</v>
      </c>
      <c r="BX9" s="74">
        <v>1.5927482103952693</v>
      </c>
      <c r="BY9" s="74">
        <v>0</v>
      </c>
      <c r="BZ9" s="74">
        <v>0</v>
      </c>
      <c r="CA9" s="74">
        <v>1137.7228002312036</v>
      </c>
      <c r="CB9" s="74">
        <v>2047</v>
      </c>
      <c r="CD9" s="74">
        <v>0</v>
      </c>
      <c r="CE9" s="74">
        <v>0</v>
      </c>
      <c r="CF9" s="74">
        <v>0</v>
      </c>
      <c r="CH9" s="75">
        <v>2047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70.671727031673413</v>
      </c>
      <c r="E10" s="74">
        <v>19.017060520411434</v>
      </c>
      <c r="F10" s="74">
        <v>1.3895218392144293</v>
      </c>
      <c r="G10" s="74">
        <v>0</v>
      </c>
      <c r="H10" s="74">
        <v>0</v>
      </c>
      <c r="I10" s="74">
        <v>0</v>
      </c>
      <c r="J10" s="74">
        <v>0</v>
      </c>
      <c r="K10" s="74">
        <v>0.45240245927911649</v>
      </c>
      <c r="L10" s="74">
        <v>0</v>
      </c>
      <c r="M10" s="74">
        <v>72.739852559806522</v>
      </c>
      <c r="N10" s="74">
        <v>0</v>
      </c>
      <c r="O10" s="74">
        <v>92.063900463300214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3.5869052128558527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0.54934584341035575</v>
      </c>
      <c r="AQ10" s="74">
        <v>0.12925784550831901</v>
      </c>
      <c r="AR10" s="74">
        <v>0</v>
      </c>
      <c r="AS10" s="74">
        <v>14.347620851423411</v>
      </c>
      <c r="AT10" s="74">
        <v>0</v>
      </c>
      <c r="AU10" s="74">
        <v>0</v>
      </c>
      <c r="AV10" s="74">
        <v>0</v>
      </c>
      <c r="AW10" s="74">
        <v>0</v>
      </c>
      <c r="AX10" s="74">
        <v>3.2960750604621345</v>
      </c>
      <c r="AY10" s="74">
        <v>40.037617646201809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6.4628922754159504E-2</v>
      </c>
      <c r="BG10" s="74">
        <v>0</v>
      </c>
      <c r="BH10" s="74">
        <v>0</v>
      </c>
      <c r="BI10" s="74">
        <v>0</v>
      </c>
      <c r="BJ10" s="74">
        <v>2.2781695270841227</v>
      </c>
      <c r="BK10" s="74">
        <v>0</v>
      </c>
      <c r="BL10" s="74">
        <v>8.9187913400740104</v>
      </c>
      <c r="BM10" s="74">
        <v>6.3336344299076313</v>
      </c>
      <c r="BN10" s="74">
        <v>0.80786153442699382</v>
      </c>
      <c r="BO10" s="74">
        <v>2.6336286022320001</v>
      </c>
      <c r="BP10" s="74">
        <v>2.7144147556746989</v>
      </c>
      <c r="BQ10" s="74">
        <v>1.6157230688539876E-2</v>
      </c>
      <c r="BR10" s="74">
        <v>3.8454209038724905</v>
      </c>
      <c r="BS10" s="74">
        <v>0</v>
      </c>
      <c r="BT10" s="74">
        <v>345.89399458026168</v>
      </c>
      <c r="BU10" s="74">
        <v>13.475130394242255</v>
      </c>
      <c r="BV10" s="74">
        <v>0.48471692065619626</v>
      </c>
      <c r="BW10" s="74">
        <v>0</v>
      </c>
      <c r="BX10" s="74">
        <v>749.14615810483997</v>
      </c>
      <c r="BY10" s="74">
        <v>0</v>
      </c>
      <c r="BZ10" s="74">
        <v>0</v>
      </c>
      <c r="CA10" s="74">
        <v>763.10600541973838</v>
      </c>
      <c r="CB10" s="74">
        <v>1109</v>
      </c>
      <c r="CD10" s="74">
        <v>0</v>
      </c>
      <c r="CE10" s="74">
        <v>0</v>
      </c>
      <c r="CF10" s="74">
        <v>0</v>
      </c>
      <c r="CH10" s="75">
        <v>1109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0.64177918983320092</v>
      </c>
      <c r="E11" s="74">
        <v>0.56155679110405088</v>
      </c>
      <c r="F11" s="74">
        <v>0.24066719618745033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441.70452740270059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5.6155679110405083</v>
      </c>
      <c r="AY11" s="74">
        <v>19.81493248610008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0.72200158856235108</v>
      </c>
      <c r="BM11" s="74">
        <v>0.56155679110405088</v>
      </c>
      <c r="BN11" s="74">
        <v>0</v>
      </c>
      <c r="BO11" s="74">
        <v>0.16044479745830023</v>
      </c>
      <c r="BP11" s="74">
        <v>0</v>
      </c>
      <c r="BQ11" s="74">
        <v>0</v>
      </c>
      <c r="BR11" s="74">
        <v>0.32088959491660046</v>
      </c>
      <c r="BS11" s="74">
        <v>0</v>
      </c>
      <c r="BT11" s="74">
        <v>470.34392374900716</v>
      </c>
      <c r="BU11" s="74">
        <v>1.845115170770453</v>
      </c>
      <c r="BV11" s="74">
        <v>0</v>
      </c>
      <c r="BW11" s="74">
        <v>0</v>
      </c>
      <c r="BX11" s="74">
        <v>121.45671167593328</v>
      </c>
      <c r="BY11" s="74">
        <v>12.354249404289119</v>
      </c>
      <c r="BZ11" s="74">
        <v>0</v>
      </c>
      <c r="CA11" s="74">
        <v>135.65607625099287</v>
      </c>
      <c r="CB11" s="74">
        <v>606</v>
      </c>
      <c r="CD11" s="74">
        <v>0</v>
      </c>
      <c r="CE11" s="74">
        <v>0</v>
      </c>
      <c r="CF11" s="74">
        <v>0</v>
      </c>
      <c r="CH11" s="75">
        <v>606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0.23810796365579906</v>
      </c>
      <c r="E12" s="74">
        <v>0.84420096205237849</v>
      </c>
      <c r="F12" s="74">
        <v>1.0823089257081774E-2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46.658337787279535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4.3292357028327094E-2</v>
      </c>
      <c r="BH12" s="74">
        <v>0</v>
      </c>
      <c r="BI12" s="74">
        <v>0</v>
      </c>
      <c r="BJ12" s="74">
        <v>0</v>
      </c>
      <c r="BK12" s="74">
        <v>0</v>
      </c>
      <c r="BL12" s="74">
        <v>2.262025654730091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5.4115446285408875E-2</v>
      </c>
      <c r="BS12" s="74">
        <v>0</v>
      </c>
      <c r="BT12" s="74">
        <v>50.110903260288616</v>
      </c>
      <c r="BU12" s="74">
        <v>106.48837520042757</v>
      </c>
      <c r="BV12" s="74">
        <v>0</v>
      </c>
      <c r="BW12" s="74">
        <v>0</v>
      </c>
      <c r="BX12" s="74">
        <v>3.246926777124532</v>
      </c>
      <c r="BY12" s="74">
        <v>2.153794762159273</v>
      </c>
      <c r="BZ12" s="74">
        <v>0</v>
      </c>
      <c r="CA12" s="74">
        <v>111.88909673971139</v>
      </c>
      <c r="CB12" s="74">
        <v>162</v>
      </c>
      <c r="CD12" s="74">
        <v>0</v>
      </c>
      <c r="CE12" s="74">
        <v>0</v>
      </c>
      <c r="CF12" s="74">
        <v>0</v>
      </c>
      <c r="CH12" s="75">
        <v>162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1.1562077621162388</v>
      </c>
      <c r="E13" s="74">
        <v>0.3468623286348716</v>
      </c>
      <c r="F13" s="74">
        <v>1.9270129368603978E-2</v>
      </c>
      <c r="G13" s="74">
        <v>0</v>
      </c>
      <c r="H13" s="74">
        <v>0</v>
      </c>
      <c r="I13" s="74">
        <v>0</v>
      </c>
      <c r="J13" s="74">
        <v>0</v>
      </c>
      <c r="K13" s="74">
        <v>1.9270129368603978E-2</v>
      </c>
      <c r="L13" s="74">
        <v>0</v>
      </c>
      <c r="M13" s="74">
        <v>50.102336358370337</v>
      </c>
      <c r="N13" s="74">
        <v>0.36613245800347555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2.1004441011778336</v>
      </c>
      <c r="AT13" s="74">
        <v>0</v>
      </c>
      <c r="AU13" s="74">
        <v>0</v>
      </c>
      <c r="AV13" s="74">
        <v>0</v>
      </c>
      <c r="AW13" s="74">
        <v>0</v>
      </c>
      <c r="AX13" s="74">
        <v>0.40467271674068356</v>
      </c>
      <c r="AY13" s="74">
        <v>10.213168565360107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3.8540258737207955E-2</v>
      </c>
      <c r="BH13" s="74">
        <v>0</v>
      </c>
      <c r="BI13" s="74">
        <v>0</v>
      </c>
      <c r="BJ13" s="74">
        <v>0</v>
      </c>
      <c r="BK13" s="74">
        <v>0</v>
      </c>
      <c r="BL13" s="74">
        <v>2.4280363004441012</v>
      </c>
      <c r="BM13" s="74">
        <v>1.7728519019115661</v>
      </c>
      <c r="BN13" s="74">
        <v>5.7810388105811933E-2</v>
      </c>
      <c r="BO13" s="74">
        <v>0.63591426916393134</v>
      </c>
      <c r="BP13" s="74">
        <v>0.36613245800347555</v>
      </c>
      <c r="BQ13" s="74">
        <v>0</v>
      </c>
      <c r="BR13" s="74">
        <v>7.7080517474415911E-2</v>
      </c>
      <c r="BS13" s="74">
        <v>0</v>
      </c>
      <c r="BT13" s="74">
        <v>70.104730642981281</v>
      </c>
      <c r="BU13" s="74">
        <v>24.781386368024716</v>
      </c>
      <c r="BV13" s="74">
        <v>0.11562077621162387</v>
      </c>
      <c r="BW13" s="74">
        <v>0</v>
      </c>
      <c r="BX13" s="74">
        <v>401.80146746476157</v>
      </c>
      <c r="BY13" s="74">
        <v>2.1967947480208534</v>
      </c>
      <c r="BZ13" s="74">
        <v>0</v>
      </c>
      <c r="CA13" s="74">
        <v>428.89526935701872</v>
      </c>
      <c r="CB13" s="74">
        <v>499</v>
      </c>
      <c r="CD13" s="74">
        <v>0</v>
      </c>
      <c r="CE13" s="74">
        <v>0</v>
      </c>
      <c r="CF13" s="74">
        <v>0</v>
      </c>
      <c r="CH13" s="75">
        <v>499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0.50330089490928653</v>
      </c>
      <c r="E14" s="74">
        <v>2.7044843268619494</v>
      </c>
      <c r="F14" s="74">
        <v>1.3643698958384272E-2</v>
      </c>
      <c r="G14" s="74">
        <v>0</v>
      </c>
      <c r="H14" s="74">
        <v>0</v>
      </c>
      <c r="I14" s="74">
        <v>0</v>
      </c>
      <c r="J14" s="74">
        <v>0</v>
      </c>
      <c r="K14" s="74">
        <v>68.871876375372878</v>
      </c>
      <c r="L14" s="74">
        <v>0</v>
      </c>
      <c r="M14" s="74">
        <v>4.0931096875152818E-2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7.5798327546579298E-3</v>
      </c>
      <c r="BI14" s="74">
        <v>0</v>
      </c>
      <c r="BJ14" s="74">
        <v>0</v>
      </c>
      <c r="BK14" s="74">
        <v>0</v>
      </c>
      <c r="BL14" s="74">
        <v>0.14553278888943225</v>
      </c>
      <c r="BM14" s="74">
        <v>8.7926059954031979E-2</v>
      </c>
      <c r="BN14" s="74">
        <v>6.0638662037263442E-3</v>
      </c>
      <c r="BO14" s="74">
        <v>0</v>
      </c>
      <c r="BP14" s="74">
        <v>0.11976135752359528</v>
      </c>
      <c r="BQ14" s="74">
        <v>0</v>
      </c>
      <c r="BR14" s="74">
        <v>0</v>
      </c>
      <c r="BS14" s="74">
        <v>0</v>
      </c>
      <c r="BT14" s="74">
        <v>72.501100298303086</v>
      </c>
      <c r="BU14" s="74">
        <v>2.895496112279329</v>
      </c>
      <c r="BV14" s="74">
        <v>0</v>
      </c>
      <c r="BW14" s="74">
        <v>0</v>
      </c>
      <c r="BX14" s="74">
        <v>1.200645508337816</v>
      </c>
      <c r="BY14" s="74">
        <v>16.40275808107976</v>
      </c>
      <c r="BZ14" s="74">
        <v>0</v>
      </c>
      <c r="CA14" s="74">
        <v>20.498899701696903</v>
      </c>
      <c r="CB14" s="74">
        <v>93</v>
      </c>
      <c r="CD14" s="74">
        <v>0</v>
      </c>
      <c r="CE14" s="74">
        <v>0</v>
      </c>
      <c r="CF14" s="74">
        <v>0</v>
      </c>
      <c r="CH14" s="75">
        <v>93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1.684130494885264</v>
      </c>
      <c r="E15" s="74">
        <v>34.117224218965994</v>
      </c>
      <c r="F15" s="74">
        <v>1.0593724080729887</v>
      </c>
      <c r="G15" s="74">
        <v>0</v>
      </c>
      <c r="H15" s="74">
        <v>0</v>
      </c>
      <c r="I15" s="74">
        <v>0</v>
      </c>
      <c r="J15" s="74">
        <v>0</v>
      </c>
      <c r="K15" s="74">
        <v>437.84676527508987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2.3632153718551283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2.7163395078794582E-2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0.32596074094553495</v>
      </c>
      <c r="BS15" s="74">
        <v>0</v>
      </c>
      <c r="BT15" s="74">
        <v>477.42383190489358</v>
      </c>
      <c r="BU15" s="74">
        <v>0</v>
      </c>
      <c r="BV15" s="74">
        <v>0</v>
      </c>
      <c r="BW15" s="74">
        <v>0</v>
      </c>
      <c r="BX15" s="74">
        <v>308.57616809510642</v>
      </c>
      <c r="BY15" s="74">
        <v>0</v>
      </c>
      <c r="BZ15" s="74">
        <v>0</v>
      </c>
      <c r="CA15" s="74">
        <v>308.57616809510642</v>
      </c>
      <c r="CB15" s="74">
        <v>786</v>
      </c>
      <c r="CD15" s="74">
        <v>0</v>
      </c>
      <c r="CE15" s="74">
        <v>0</v>
      </c>
      <c r="CF15" s="74">
        <v>0</v>
      </c>
      <c r="CH15" s="75">
        <v>786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1.4739229024943311E-2</v>
      </c>
      <c r="E16" s="74">
        <v>7.4452003023431607E-2</v>
      </c>
      <c r="F16" s="74">
        <v>7.5585789871504159E-4</v>
      </c>
      <c r="G16" s="74">
        <v>0</v>
      </c>
      <c r="H16" s="74">
        <v>0</v>
      </c>
      <c r="I16" s="74">
        <v>0</v>
      </c>
      <c r="J16" s="74">
        <v>0</v>
      </c>
      <c r="K16" s="74">
        <v>2.8163265306122449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2.9062736205593347</v>
      </c>
      <c r="BU16" s="74">
        <v>2.6455026455026454E-3</v>
      </c>
      <c r="BV16" s="74">
        <v>0</v>
      </c>
      <c r="BW16" s="74">
        <v>0</v>
      </c>
      <c r="BX16" s="74">
        <v>7.7853363567649284E-2</v>
      </c>
      <c r="BY16" s="74">
        <v>1.3227513227513227E-2</v>
      </c>
      <c r="BZ16" s="74">
        <v>0</v>
      </c>
      <c r="CA16" s="74">
        <v>9.3726379440665156E-2</v>
      </c>
      <c r="CB16" s="74">
        <v>3</v>
      </c>
      <c r="CD16" s="74">
        <v>0</v>
      </c>
      <c r="CE16" s="74">
        <v>0</v>
      </c>
      <c r="CF16" s="74">
        <v>0</v>
      </c>
      <c r="CH16" s="75">
        <v>3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0.45959638964577659</v>
      </c>
      <c r="E17" s="74">
        <v>9.5433838555858319</v>
      </c>
      <c r="F17" s="74">
        <v>1.0814032697547684E-2</v>
      </c>
      <c r="G17" s="74">
        <v>0</v>
      </c>
      <c r="H17" s="74">
        <v>0</v>
      </c>
      <c r="I17" s="74">
        <v>0</v>
      </c>
      <c r="J17" s="74">
        <v>0</v>
      </c>
      <c r="K17" s="74">
        <v>60.910039168937331</v>
      </c>
      <c r="L17" s="74">
        <v>0</v>
      </c>
      <c r="M17" s="74">
        <v>8.2565139645776551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2.7035081743869208E-2</v>
      </c>
      <c r="AT17" s="74">
        <v>0</v>
      </c>
      <c r="AU17" s="74">
        <v>0</v>
      </c>
      <c r="AV17" s="74">
        <v>0</v>
      </c>
      <c r="AW17" s="74">
        <v>0</v>
      </c>
      <c r="AX17" s="74">
        <v>1.2868698910081744</v>
      </c>
      <c r="AY17" s="74">
        <v>5.5530057901907357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0.2433157356948229</v>
      </c>
      <c r="BM17" s="74">
        <v>0.22709468664850135</v>
      </c>
      <c r="BN17" s="74">
        <v>2.7035081743869208E-2</v>
      </c>
      <c r="BO17" s="74">
        <v>0.11895435967302452</v>
      </c>
      <c r="BP17" s="74">
        <v>4.866314713896458E-2</v>
      </c>
      <c r="BQ17" s="74">
        <v>0</v>
      </c>
      <c r="BR17" s="74">
        <v>0</v>
      </c>
      <c r="BS17" s="74">
        <v>0</v>
      </c>
      <c r="BT17" s="74">
        <v>86.712321185286115</v>
      </c>
      <c r="BU17" s="74">
        <v>2.2168767029972751</v>
      </c>
      <c r="BV17" s="74">
        <v>3.2442098092643049E-2</v>
      </c>
      <c r="BW17" s="74">
        <v>0</v>
      </c>
      <c r="BX17" s="74">
        <v>37.63824080381471</v>
      </c>
      <c r="BY17" s="74">
        <v>0.4001192098092643</v>
      </c>
      <c r="BZ17" s="74">
        <v>0</v>
      </c>
      <c r="CA17" s="74">
        <v>40.2876788147139</v>
      </c>
      <c r="CB17" s="74">
        <v>127</v>
      </c>
      <c r="CD17" s="74">
        <v>0</v>
      </c>
      <c r="CE17" s="74">
        <v>0</v>
      </c>
      <c r="CF17" s="74">
        <v>0</v>
      </c>
      <c r="CH17" s="75">
        <v>127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18.622427124550768</v>
      </c>
      <c r="E18" s="74">
        <v>23.618688060405852</v>
      </c>
      <c r="F18" s="74">
        <v>32.91570769956801</v>
      </c>
      <c r="G18" s="74">
        <v>2.838784622644934E-2</v>
      </c>
      <c r="H18" s="74">
        <v>0</v>
      </c>
      <c r="I18" s="74">
        <v>0</v>
      </c>
      <c r="J18" s="74">
        <v>0</v>
      </c>
      <c r="K18" s="74">
        <v>6.0891930155733833</v>
      </c>
      <c r="L18" s="74">
        <v>0</v>
      </c>
      <c r="M18" s="74">
        <v>4.2865647801938502</v>
      </c>
      <c r="N18" s="74">
        <v>1.419392311322467E-2</v>
      </c>
      <c r="O18" s="74">
        <v>0.14193923113224671</v>
      </c>
      <c r="P18" s="74">
        <v>1.0503503103786256</v>
      </c>
      <c r="Q18" s="74">
        <v>0.26968453915126878</v>
      </c>
      <c r="R18" s="74">
        <v>0.36904200094384143</v>
      </c>
      <c r="S18" s="74">
        <v>55.285330526010092</v>
      </c>
      <c r="T18" s="74">
        <v>56.420844375068071</v>
      </c>
      <c r="U18" s="74">
        <v>0</v>
      </c>
      <c r="V18" s="74">
        <v>0</v>
      </c>
      <c r="W18" s="74">
        <v>1.419392311322467E-2</v>
      </c>
      <c r="X18" s="74">
        <v>3.0942752386829779</v>
      </c>
      <c r="Y18" s="74">
        <v>0</v>
      </c>
      <c r="Z18" s="74">
        <v>0</v>
      </c>
      <c r="AA18" s="74">
        <v>0</v>
      </c>
      <c r="AB18" s="74">
        <v>26.514248375503684</v>
      </c>
      <c r="AC18" s="74">
        <v>1.5329436962282643</v>
      </c>
      <c r="AD18" s="74">
        <v>11.766762260863251</v>
      </c>
      <c r="AE18" s="74">
        <v>0</v>
      </c>
      <c r="AF18" s="74">
        <v>0.22710276981159472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4.2581769339674017E-2</v>
      </c>
      <c r="AN18" s="74">
        <v>0</v>
      </c>
      <c r="AO18" s="74">
        <v>0</v>
      </c>
      <c r="AP18" s="74">
        <v>0</v>
      </c>
      <c r="AQ18" s="74">
        <v>8.3602207136893316</v>
      </c>
      <c r="AR18" s="74">
        <v>0</v>
      </c>
      <c r="AS18" s="74">
        <v>5.8620902457617889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8.5163538679348033E-2</v>
      </c>
      <c r="BH18" s="74">
        <v>0</v>
      </c>
      <c r="BI18" s="74">
        <v>0</v>
      </c>
      <c r="BJ18" s="74">
        <v>0</v>
      </c>
      <c r="BK18" s="74">
        <v>0</v>
      </c>
      <c r="BL18" s="74">
        <v>0.29807238537771807</v>
      </c>
      <c r="BM18" s="74">
        <v>0.12774530801902204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257.03775365738557</v>
      </c>
      <c r="BU18" s="74">
        <v>7.5937488655751988</v>
      </c>
      <c r="BV18" s="74">
        <v>0</v>
      </c>
      <c r="BW18" s="74">
        <v>0</v>
      </c>
      <c r="BX18" s="74">
        <v>115.48175844919591</v>
      </c>
      <c r="BY18" s="74">
        <v>10.886739027843323</v>
      </c>
      <c r="BZ18" s="74">
        <v>0</v>
      </c>
      <c r="CA18" s="74">
        <v>133.96224634261443</v>
      </c>
      <c r="CB18" s="74">
        <v>391</v>
      </c>
      <c r="CD18" s="74">
        <v>0</v>
      </c>
      <c r="CE18" s="74">
        <v>0</v>
      </c>
      <c r="CF18" s="74">
        <v>0</v>
      </c>
      <c r="CH18" s="75">
        <v>391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6.758221900975786E-2</v>
      </c>
      <c r="E19" s="74">
        <v>0.11528731478135165</v>
      </c>
      <c r="F19" s="74">
        <v>2.2818937477412358</v>
      </c>
      <c r="G19" s="74">
        <v>0</v>
      </c>
      <c r="H19" s="74">
        <v>0</v>
      </c>
      <c r="I19" s="74">
        <v>0</v>
      </c>
      <c r="J19" s="74">
        <v>0</v>
      </c>
      <c r="K19" s="74">
        <v>5.9551861221539575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0.21069750632453921</v>
      </c>
      <c r="AY19" s="74">
        <v>2.1029996385977592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0.30610769786772679</v>
      </c>
      <c r="BM19" s="74">
        <v>0.36176364293458618</v>
      </c>
      <c r="BN19" s="74">
        <v>3.5778821828695337E-2</v>
      </c>
      <c r="BO19" s="74">
        <v>0.15504156125767982</v>
      </c>
      <c r="BP19" s="74">
        <v>6.758221900975786E-2</v>
      </c>
      <c r="BQ19" s="74">
        <v>0</v>
      </c>
      <c r="BR19" s="74">
        <v>0</v>
      </c>
      <c r="BS19" s="74">
        <v>0</v>
      </c>
      <c r="BT19" s="74">
        <v>11.659920491507048</v>
      </c>
      <c r="BU19" s="74">
        <v>0.93422479219371157</v>
      </c>
      <c r="BV19" s="74">
        <v>2.3852547885796892E-2</v>
      </c>
      <c r="BW19" s="74">
        <v>0</v>
      </c>
      <c r="BX19" s="74">
        <v>42.382002168413443</v>
      </c>
      <c r="BY19" s="74">
        <v>0</v>
      </c>
      <c r="BZ19" s="74">
        <v>0</v>
      </c>
      <c r="CA19" s="74">
        <v>43.340079508492956</v>
      </c>
      <c r="CB19" s="74">
        <v>55</v>
      </c>
      <c r="CD19" s="74">
        <v>0</v>
      </c>
      <c r="CE19" s="74">
        <v>0</v>
      </c>
      <c r="CF19" s="74">
        <v>0</v>
      </c>
      <c r="CH19" s="75">
        <v>55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0.55647208121827407</v>
      </c>
      <c r="K20" s="74">
        <v>0.66776649746192895</v>
      </c>
      <c r="L20" s="74">
        <v>0</v>
      </c>
      <c r="M20" s="74">
        <v>0.77906091370558372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2.8936548223350256</v>
      </c>
      <c r="W20" s="74">
        <v>0</v>
      </c>
      <c r="X20" s="74">
        <v>6.5663705583756347</v>
      </c>
      <c r="Y20" s="74">
        <v>0</v>
      </c>
      <c r="Z20" s="74">
        <v>0</v>
      </c>
      <c r="AA20" s="74">
        <v>0</v>
      </c>
      <c r="AB20" s="74">
        <v>0</v>
      </c>
      <c r="AC20" s="74">
        <v>0.55647208121827407</v>
      </c>
      <c r="AD20" s="74">
        <v>637.27182741116746</v>
      </c>
      <c r="AE20" s="74">
        <v>44.851649746192891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6.6776649746192893</v>
      </c>
      <c r="AL20" s="74">
        <v>0</v>
      </c>
      <c r="AM20" s="74">
        <v>0</v>
      </c>
      <c r="AN20" s="74">
        <v>0</v>
      </c>
      <c r="AO20" s="74">
        <v>174.9548223350254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1.224238578680203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877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877</v>
      </c>
      <c r="CD20" s="74">
        <v>0</v>
      </c>
      <c r="CE20" s="74">
        <v>0</v>
      </c>
      <c r="CF20" s="74">
        <v>0</v>
      </c>
      <c r="CH20" s="75">
        <v>877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3.5005788982259571</v>
      </c>
      <c r="E21" s="74">
        <v>25.469729225023343</v>
      </c>
      <c r="F21" s="74">
        <v>0.78461251167133517</v>
      </c>
      <c r="G21" s="74">
        <v>28.668534080298784</v>
      </c>
      <c r="H21" s="74">
        <v>24.021213818860875</v>
      </c>
      <c r="I21" s="74">
        <v>0</v>
      </c>
      <c r="J21" s="74">
        <v>0</v>
      </c>
      <c r="K21" s="74">
        <v>3.440224089635854</v>
      </c>
      <c r="L21" s="74">
        <v>1.0260317460317461</v>
      </c>
      <c r="M21" s="74">
        <v>18.830700280112044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0.24141923436041082</v>
      </c>
      <c r="U21" s="74">
        <v>0</v>
      </c>
      <c r="V21" s="74">
        <v>0</v>
      </c>
      <c r="W21" s="74">
        <v>13.459122315592904</v>
      </c>
      <c r="X21" s="74">
        <v>253.18842203548087</v>
      </c>
      <c r="Y21" s="74">
        <v>6.6390289449112982</v>
      </c>
      <c r="Z21" s="74">
        <v>0</v>
      </c>
      <c r="AA21" s="74">
        <v>0</v>
      </c>
      <c r="AB21" s="74">
        <v>0</v>
      </c>
      <c r="AC21" s="74">
        <v>433.95107376283846</v>
      </c>
      <c r="AD21" s="74">
        <v>32.772661064425769</v>
      </c>
      <c r="AE21" s="74">
        <v>20.943118580765642</v>
      </c>
      <c r="AF21" s="74">
        <v>6.0354808590102706E-2</v>
      </c>
      <c r="AG21" s="74">
        <v>0</v>
      </c>
      <c r="AH21" s="74">
        <v>3.3195144724556491</v>
      </c>
      <c r="AI21" s="74">
        <v>0</v>
      </c>
      <c r="AJ21" s="74">
        <v>0</v>
      </c>
      <c r="AK21" s="74">
        <v>2.3538375350140055</v>
      </c>
      <c r="AL21" s="74">
        <v>0</v>
      </c>
      <c r="AM21" s="74">
        <v>2.2934827264239028</v>
      </c>
      <c r="AN21" s="74">
        <v>0</v>
      </c>
      <c r="AO21" s="74">
        <v>0</v>
      </c>
      <c r="AP21" s="74">
        <v>26.193986928104575</v>
      </c>
      <c r="AQ21" s="74">
        <v>592.1410270774976</v>
      </c>
      <c r="AR21" s="74">
        <v>0</v>
      </c>
      <c r="AS21" s="74">
        <v>4.888739495798319</v>
      </c>
      <c r="AT21" s="74">
        <v>0</v>
      </c>
      <c r="AU21" s="74">
        <v>0</v>
      </c>
      <c r="AV21" s="74">
        <v>0</v>
      </c>
      <c r="AW21" s="74">
        <v>0.36212885154061625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26.435406162464986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4.4662558356676003</v>
      </c>
      <c r="BM21" s="74">
        <v>1.3278057889822596</v>
      </c>
      <c r="BN21" s="74">
        <v>0</v>
      </c>
      <c r="BO21" s="74">
        <v>0.24141923436041082</v>
      </c>
      <c r="BP21" s="74">
        <v>6.0354808590102706E-2</v>
      </c>
      <c r="BQ21" s="74">
        <v>0</v>
      </c>
      <c r="BR21" s="74">
        <v>0</v>
      </c>
      <c r="BS21" s="74">
        <v>0</v>
      </c>
      <c r="BT21" s="74">
        <v>1531.0807843137256</v>
      </c>
      <c r="BU21" s="74">
        <v>84.919215686274512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84.919215686274512</v>
      </c>
      <c r="CB21" s="74">
        <v>1616</v>
      </c>
      <c r="CD21" s="74">
        <v>0</v>
      </c>
      <c r="CE21" s="74">
        <v>0</v>
      </c>
      <c r="CF21" s="74">
        <v>0</v>
      </c>
      <c r="CH21" s="75">
        <v>1616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6.4968826135343126E-3</v>
      </c>
      <c r="H22" s="74">
        <v>27.670223051042637</v>
      </c>
      <c r="I22" s="74">
        <v>0.32159568936994848</v>
      </c>
      <c r="J22" s="74">
        <v>5.5223502215041659E-2</v>
      </c>
      <c r="K22" s="74">
        <v>0.29560815891581127</v>
      </c>
      <c r="L22" s="74">
        <v>0</v>
      </c>
      <c r="M22" s="74">
        <v>2.8716221151821659</v>
      </c>
      <c r="N22" s="74">
        <v>0.60745852436545822</v>
      </c>
      <c r="O22" s="74">
        <v>0</v>
      </c>
      <c r="P22" s="74">
        <v>0.63019761351282833</v>
      </c>
      <c r="Q22" s="74">
        <v>0</v>
      </c>
      <c r="R22" s="74">
        <v>0</v>
      </c>
      <c r="S22" s="74">
        <v>0.16242206533835782</v>
      </c>
      <c r="T22" s="74">
        <v>2.7546782281385487</v>
      </c>
      <c r="U22" s="74">
        <v>0</v>
      </c>
      <c r="V22" s="74">
        <v>536.51906310827701</v>
      </c>
      <c r="W22" s="74">
        <v>0</v>
      </c>
      <c r="X22" s="74">
        <v>6.7502610354621506</v>
      </c>
      <c r="Y22" s="74">
        <v>0.3508316611308529</v>
      </c>
      <c r="Z22" s="74">
        <v>0.11369544573685048</v>
      </c>
      <c r="AA22" s="74">
        <v>0.13643453488422055</v>
      </c>
      <c r="AB22" s="74">
        <v>0.41904892857296316</v>
      </c>
      <c r="AC22" s="74">
        <v>2.6020014867204924</v>
      </c>
      <c r="AD22" s="74">
        <v>1.3773391140692743</v>
      </c>
      <c r="AE22" s="74">
        <v>1.3156187292406982</v>
      </c>
      <c r="AF22" s="74">
        <v>1.6859410382121542</v>
      </c>
      <c r="AG22" s="74">
        <v>0</v>
      </c>
      <c r="AH22" s="74">
        <v>9.0956356589480369E-2</v>
      </c>
      <c r="AI22" s="74">
        <v>9.4204797896247541E-2</v>
      </c>
      <c r="AJ22" s="74">
        <v>0.44828490033386759</v>
      </c>
      <c r="AK22" s="74">
        <v>0.80561344407825486</v>
      </c>
      <c r="AL22" s="74">
        <v>0</v>
      </c>
      <c r="AM22" s="74">
        <v>0</v>
      </c>
      <c r="AN22" s="74">
        <v>0</v>
      </c>
      <c r="AO22" s="74">
        <v>43.675293369484415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0.26312374584813969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632.02323752723146</v>
      </c>
      <c r="BU22" s="74">
        <v>91.97961560111203</v>
      </c>
      <c r="BV22" s="74">
        <v>0</v>
      </c>
      <c r="BW22" s="74">
        <v>0</v>
      </c>
      <c r="BX22" s="74">
        <v>0</v>
      </c>
      <c r="BY22" s="74">
        <v>31.99714687165649</v>
      </c>
      <c r="BZ22" s="74">
        <v>0</v>
      </c>
      <c r="CA22" s="74">
        <v>123.97676247276853</v>
      </c>
      <c r="CB22" s="74">
        <v>756</v>
      </c>
      <c r="CD22" s="74">
        <v>0</v>
      </c>
      <c r="CE22" s="74">
        <v>0</v>
      </c>
      <c r="CF22" s="74">
        <v>0</v>
      </c>
      <c r="CH22" s="75">
        <v>756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34.526229170952483</v>
      </c>
      <c r="J23" s="74">
        <v>1.0368236988274018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5.521086196255915</v>
      </c>
      <c r="AD23" s="74">
        <v>403.42810121374202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0.20736473976548037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444.71960501954334</v>
      </c>
      <c r="BU23" s="74">
        <v>1823.2803949804568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1823.2803949804568</v>
      </c>
      <c r="CB23" s="74">
        <v>2268</v>
      </c>
      <c r="CD23" s="74">
        <v>0</v>
      </c>
      <c r="CE23" s="74">
        <v>0</v>
      </c>
      <c r="CF23" s="74">
        <v>0</v>
      </c>
      <c r="CH23" s="75">
        <v>2268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1.7622547723547142</v>
      </c>
      <c r="I24" s="74">
        <v>0.41737613029453757</v>
      </c>
      <c r="J24" s="74">
        <v>55.464650203585215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2.226006028237534</v>
      </c>
      <c r="AD24" s="74">
        <v>98.222515995981169</v>
      </c>
      <c r="AE24" s="74">
        <v>465.74538628311569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0.69562688382422921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4.6375125588281954E-2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624.58019142298133</v>
      </c>
      <c r="BU24" s="74">
        <v>252.41980857701864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252.41980857701864</v>
      </c>
      <c r="CB24" s="74">
        <v>877</v>
      </c>
      <c r="CD24" s="74">
        <v>0</v>
      </c>
      <c r="CE24" s="74">
        <v>0</v>
      </c>
      <c r="CF24" s="74">
        <v>0</v>
      </c>
      <c r="CH24" s="75">
        <v>877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4.8743879692235953E-2</v>
      </c>
      <c r="E25" s="74">
        <v>12.145350023315459</v>
      </c>
      <c r="F25" s="74">
        <v>8.1239799487059922E-3</v>
      </c>
      <c r="G25" s="74">
        <v>0</v>
      </c>
      <c r="H25" s="74">
        <v>0</v>
      </c>
      <c r="I25" s="74">
        <v>0</v>
      </c>
      <c r="J25" s="74">
        <v>0</v>
      </c>
      <c r="K25" s="74">
        <v>25.858628176731173</v>
      </c>
      <c r="L25" s="74">
        <v>0</v>
      </c>
      <c r="M25" s="74">
        <v>2.6159215434833292</v>
      </c>
      <c r="N25" s="74">
        <v>0</v>
      </c>
      <c r="O25" s="74">
        <v>0</v>
      </c>
      <c r="P25" s="74">
        <v>0</v>
      </c>
      <c r="Q25" s="74">
        <v>0</v>
      </c>
      <c r="R25" s="74">
        <v>28.604533399393798</v>
      </c>
      <c r="S25" s="74">
        <v>0</v>
      </c>
      <c r="T25" s="74">
        <v>0</v>
      </c>
      <c r="U25" s="74">
        <v>0</v>
      </c>
      <c r="V25" s="74">
        <v>0</v>
      </c>
      <c r="W25" s="74">
        <v>5.6380420844019588</v>
      </c>
      <c r="X25" s="74">
        <v>0</v>
      </c>
      <c r="Y25" s="74">
        <v>0</v>
      </c>
      <c r="Z25" s="74">
        <v>12.454061261366284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0.44681889717882955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8.1239799487059922E-3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2.1853506062019119</v>
      </c>
      <c r="AY25" s="74">
        <v>76.072948239682901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8.8307662042434139</v>
      </c>
      <c r="BM25" s="74">
        <v>8.6926585451154121</v>
      </c>
      <c r="BN25" s="74">
        <v>0.99924953369083702</v>
      </c>
      <c r="BO25" s="74">
        <v>3.6639149568664022</v>
      </c>
      <c r="BP25" s="74">
        <v>2.2665904056889721</v>
      </c>
      <c r="BQ25" s="74">
        <v>4.0619899743529961E-2</v>
      </c>
      <c r="BR25" s="74">
        <v>0.94238167404989504</v>
      </c>
      <c r="BS25" s="74">
        <v>0</v>
      </c>
      <c r="BT25" s="74">
        <v>191.52282729074375</v>
      </c>
      <c r="BU25" s="74">
        <v>145.96354773840056</v>
      </c>
      <c r="BV25" s="74">
        <v>0.62554645605036141</v>
      </c>
      <c r="BW25" s="74">
        <v>0</v>
      </c>
      <c r="BX25" s="74">
        <v>776.88807851480533</v>
      </c>
      <c r="BY25" s="74">
        <v>0</v>
      </c>
      <c r="BZ25" s="74">
        <v>0</v>
      </c>
      <c r="CA25" s="74">
        <v>923.47717270925625</v>
      </c>
      <c r="CB25" s="74">
        <v>1115</v>
      </c>
      <c r="CD25" s="74">
        <v>0</v>
      </c>
      <c r="CE25" s="74">
        <v>0</v>
      </c>
      <c r="CF25" s="74">
        <v>0</v>
      </c>
      <c r="CH25" s="75">
        <v>1115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23.574823053589487</v>
      </c>
      <c r="L26" s="74">
        <v>0</v>
      </c>
      <c r="M26" s="74">
        <v>1.314459049544995E-2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6.5722952477249741E-2</v>
      </c>
      <c r="AY26" s="74">
        <v>4.580889787664308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0.25631951466127401</v>
      </c>
      <c r="BM26" s="74">
        <v>0.19716885743174922</v>
      </c>
      <c r="BN26" s="74">
        <v>1.9716885743174924E-2</v>
      </c>
      <c r="BO26" s="74">
        <v>7.8867542972699697E-2</v>
      </c>
      <c r="BP26" s="74">
        <v>0.23003033367037409</v>
      </c>
      <c r="BQ26" s="74">
        <v>0</v>
      </c>
      <c r="BR26" s="74">
        <v>0</v>
      </c>
      <c r="BS26" s="74">
        <v>0</v>
      </c>
      <c r="BT26" s="74">
        <v>29.016683518705761</v>
      </c>
      <c r="BU26" s="74">
        <v>17.456016177957533</v>
      </c>
      <c r="BV26" s="74">
        <v>7.8867542972699697E-2</v>
      </c>
      <c r="BW26" s="74">
        <v>0</v>
      </c>
      <c r="BX26" s="74">
        <v>44.448432760364</v>
      </c>
      <c r="BY26" s="74">
        <v>0</v>
      </c>
      <c r="BZ26" s="74">
        <v>0</v>
      </c>
      <c r="CA26" s="74">
        <v>61.983316481294231</v>
      </c>
      <c r="CB26" s="74">
        <v>91</v>
      </c>
      <c r="CD26" s="74">
        <v>0</v>
      </c>
      <c r="CE26" s="74">
        <v>0</v>
      </c>
      <c r="CF26" s="74">
        <v>0</v>
      </c>
      <c r="CH26" s="75">
        <v>91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29.896632081229541</v>
      </c>
      <c r="L27" s="74">
        <v>0</v>
      </c>
      <c r="M27" s="74">
        <v>0.40814514786661488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4.5689581830623833</v>
      </c>
      <c r="AT27" s="74">
        <v>0</v>
      </c>
      <c r="AU27" s="74">
        <v>0</v>
      </c>
      <c r="AV27" s="74">
        <v>0</v>
      </c>
      <c r="AW27" s="74">
        <v>0</v>
      </c>
      <c r="AX27" s="74">
        <v>0.40814514786661488</v>
      </c>
      <c r="AY27" s="74">
        <v>33.173130629380978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2.5849192698218943</v>
      </c>
      <c r="BM27" s="74">
        <v>2.6982929220070653</v>
      </c>
      <c r="BN27" s="74">
        <v>0.38547041742958077</v>
      </c>
      <c r="BO27" s="74">
        <v>1.1337365218517079</v>
      </c>
      <c r="BP27" s="74">
        <v>0.99768813922950306</v>
      </c>
      <c r="BQ27" s="74">
        <v>0</v>
      </c>
      <c r="BR27" s="74">
        <v>0.53285616527030277</v>
      </c>
      <c r="BS27" s="74">
        <v>0</v>
      </c>
      <c r="BT27" s="74">
        <v>76.787974625016176</v>
      </c>
      <c r="BU27" s="74">
        <v>200.62601490687825</v>
      </c>
      <c r="BV27" s="74">
        <v>0</v>
      </c>
      <c r="BW27" s="74">
        <v>0</v>
      </c>
      <c r="BX27" s="74">
        <v>335.58601046810554</v>
      </c>
      <c r="BY27" s="74">
        <v>0</v>
      </c>
      <c r="BZ27" s="74">
        <v>0</v>
      </c>
      <c r="CA27" s="74">
        <v>536.2120253749838</v>
      </c>
      <c r="CB27" s="74">
        <v>613</v>
      </c>
      <c r="CD27" s="74">
        <v>0</v>
      </c>
      <c r="CE27" s="74">
        <v>0</v>
      </c>
      <c r="CF27" s="74">
        <v>0</v>
      </c>
      <c r="CH27" s="75">
        <v>613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0.15805963699222128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9.1508210890233352E-2</v>
      </c>
      <c r="AY28" s="74">
        <v>7.2291486603284358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0.40762748487467593</v>
      </c>
      <c r="BM28" s="74">
        <v>0.43258426966292135</v>
      </c>
      <c r="BN28" s="74">
        <v>2.4956784788245461E-2</v>
      </c>
      <c r="BO28" s="74">
        <v>0.19965427830596369</v>
      </c>
      <c r="BP28" s="74">
        <v>5.8232497839239415E-2</v>
      </c>
      <c r="BQ28" s="74">
        <v>0</v>
      </c>
      <c r="BR28" s="74">
        <v>7.487035436473638E-2</v>
      </c>
      <c r="BS28" s="74">
        <v>0</v>
      </c>
      <c r="BT28" s="74">
        <v>8.6766421780466718</v>
      </c>
      <c r="BU28" s="74">
        <v>3.6187337942955922</v>
      </c>
      <c r="BV28" s="74">
        <v>0</v>
      </c>
      <c r="BW28" s="74">
        <v>0</v>
      </c>
      <c r="BX28" s="74">
        <v>64.704624027657729</v>
      </c>
      <c r="BY28" s="74">
        <v>0</v>
      </c>
      <c r="BZ28" s="74">
        <v>0</v>
      </c>
      <c r="CA28" s="74">
        <v>68.323357821953323</v>
      </c>
      <c r="CB28" s="74">
        <v>77</v>
      </c>
      <c r="CD28" s="74">
        <v>0</v>
      </c>
      <c r="CE28" s="74">
        <v>0</v>
      </c>
      <c r="CF28" s="74">
        <v>0</v>
      </c>
      <c r="CH28" s="75">
        <v>77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140.89521228545621</v>
      </c>
      <c r="L29" s="74">
        <v>0</v>
      </c>
      <c r="M29" s="74">
        <v>3.1065943992773262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1.8193315266485997</v>
      </c>
      <c r="AY29" s="74">
        <v>6.7109304426377596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10.469738030713641</v>
      </c>
      <c r="BM29" s="74">
        <v>5.4065040650406502</v>
      </c>
      <c r="BN29" s="74">
        <v>0.58355916892502258</v>
      </c>
      <c r="BO29" s="74">
        <v>2.2312556458897923</v>
      </c>
      <c r="BP29" s="74">
        <v>2.1969286359530265</v>
      </c>
      <c r="BQ29" s="74">
        <v>0</v>
      </c>
      <c r="BR29" s="74">
        <v>0.10298102981029809</v>
      </c>
      <c r="BS29" s="74">
        <v>0</v>
      </c>
      <c r="BT29" s="74">
        <v>173.52303523035229</v>
      </c>
      <c r="BU29" s="74">
        <v>0</v>
      </c>
      <c r="BV29" s="74">
        <v>0.41192411924119238</v>
      </c>
      <c r="BW29" s="74">
        <v>0</v>
      </c>
      <c r="BX29" s="74">
        <v>263.0650406504065</v>
      </c>
      <c r="BY29" s="74">
        <v>0</v>
      </c>
      <c r="BZ29" s="74">
        <v>0</v>
      </c>
      <c r="CA29" s="74">
        <v>263.47696476964774</v>
      </c>
      <c r="CB29" s="74">
        <v>437</v>
      </c>
      <c r="CD29" s="74">
        <v>0</v>
      </c>
      <c r="CE29" s="74">
        <v>0</v>
      </c>
      <c r="CF29" s="74">
        <v>0</v>
      </c>
      <c r="CH29" s="75">
        <v>437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31.110248421333246</v>
      </c>
      <c r="L30" s="74">
        <v>0</v>
      </c>
      <c r="M30" s="74">
        <v>10.829737249870874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9.0537996301171306E-2</v>
      </c>
      <c r="Z30" s="74">
        <v>0</v>
      </c>
      <c r="AA30" s="74">
        <v>1.3928922507872508E-2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9.0537996301171306E-2</v>
      </c>
      <c r="AT30" s="74">
        <v>0</v>
      </c>
      <c r="AU30" s="74">
        <v>0</v>
      </c>
      <c r="AV30" s="74">
        <v>0</v>
      </c>
      <c r="AW30" s="74">
        <v>0</v>
      </c>
      <c r="AX30" s="74">
        <v>0.52233459404521898</v>
      </c>
      <c r="AY30" s="74">
        <v>8.6777187224045722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6.9644612539362539E-3</v>
      </c>
      <c r="BH30" s="74">
        <v>0</v>
      </c>
      <c r="BI30" s="74">
        <v>0</v>
      </c>
      <c r="BJ30" s="74">
        <v>0</v>
      </c>
      <c r="BK30" s="74">
        <v>0</v>
      </c>
      <c r="BL30" s="74">
        <v>1.128242723137673</v>
      </c>
      <c r="BM30" s="74">
        <v>1.093420416867992</v>
      </c>
      <c r="BN30" s="74">
        <v>0.11143138006298006</v>
      </c>
      <c r="BO30" s="74">
        <v>0.54322797780702781</v>
      </c>
      <c r="BP30" s="74">
        <v>0.43876105899798395</v>
      </c>
      <c r="BQ30" s="74">
        <v>0</v>
      </c>
      <c r="BR30" s="74">
        <v>0.36215198520468522</v>
      </c>
      <c r="BS30" s="74">
        <v>0</v>
      </c>
      <c r="BT30" s="74">
        <v>55.019243906096399</v>
      </c>
      <c r="BU30" s="74">
        <v>1.7620086972458719</v>
      </c>
      <c r="BV30" s="74">
        <v>8.357353504723504E-2</v>
      </c>
      <c r="BW30" s="74">
        <v>0</v>
      </c>
      <c r="BX30" s="74">
        <v>361.1351738616105</v>
      </c>
      <c r="BY30" s="74">
        <v>0</v>
      </c>
      <c r="BZ30" s="74">
        <v>0</v>
      </c>
      <c r="CA30" s="74">
        <v>362.98075609390355</v>
      </c>
      <c r="CB30" s="74">
        <v>418</v>
      </c>
      <c r="CD30" s="74">
        <v>0</v>
      </c>
      <c r="CE30" s="74">
        <v>0</v>
      </c>
      <c r="CF30" s="74">
        <v>0</v>
      </c>
      <c r="CH30" s="75">
        <v>418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0.59663372969351869</v>
      </c>
      <c r="E31" s="74">
        <v>2.6550200971361582</v>
      </c>
      <c r="F31" s="74">
        <v>2.9831686484675934E-2</v>
      </c>
      <c r="G31" s="74">
        <v>0</v>
      </c>
      <c r="H31" s="74">
        <v>0</v>
      </c>
      <c r="I31" s="74">
        <v>0</v>
      </c>
      <c r="J31" s="74">
        <v>0</v>
      </c>
      <c r="K31" s="74">
        <v>13.573417350527549</v>
      </c>
      <c r="L31" s="74">
        <v>66.047353877072524</v>
      </c>
      <c r="M31" s="74">
        <v>192.26521939373637</v>
      </c>
      <c r="N31" s="74">
        <v>37.886241835538435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21.180497404119912</v>
      </c>
      <c r="X31" s="74">
        <v>0</v>
      </c>
      <c r="Y31" s="74">
        <v>18.048170323228938</v>
      </c>
      <c r="Z31" s="74">
        <v>0</v>
      </c>
      <c r="AA31" s="74">
        <v>2.9831686484675934E-2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0.38781192430078715</v>
      </c>
      <c r="AT31" s="74">
        <v>0</v>
      </c>
      <c r="AU31" s="74">
        <v>0</v>
      </c>
      <c r="AV31" s="74">
        <v>0</v>
      </c>
      <c r="AW31" s="74">
        <v>0</v>
      </c>
      <c r="AX31" s="74">
        <v>5.9663372969351869E-2</v>
      </c>
      <c r="AY31" s="74">
        <v>34.42576620331603</v>
      </c>
      <c r="AZ31" s="74">
        <v>0</v>
      </c>
      <c r="BA31" s="74">
        <v>0</v>
      </c>
      <c r="BB31" s="74">
        <v>0</v>
      </c>
      <c r="BC31" s="74">
        <v>0</v>
      </c>
      <c r="BD31" s="74">
        <v>5.9663372969351869E-2</v>
      </c>
      <c r="BE31" s="74">
        <v>0</v>
      </c>
      <c r="BF31" s="74">
        <v>0</v>
      </c>
      <c r="BG31" s="74">
        <v>5.9663372969351869E-2</v>
      </c>
      <c r="BH31" s="74">
        <v>0</v>
      </c>
      <c r="BI31" s="74">
        <v>0</v>
      </c>
      <c r="BJ31" s="74">
        <v>2.9831686484675934E-2</v>
      </c>
      <c r="BK31" s="74">
        <v>0</v>
      </c>
      <c r="BL31" s="74">
        <v>2.71468347010551</v>
      </c>
      <c r="BM31" s="74">
        <v>2.7743468430748619</v>
      </c>
      <c r="BN31" s="74">
        <v>0.23865349187740748</v>
      </c>
      <c r="BO31" s="74">
        <v>1.1932674593870374</v>
      </c>
      <c r="BP31" s="74">
        <v>0.71596047563222243</v>
      </c>
      <c r="BQ31" s="74">
        <v>0</v>
      </c>
      <c r="BR31" s="74">
        <v>0.26848517836208341</v>
      </c>
      <c r="BS31" s="74">
        <v>0</v>
      </c>
      <c r="BT31" s="74">
        <v>395.24001423547145</v>
      </c>
      <c r="BU31" s="74">
        <v>766.31636241835542</v>
      </c>
      <c r="BV31" s="74">
        <v>0</v>
      </c>
      <c r="BW31" s="74">
        <v>0</v>
      </c>
      <c r="BX31" s="74">
        <v>263.44362334617313</v>
      </c>
      <c r="BY31" s="74">
        <v>0</v>
      </c>
      <c r="BZ31" s="74">
        <v>0</v>
      </c>
      <c r="CA31" s="74">
        <v>1029.7599857645284</v>
      </c>
      <c r="CB31" s="74">
        <v>1425</v>
      </c>
      <c r="CD31" s="74">
        <v>0</v>
      </c>
      <c r="CE31" s="74">
        <v>0</v>
      </c>
      <c r="CF31" s="74">
        <v>0</v>
      </c>
      <c r="CH31" s="75">
        <v>1425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1.2950128709230291</v>
      </c>
      <c r="L32" s="74">
        <v>0</v>
      </c>
      <c r="M32" s="74">
        <v>24.401742524963932</v>
      </c>
      <c r="N32" s="74">
        <v>4.4030437611382993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7.4000735481315943E-2</v>
      </c>
      <c r="AU32" s="74">
        <v>0</v>
      </c>
      <c r="AV32" s="74">
        <v>0</v>
      </c>
      <c r="AW32" s="74">
        <v>0</v>
      </c>
      <c r="AX32" s="74">
        <v>1.8500183870328986E-2</v>
      </c>
      <c r="AY32" s="74">
        <v>12.70037622698085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1.8500183870328986E-2</v>
      </c>
      <c r="BH32" s="74">
        <v>0</v>
      </c>
      <c r="BI32" s="74">
        <v>0</v>
      </c>
      <c r="BJ32" s="74">
        <v>0</v>
      </c>
      <c r="BK32" s="74">
        <v>0</v>
      </c>
      <c r="BL32" s="74">
        <v>3.5890356708438231</v>
      </c>
      <c r="BM32" s="74">
        <v>3.4965347514921783</v>
      </c>
      <c r="BN32" s="74">
        <v>0.32375321773075727</v>
      </c>
      <c r="BO32" s="74">
        <v>1.4615145257559898</v>
      </c>
      <c r="BP32" s="74">
        <v>0.67525671126700793</v>
      </c>
      <c r="BQ32" s="74">
        <v>0</v>
      </c>
      <c r="BR32" s="74">
        <v>9.2500919351644936E-2</v>
      </c>
      <c r="BS32" s="74">
        <v>0</v>
      </c>
      <c r="BT32" s="74">
        <v>52.54977228366949</v>
      </c>
      <c r="BU32" s="74">
        <v>62.391870102684507</v>
      </c>
      <c r="BV32" s="74">
        <v>0.27750275805493479</v>
      </c>
      <c r="BW32" s="74">
        <v>0</v>
      </c>
      <c r="BX32" s="74">
        <v>211.78085485559106</v>
      </c>
      <c r="BY32" s="74">
        <v>0</v>
      </c>
      <c r="BZ32" s="74">
        <v>0</v>
      </c>
      <c r="CA32" s="74">
        <v>274.45022771633052</v>
      </c>
      <c r="CB32" s="74">
        <v>327</v>
      </c>
      <c r="CD32" s="74">
        <v>0</v>
      </c>
      <c r="CE32" s="74">
        <v>0</v>
      </c>
      <c r="CF32" s="74">
        <v>0</v>
      </c>
      <c r="CH32" s="75">
        <v>327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9.0947674680184178</v>
      </c>
      <c r="E33" s="74">
        <v>42.696246194454027</v>
      </c>
      <c r="F33" s="74">
        <v>0.12290226308132997</v>
      </c>
      <c r="G33" s="74">
        <v>0</v>
      </c>
      <c r="H33" s="74">
        <v>0</v>
      </c>
      <c r="I33" s="74">
        <v>0</v>
      </c>
      <c r="J33" s="74">
        <v>0</v>
      </c>
      <c r="K33" s="74">
        <v>164.4432280028195</v>
      </c>
      <c r="L33" s="74">
        <v>0</v>
      </c>
      <c r="M33" s="74">
        <v>334.95782780185669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41.590125826722058</v>
      </c>
      <c r="X33" s="74">
        <v>4.9160905232531978E-2</v>
      </c>
      <c r="Y33" s="74">
        <v>2.654688882556727</v>
      </c>
      <c r="Z33" s="74">
        <v>22.146987807255659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0.14748271569759594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9.4880547098786732</v>
      </c>
      <c r="AT33" s="74">
        <v>0</v>
      </c>
      <c r="AU33" s="74">
        <v>0</v>
      </c>
      <c r="AV33" s="74">
        <v>0</v>
      </c>
      <c r="AW33" s="74">
        <v>0</v>
      </c>
      <c r="AX33" s="74">
        <v>0.12290226308132997</v>
      </c>
      <c r="AY33" s="74">
        <v>62.262286477001751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2.4580452616265989E-2</v>
      </c>
      <c r="BH33" s="74">
        <v>0</v>
      </c>
      <c r="BI33" s="74">
        <v>0</v>
      </c>
      <c r="BJ33" s="74">
        <v>0</v>
      </c>
      <c r="BK33" s="74">
        <v>0</v>
      </c>
      <c r="BL33" s="74">
        <v>2.7284302404055252</v>
      </c>
      <c r="BM33" s="74">
        <v>2.826752050870589</v>
      </c>
      <c r="BN33" s="74">
        <v>0.17206316831386193</v>
      </c>
      <c r="BO33" s="74">
        <v>1.2781835360458313</v>
      </c>
      <c r="BP33" s="74">
        <v>0.5653504101741178</v>
      </c>
      <c r="BQ33" s="74">
        <v>0</v>
      </c>
      <c r="BR33" s="74">
        <v>0.36870678924398986</v>
      </c>
      <c r="BS33" s="74">
        <v>0</v>
      </c>
      <c r="BT33" s="74">
        <v>697.74072796532641</v>
      </c>
      <c r="BU33" s="74">
        <v>449.72396106720254</v>
      </c>
      <c r="BV33" s="74">
        <v>0</v>
      </c>
      <c r="BW33" s="74">
        <v>0</v>
      </c>
      <c r="BX33" s="74">
        <v>491.53531096747099</v>
      </c>
      <c r="BY33" s="74">
        <v>0</v>
      </c>
      <c r="BZ33" s="74">
        <v>0</v>
      </c>
      <c r="CA33" s="74">
        <v>941.25927203467347</v>
      </c>
      <c r="CB33" s="74">
        <v>1639</v>
      </c>
      <c r="CD33" s="74">
        <v>0</v>
      </c>
      <c r="CE33" s="74">
        <v>0</v>
      </c>
      <c r="CF33" s="74">
        <v>0</v>
      </c>
      <c r="CH33" s="75">
        <v>1639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2.528936392075078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1.1252606882168925</v>
      </c>
      <c r="AS34" s="74">
        <v>0.23201251303441084</v>
      </c>
      <c r="AT34" s="74">
        <v>0</v>
      </c>
      <c r="AU34" s="74">
        <v>0</v>
      </c>
      <c r="AV34" s="74">
        <v>0.37122002085505734</v>
      </c>
      <c r="AW34" s="74">
        <v>0</v>
      </c>
      <c r="AX34" s="74">
        <v>0.82364442127215853</v>
      </c>
      <c r="AY34" s="74">
        <v>20.915928050052138</v>
      </c>
      <c r="AZ34" s="74">
        <v>0</v>
      </c>
      <c r="BA34" s="74">
        <v>0</v>
      </c>
      <c r="BB34" s="74">
        <v>0</v>
      </c>
      <c r="BC34" s="74">
        <v>0</v>
      </c>
      <c r="BD34" s="74">
        <v>2.4361313868613141</v>
      </c>
      <c r="BE34" s="74">
        <v>0.17400938477580816</v>
      </c>
      <c r="BF34" s="74">
        <v>0.15080813347236705</v>
      </c>
      <c r="BG34" s="74">
        <v>0</v>
      </c>
      <c r="BH34" s="74">
        <v>0</v>
      </c>
      <c r="BI34" s="74">
        <v>0</v>
      </c>
      <c r="BJ34" s="74">
        <v>1.1600625651720542E-2</v>
      </c>
      <c r="BK34" s="74">
        <v>0</v>
      </c>
      <c r="BL34" s="74">
        <v>0.95125130344108455</v>
      </c>
      <c r="BM34" s="74">
        <v>1.0324556830031282</v>
      </c>
      <c r="BN34" s="74">
        <v>9.2805005213764336E-2</v>
      </c>
      <c r="BO34" s="74">
        <v>0.40602189781021897</v>
      </c>
      <c r="BP34" s="74">
        <v>0.56843065693430661</v>
      </c>
      <c r="BQ34" s="74">
        <v>0</v>
      </c>
      <c r="BR34" s="74">
        <v>0.19721063607924921</v>
      </c>
      <c r="BS34" s="74">
        <v>0</v>
      </c>
      <c r="BT34" s="74">
        <v>32.017726798748697</v>
      </c>
      <c r="BU34" s="74">
        <v>17.31973409801877</v>
      </c>
      <c r="BV34" s="74">
        <v>8.1204379562043794E-2</v>
      </c>
      <c r="BW34" s="74">
        <v>0</v>
      </c>
      <c r="BX34" s="74">
        <v>128.58133472367049</v>
      </c>
      <c r="BY34" s="74">
        <v>0</v>
      </c>
      <c r="BZ34" s="74">
        <v>0</v>
      </c>
      <c r="CA34" s="74">
        <v>145.9822732012513</v>
      </c>
      <c r="CB34" s="74">
        <v>178</v>
      </c>
      <c r="CD34" s="74">
        <v>0</v>
      </c>
      <c r="CE34" s="74">
        <v>0</v>
      </c>
      <c r="CF34" s="74">
        <v>0</v>
      </c>
      <c r="CH34" s="75">
        <v>178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0.23315002499659135</v>
      </c>
      <c r="E35" s="74">
        <v>0.54401672499204656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5.3624505749216009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0.10880334499840931</v>
      </c>
      <c r="AY35" s="74">
        <v>18.854065354724355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4.3210471299368267</v>
      </c>
      <c r="BM35" s="74">
        <v>4.1967004499386453</v>
      </c>
      <c r="BN35" s="74">
        <v>0.35749670499477343</v>
      </c>
      <c r="BO35" s="74">
        <v>1.740853519974549</v>
      </c>
      <c r="BP35" s="74">
        <v>0.96368676998591096</v>
      </c>
      <c r="BQ35" s="74">
        <v>0</v>
      </c>
      <c r="BR35" s="74">
        <v>0.35749670499477343</v>
      </c>
      <c r="BS35" s="74">
        <v>0</v>
      </c>
      <c r="BT35" s="74">
        <v>37.039767304458486</v>
      </c>
      <c r="BU35" s="74">
        <v>10.08762441485252</v>
      </c>
      <c r="BV35" s="74">
        <v>0.37304003999454621</v>
      </c>
      <c r="BW35" s="74">
        <v>0</v>
      </c>
      <c r="BX35" s="74">
        <v>294.49956824069449</v>
      </c>
      <c r="BY35" s="74">
        <v>0</v>
      </c>
      <c r="BZ35" s="74">
        <v>0</v>
      </c>
      <c r="CA35" s="74">
        <v>304.96023269554149</v>
      </c>
      <c r="CB35" s="74">
        <v>342</v>
      </c>
      <c r="CD35" s="74">
        <v>0</v>
      </c>
      <c r="CE35" s="74">
        <v>0</v>
      </c>
      <c r="CF35" s="74">
        <v>0</v>
      </c>
      <c r="CH35" s="75">
        <v>342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0.23093579555900556</v>
      </c>
      <c r="E36" s="74">
        <v>5.6511347619144896</v>
      </c>
      <c r="F36" s="74">
        <v>1.3584458562294446E-2</v>
      </c>
      <c r="G36" s="74">
        <v>0.36678038118195</v>
      </c>
      <c r="H36" s="74">
        <v>0</v>
      </c>
      <c r="I36" s="74">
        <v>4.0753375686883343E-2</v>
      </c>
      <c r="J36" s="74">
        <v>0</v>
      </c>
      <c r="K36" s="74">
        <v>52.381672216207377</v>
      </c>
      <c r="L36" s="74">
        <v>0</v>
      </c>
      <c r="M36" s="74">
        <v>114.62566134864053</v>
      </c>
      <c r="N36" s="74">
        <v>21.531366821236698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8.6804690213061502</v>
      </c>
      <c r="U36" s="74">
        <v>0</v>
      </c>
      <c r="V36" s="74">
        <v>0</v>
      </c>
      <c r="W36" s="74">
        <v>0</v>
      </c>
      <c r="X36" s="74">
        <v>0</v>
      </c>
      <c r="Y36" s="74">
        <v>5.2436010050456563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41.94880804036525</v>
      </c>
      <c r="AT36" s="74">
        <v>0</v>
      </c>
      <c r="AU36" s="74">
        <v>0</v>
      </c>
      <c r="AV36" s="74">
        <v>0</v>
      </c>
      <c r="AW36" s="74">
        <v>0</v>
      </c>
      <c r="AX36" s="74">
        <v>2.7168917124588892E-2</v>
      </c>
      <c r="AY36" s="74">
        <v>26.557616489285643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5.4337834249177784E-2</v>
      </c>
      <c r="BH36" s="74">
        <v>0</v>
      </c>
      <c r="BI36" s="74">
        <v>0</v>
      </c>
      <c r="BJ36" s="74">
        <v>0</v>
      </c>
      <c r="BK36" s="74">
        <v>0</v>
      </c>
      <c r="BL36" s="74">
        <v>1.1275100606704389</v>
      </c>
      <c r="BM36" s="74">
        <v>1.2090168120442057</v>
      </c>
      <c r="BN36" s="74">
        <v>5.4337834249177784E-2</v>
      </c>
      <c r="BO36" s="74">
        <v>0.36678038118195</v>
      </c>
      <c r="BP36" s="74">
        <v>0.21735133699671114</v>
      </c>
      <c r="BQ36" s="74">
        <v>0</v>
      </c>
      <c r="BR36" s="74">
        <v>0.57054725961636665</v>
      </c>
      <c r="BS36" s="74">
        <v>0</v>
      </c>
      <c r="BT36" s="74">
        <v>280.89943415112452</v>
      </c>
      <c r="BU36" s="74">
        <v>4.9583273752374728</v>
      </c>
      <c r="BV36" s="74">
        <v>0.16301350274753337</v>
      </c>
      <c r="BW36" s="74">
        <v>0</v>
      </c>
      <c r="BX36" s="74">
        <v>378.97922497089047</v>
      </c>
      <c r="BY36" s="74">
        <v>0</v>
      </c>
      <c r="BZ36" s="74">
        <v>0</v>
      </c>
      <c r="CA36" s="74">
        <v>384.10056584887542</v>
      </c>
      <c r="CB36" s="74">
        <v>665</v>
      </c>
      <c r="CD36" s="74">
        <v>0</v>
      </c>
      <c r="CE36" s="74">
        <v>0</v>
      </c>
      <c r="CF36" s="74">
        <v>0</v>
      </c>
      <c r="CH36" s="75">
        <v>665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29.452013980404516</v>
      </c>
      <c r="E37" s="74">
        <v>315.90586145648308</v>
      </c>
      <c r="F37" s="74">
        <v>25.605454649630438</v>
      </c>
      <c r="G37" s="74">
        <v>0</v>
      </c>
      <c r="H37" s="74">
        <v>0</v>
      </c>
      <c r="I37" s="74">
        <v>0</v>
      </c>
      <c r="J37" s="74">
        <v>0</v>
      </c>
      <c r="K37" s="74">
        <v>283.66939781126456</v>
      </c>
      <c r="L37" s="74">
        <v>0</v>
      </c>
      <c r="M37" s="74">
        <v>17.108577321950381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0.48799633300865181</v>
      </c>
      <c r="BI37" s="74">
        <v>0</v>
      </c>
      <c r="BJ37" s="74">
        <v>0</v>
      </c>
      <c r="BK37" s="74">
        <v>0</v>
      </c>
      <c r="BL37" s="74">
        <v>1.6936343322064975</v>
      </c>
      <c r="BM37" s="74">
        <v>1.8658683320919041</v>
      </c>
      <c r="BN37" s="74">
        <v>0</v>
      </c>
      <c r="BO37" s="74">
        <v>0.14352833323783878</v>
      </c>
      <c r="BP37" s="74">
        <v>0.11482266659027102</v>
      </c>
      <c r="BQ37" s="74">
        <v>0.86116999942703265</v>
      </c>
      <c r="BR37" s="74">
        <v>18.859622987452013</v>
      </c>
      <c r="BS37" s="74">
        <v>0</v>
      </c>
      <c r="BT37" s="74">
        <v>695.76794820374721</v>
      </c>
      <c r="BU37" s="74">
        <v>13.462957657709277</v>
      </c>
      <c r="BV37" s="74">
        <v>0</v>
      </c>
      <c r="BW37" s="74">
        <v>0</v>
      </c>
      <c r="BX37" s="74">
        <v>292.76909413854349</v>
      </c>
      <c r="BY37" s="74">
        <v>0</v>
      </c>
      <c r="BZ37" s="74">
        <v>0</v>
      </c>
      <c r="CA37" s="74">
        <v>306.23205179625279</v>
      </c>
      <c r="CB37" s="74">
        <v>1002</v>
      </c>
      <c r="CD37" s="74">
        <v>0</v>
      </c>
      <c r="CE37" s="74">
        <v>0</v>
      </c>
      <c r="CF37" s="74">
        <v>0</v>
      </c>
      <c r="CH37" s="75">
        <v>1002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6.2622691993321364E-2</v>
      </c>
      <c r="E38" s="74">
        <v>0.54794855494156192</v>
      </c>
      <c r="F38" s="74">
        <v>2.6092788330550568E-2</v>
      </c>
      <c r="G38" s="74">
        <v>0</v>
      </c>
      <c r="H38" s="74">
        <v>0</v>
      </c>
      <c r="I38" s="74">
        <v>0</v>
      </c>
      <c r="J38" s="74">
        <v>0</v>
      </c>
      <c r="K38" s="74">
        <v>16.401926744584085</v>
      </c>
      <c r="L38" s="74">
        <v>0</v>
      </c>
      <c r="M38" s="74">
        <v>29.923209657475393</v>
      </c>
      <c r="N38" s="74">
        <v>1.5655672998330341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9.3934037989982039E-2</v>
      </c>
      <c r="Z38" s="74">
        <v>0</v>
      </c>
      <c r="AA38" s="74">
        <v>3.1311345996660682E-2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1.0437115332220227E-2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1.6020972034958048</v>
      </c>
      <c r="AT38" s="74">
        <v>1.0437115332220227E-2</v>
      </c>
      <c r="AU38" s="74">
        <v>0</v>
      </c>
      <c r="AV38" s="74">
        <v>0</v>
      </c>
      <c r="AW38" s="74">
        <v>0.10437115332220227</v>
      </c>
      <c r="AX38" s="74">
        <v>1.278546628196978</v>
      </c>
      <c r="AY38" s="74">
        <v>22.820752673899527</v>
      </c>
      <c r="AZ38" s="74">
        <v>0</v>
      </c>
      <c r="BA38" s="74">
        <v>0</v>
      </c>
      <c r="BB38" s="74">
        <v>0.15133817231719329</v>
      </c>
      <c r="BC38" s="74">
        <v>0</v>
      </c>
      <c r="BD38" s="74">
        <v>1.0437115332220227E-2</v>
      </c>
      <c r="BE38" s="74">
        <v>0</v>
      </c>
      <c r="BF38" s="74">
        <v>9.9152595656092163E-2</v>
      </c>
      <c r="BG38" s="74">
        <v>2.6092788330550568E-2</v>
      </c>
      <c r="BH38" s="74">
        <v>9.3934037989982039E-2</v>
      </c>
      <c r="BI38" s="74">
        <v>0</v>
      </c>
      <c r="BJ38" s="74">
        <v>0</v>
      </c>
      <c r="BK38" s="74">
        <v>0</v>
      </c>
      <c r="BL38" s="74">
        <v>4.0078522875725673</v>
      </c>
      <c r="BM38" s="74">
        <v>5.4377370880867382</v>
      </c>
      <c r="BN38" s="74">
        <v>0.68363105426042492</v>
      </c>
      <c r="BO38" s="74">
        <v>6.6536610242903942</v>
      </c>
      <c r="BP38" s="74">
        <v>2.0926416241101555</v>
      </c>
      <c r="BQ38" s="74">
        <v>3.6529903662770792E-2</v>
      </c>
      <c r="BR38" s="74">
        <v>0.20352374897829445</v>
      </c>
      <c r="BS38" s="74">
        <v>0</v>
      </c>
      <c r="BT38" s="74">
        <v>93.975786451310924</v>
      </c>
      <c r="BU38" s="74">
        <v>14.460623292791125</v>
      </c>
      <c r="BV38" s="74">
        <v>0.82975066891150806</v>
      </c>
      <c r="BW38" s="74">
        <v>0</v>
      </c>
      <c r="BX38" s="74">
        <v>637.73383958698639</v>
      </c>
      <c r="BY38" s="74">
        <v>0</v>
      </c>
      <c r="BZ38" s="74">
        <v>0</v>
      </c>
      <c r="CA38" s="74">
        <v>653.02421354868909</v>
      </c>
      <c r="CB38" s="74">
        <v>747</v>
      </c>
      <c r="CD38" s="74">
        <v>0</v>
      </c>
      <c r="CE38" s="74">
        <v>0</v>
      </c>
      <c r="CF38" s="74">
        <v>0</v>
      </c>
      <c r="CH38" s="75">
        <v>747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7.230863223277245</v>
      </c>
      <c r="L39" s="74">
        <v>0</v>
      </c>
      <c r="M39" s="74">
        <v>1.4637374945905354E-2</v>
      </c>
      <c r="N39" s="74">
        <v>153.03375505944047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1.4637374945905354E-2</v>
      </c>
      <c r="AS39" s="74">
        <v>0.1902858742967696</v>
      </c>
      <c r="AT39" s="74">
        <v>0.10246162462133747</v>
      </c>
      <c r="AU39" s="74">
        <v>0</v>
      </c>
      <c r="AV39" s="74">
        <v>0.14637374945905351</v>
      </c>
      <c r="AW39" s="74">
        <v>0</v>
      </c>
      <c r="AX39" s="74">
        <v>9.8948654634320192</v>
      </c>
      <c r="AY39" s="74">
        <v>546.98406435353718</v>
      </c>
      <c r="AZ39" s="74">
        <v>0</v>
      </c>
      <c r="BA39" s="74">
        <v>0</v>
      </c>
      <c r="BB39" s="74">
        <v>0</v>
      </c>
      <c r="BC39" s="74">
        <v>0</v>
      </c>
      <c r="BD39" s="74">
        <v>2.6786396151006797</v>
      </c>
      <c r="BE39" s="74">
        <v>0</v>
      </c>
      <c r="BF39" s="74">
        <v>2.9274749891810708E-2</v>
      </c>
      <c r="BG39" s="74">
        <v>0</v>
      </c>
      <c r="BH39" s="74">
        <v>0</v>
      </c>
      <c r="BI39" s="74">
        <v>0</v>
      </c>
      <c r="BJ39" s="74">
        <v>1.4637374945905354E-2</v>
      </c>
      <c r="BK39" s="74">
        <v>0</v>
      </c>
      <c r="BL39" s="74">
        <v>1.4637374945905355</v>
      </c>
      <c r="BM39" s="74">
        <v>1.5515617442659675</v>
      </c>
      <c r="BN39" s="74">
        <v>0.14637374945905351</v>
      </c>
      <c r="BO39" s="74">
        <v>0.65868187256574096</v>
      </c>
      <c r="BP39" s="74">
        <v>2.5469032405875316</v>
      </c>
      <c r="BQ39" s="74">
        <v>0.54158287299849805</v>
      </c>
      <c r="BR39" s="74">
        <v>0.26347274902629636</v>
      </c>
      <c r="BS39" s="74">
        <v>0</v>
      </c>
      <c r="BT39" s="74">
        <v>727.50680956138785</v>
      </c>
      <c r="BU39" s="74">
        <v>38.188911233867067</v>
      </c>
      <c r="BV39" s="74">
        <v>0</v>
      </c>
      <c r="BW39" s="74">
        <v>0</v>
      </c>
      <c r="BX39" s="74">
        <v>959.30427920474506</v>
      </c>
      <c r="BY39" s="74">
        <v>0</v>
      </c>
      <c r="BZ39" s="74">
        <v>0</v>
      </c>
      <c r="CA39" s="74">
        <v>997.49319043861203</v>
      </c>
      <c r="CB39" s="74">
        <v>1725</v>
      </c>
      <c r="CD39" s="74">
        <v>0</v>
      </c>
      <c r="CE39" s="74">
        <v>0</v>
      </c>
      <c r="CF39" s="74">
        <v>0</v>
      </c>
      <c r="CH39" s="75">
        <v>1725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0.83198502373470617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0.83198502373470617</v>
      </c>
      <c r="BU40" s="74">
        <v>5.6546098816607611</v>
      </c>
      <c r="BV40" s="74">
        <v>0</v>
      </c>
      <c r="BW40" s="74">
        <v>0</v>
      </c>
      <c r="BX40" s="74">
        <v>17.513405094604533</v>
      </c>
      <c r="BY40" s="74">
        <v>0</v>
      </c>
      <c r="BZ40" s="74">
        <v>0</v>
      </c>
      <c r="CA40" s="74">
        <v>23.168014976265294</v>
      </c>
      <c r="CB40" s="74">
        <v>24</v>
      </c>
      <c r="CD40" s="74">
        <v>0</v>
      </c>
      <c r="CE40" s="74">
        <v>0</v>
      </c>
      <c r="CF40" s="74">
        <v>0</v>
      </c>
      <c r="CH40" s="75">
        <v>24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0.85570806829594914</v>
      </c>
      <c r="E41" s="74">
        <v>2.8523602276531636E-2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75.806226983595593</v>
      </c>
      <c r="Q41" s="74">
        <v>59.157951121526615</v>
      </c>
      <c r="R41" s="74">
        <v>0.55145631067961165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1.1314362236357549</v>
      </c>
      <c r="AB41" s="74">
        <v>0.64653498493471706</v>
      </c>
      <c r="AC41" s="74">
        <v>0</v>
      </c>
      <c r="AD41" s="74">
        <v>0</v>
      </c>
      <c r="AE41" s="74">
        <v>0</v>
      </c>
      <c r="AF41" s="74">
        <v>0.17114161365918981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9.5078674255105449E-3</v>
      </c>
      <c r="AM41" s="74">
        <v>0.84620020087043857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2.8523602276531636E-2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139.23321057917641</v>
      </c>
      <c r="BU41" s="74">
        <v>2.129762303314362</v>
      </c>
      <c r="BV41" s="74">
        <v>0</v>
      </c>
      <c r="BW41" s="74">
        <v>0</v>
      </c>
      <c r="BX41" s="74">
        <v>0.63702711750920649</v>
      </c>
      <c r="BY41" s="74">
        <v>0</v>
      </c>
      <c r="BZ41" s="74">
        <v>0</v>
      </c>
      <c r="CA41" s="74">
        <v>2.7667894208235686</v>
      </c>
      <c r="CB41" s="74">
        <v>142</v>
      </c>
      <c r="CD41" s="74">
        <v>0</v>
      </c>
      <c r="CE41" s="74">
        <v>0</v>
      </c>
      <c r="CF41" s="74">
        <v>0</v>
      </c>
      <c r="CH41" s="75">
        <v>142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2.91819837152575</v>
      </c>
      <c r="E42" s="74">
        <v>0</v>
      </c>
      <c r="F42" s="74">
        <v>0</v>
      </c>
      <c r="G42" s="74">
        <v>1.3632459545813722</v>
      </c>
      <c r="H42" s="74">
        <v>0</v>
      </c>
      <c r="I42" s="74">
        <v>0</v>
      </c>
      <c r="J42" s="74">
        <v>1.065035902016697E-2</v>
      </c>
      <c r="K42" s="74">
        <v>0</v>
      </c>
      <c r="L42" s="74">
        <v>0.52186759198818156</v>
      </c>
      <c r="M42" s="74">
        <v>1.0543855429965301</v>
      </c>
      <c r="N42" s="74">
        <v>0</v>
      </c>
      <c r="O42" s="74">
        <v>0</v>
      </c>
      <c r="P42" s="74">
        <v>37.510564469028068</v>
      </c>
      <c r="Q42" s="74">
        <v>169.69217026832033</v>
      </c>
      <c r="R42" s="74">
        <v>33.772288452949461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0.11715394922183667</v>
      </c>
      <c r="Z42" s="74">
        <v>0</v>
      </c>
      <c r="AA42" s="74">
        <v>0.1810561033428385</v>
      </c>
      <c r="AB42" s="74">
        <v>0.19170646236300545</v>
      </c>
      <c r="AC42" s="74">
        <v>5.3251795100834852E-2</v>
      </c>
      <c r="AD42" s="74">
        <v>0</v>
      </c>
      <c r="AE42" s="74">
        <v>0</v>
      </c>
      <c r="AF42" s="74">
        <v>0.43666471982684579</v>
      </c>
      <c r="AG42" s="74">
        <v>0</v>
      </c>
      <c r="AH42" s="74">
        <v>3.1951077060500911E-2</v>
      </c>
      <c r="AI42" s="74">
        <v>0</v>
      </c>
      <c r="AJ42" s="74">
        <v>0</v>
      </c>
      <c r="AK42" s="74">
        <v>22.450956814511972</v>
      </c>
      <c r="AL42" s="74">
        <v>0.55381866904868238</v>
      </c>
      <c r="AM42" s="74">
        <v>14.729446524890919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5.3251795100834852E-2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5.3251795100834852E-2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4.2601436080667882E-2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0.45796543786717975</v>
      </c>
      <c r="BS42" s="74">
        <v>0</v>
      </c>
      <c r="BT42" s="74">
        <v>286.19644758992683</v>
      </c>
      <c r="BU42" s="74">
        <v>6.4647679252413512</v>
      </c>
      <c r="BV42" s="74">
        <v>0</v>
      </c>
      <c r="BW42" s="74">
        <v>0</v>
      </c>
      <c r="BX42" s="74">
        <v>17.338784484831827</v>
      </c>
      <c r="BY42" s="74">
        <v>0</v>
      </c>
      <c r="BZ42" s="74">
        <v>0</v>
      </c>
      <c r="CA42" s="74">
        <v>23.803552410073177</v>
      </c>
      <c r="CB42" s="74">
        <v>310</v>
      </c>
      <c r="CD42" s="74">
        <v>0</v>
      </c>
      <c r="CE42" s="74">
        <v>0</v>
      </c>
      <c r="CF42" s="74">
        <v>0</v>
      </c>
      <c r="CH42" s="75">
        <v>310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3.9508695454751854</v>
      </c>
      <c r="E43" s="74">
        <v>8.7408618262725335E-2</v>
      </c>
      <c r="F43" s="74">
        <v>3.4963447305090135E-2</v>
      </c>
      <c r="G43" s="74">
        <v>1.2674249648095173</v>
      </c>
      <c r="H43" s="74">
        <v>0.7954184261908005</v>
      </c>
      <c r="I43" s="74">
        <v>0</v>
      </c>
      <c r="J43" s="74">
        <v>5.2445170957635207E-2</v>
      </c>
      <c r="K43" s="74">
        <v>0</v>
      </c>
      <c r="L43" s="74">
        <v>1.048903419152704</v>
      </c>
      <c r="M43" s="74">
        <v>1.2936475502883349</v>
      </c>
      <c r="N43" s="74">
        <v>0</v>
      </c>
      <c r="O43" s="74">
        <v>0</v>
      </c>
      <c r="P43" s="74">
        <v>33.084162012441539</v>
      </c>
      <c r="Q43" s="74">
        <v>6.3458656858738589</v>
      </c>
      <c r="R43" s="74">
        <v>10.899854697361848</v>
      </c>
      <c r="S43" s="74">
        <v>0</v>
      </c>
      <c r="T43" s="74">
        <v>1.3023884121146074</v>
      </c>
      <c r="U43" s="74">
        <v>0</v>
      </c>
      <c r="V43" s="74">
        <v>0</v>
      </c>
      <c r="W43" s="74">
        <v>0</v>
      </c>
      <c r="X43" s="74">
        <v>0</v>
      </c>
      <c r="Y43" s="74">
        <v>0.24474413113563093</v>
      </c>
      <c r="Z43" s="74">
        <v>0</v>
      </c>
      <c r="AA43" s="74">
        <v>8.7408618262725338E-3</v>
      </c>
      <c r="AB43" s="74">
        <v>5.6203741542932386</v>
      </c>
      <c r="AC43" s="74">
        <v>0.12237206556781546</v>
      </c>
      <c r="AD43" s="74">
        <v>0</v>
      </c>
      <c r="AE43" s="74">
        <v>0</v>
      </c>
      <c r="AF43" s="74">
        <v>1.7481723652545068E-2</v>
      </c>
      <c r="AG43" s="74">
        <v>0</v>
      </c>
      <c r="AH43" s="74">
        <v>4.3704309131362667E-2</v>
      </c>
      <c r="AI43" s="74">
        <v>6.9926894610180271E-2</v>
      </c>
      <c r="AJ43" s="74">
        <v>5.2445170957635207E-2</v>
      </c>
      <c r="AK43" s="74">
        <v>0</v>
      </c>
      <c r="AL43" s="74">
        <v>0.60311946601280475</v>
      </c>
      <c r="AM43" s="74">
        <v>4.3179857421786316</v>
      </c>
      <c r="AN43" s="74">
        <v>8.7408618262725338E-3</v>
      </c>
      <c r="AO43" s="74">
        <v>0.22726240748308588</v>
      </c>
      <c r="AP43" s="74">
        <v>0.11363120374154294</v>
      </c>
      <c r="AQ43" s="74">
        <v>8.5223402806157207</v>
      </c>
      <c r="AR43" s="74">
        <v>2.6222585478817603E-2</v>
      </c>
      <c r="AS43" s="74">
        <v>1.2849066884620624</v>
      </c>
      <c r="AT43" s="74">
        <v>0.43704309131362667</v>
      </c>
      <c r="AU43" s="74">
        <v>0.13985378922036054</v>
      </c>
      <c r="AV43" s="74">
        <v>0</v>
      </c>
      <c r="AW43" s="74">
        <v>0</v>
      </c>
      <c r="AX43" s="74">
        <v>3.4876038686827409</v>
      </c>
      <c r="AY43" s="74">
        <v>2.1327702856104982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3.4963447305090135E-2</v>
      </c>
      <c r="BH43" s="74">
        <v>0</v>
      </c>
      <c r="BI43" s="74">
        <v>0</v>
      </c>
      <c r="BJ43" s="74">
        <v>0.12237206556781546</v>
      </c>
      <c r="BK43" s="74">
        <v>0</v>
      </c>
      <c r="BL43" s="74">
        <v>0.39333878218226398</v>
      </c>
      <c r="BM43" s="74">
        <v>0.58563774236025978</v>
      </c>
      <c r="BN43" s="74">
        <v>0</v>
      </c>
      <c r="BO43" s="74">
        <v>0.20978068383054083</v>
      </c>
      <c r="BP43" s="74">
        <v>0.12237206556781546</v>
      </c>
      <c r="BQ43" s="74">
        <v>0</v>
      </c>
      <c r="BR43" s="74">
        <v>7.8580347818190068</v>
      </c>
      <c r="BS43" s="74">
        <v>0</v>
      </c>
      <c r="BT43" s="74">
        <v>96.971121100667489</v>
      </c>
      <c r="BU43" s="74">
        <v>9.667393179857422</v>
      </c>
      <c r="BV43" s="74">
        <v>0</v>
      </c>
      <c r="BW43" s="74">
        <v>0</v>
      </c>
      <c r="BX43" s="74">
        <v>278.36148571947507</v>
      </c>
      <c r="BY43" s="74">
        <v>0</v>
      </c>
      <c r="BZ43" s="74">
        <v>0</v>
      </c>
      <c r="CA43" s="74">
        <v>288.02887889933254</v>
      </c>
      <c r="CB43" s="74">
        <v>385</v>
      </c>
      <c r="CD43" s="74">
        <v>0</v>
      </c>
      <c r="CE43" s="74">
        <v>0</v>
      </c>
      <c r="CF43" s="74">
        <v>0</v>
      </c>
      <c r="CH43" s="75">
        <v>385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2.2787108488424874E-2</v>
      </c>
      <c r="E44" s="74">
        <v>1.5191405658949917E-2</v>
      </c>
      <c r="F44" s="74">
        <v>0.13672265093054925</v>
      </c>
      <c r="G44" s="74">
        <v>4.5574216976849748E-2</v>
      </c>
      <c r="H44" s="74">
        <v>0.78235739143592065</v>
      </c>
      <c r="I44" s="74">
        <v>0</v>
      </c>
      <c r="J44" s="74">
        <v>0</v>
      </c>
      <c r="K44" s="74">
        <v>6.0765622635799668E-2</v>
      </c>
      <c r="L44" s="74">
        <v>0</v>
      </c>
      <c r="M44" s="74">
        <v>6.8361325465274625E-2</v>
      </c>
      <c r="N44" s="74">
        <v>0</v>
      </c>
      <c r="O44" s="74">
        <v>0</v>
      </c>
      <c r="P44" s="74">
        <v>9.8744136783174466E-2</v>
      </c>
      <c r="Q44" s="74">
        <v>26.076047813587532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6.8361325465274625E-2</v>
      </c>
      <c r="Z44" s="74">
        <v>0</v>
      </c>
      <c r="AA44" s="74">
        <v>0</v>
      </c>
      <c r="AB44" s="74">
        <v>0</v>
      </c>
      <c r="AC44" s="74">
        <v>0.17470116507792405</v>
      </c>
      <c r="AD44" s="74">
        <v>4.5574216976849748E-2</v>
      </c>
      <c r="AE44" s="74">
        <v>0</v>
      </c>
      <c r="AF44" s="74">
        <v>0.78995309426539573</v>
      </c>
      <c r="AG44" s="74">
        <v>0</v>
      </c>
      <c r="AH44" s="74">
        <v>1.5191405658949917E-2</v>
      </c>
      <c r="AI44" s="74">
        <v>1.5191405658949917E-2</v>
      </c>
      <c r="AJ44" s="74">
        <v>0</v>
      </c>
      <c r="AK44" s="74">
        <v>0</v>
      </c>
      <c r="AL44" s="74">
        <v>0</v>
      </c>
      <c r="AM44" s="74">
        <v>0</v>
      </c>
      <c r="AN44" s="74">
        <v>7.5957028294749585E-3</v>
      </c>
      <c r="AO44" s="74">
        <v>1.1089726131033439</v>
      </c>
      <c r="AP44" s="74">
        <v>1.2608866696928431</v>
      </c>
      <c r="AQ44" s="74">
        <v>0.53929490089272214</v>
      </c>
      <c r="AR44" s="74">
        <v>7.5957028294749585E-3</v>
      </c>
      <c r="AS44" s="74">
        <v>4.1320623392343778</v>
      </c>
      <c r="AT44" s="74">
        <v>2.2787108488424876</v>
      </c>
      <c r="AU44" s="74">
        <v>9.1148433953699495E-2</v>
      </c>
      <c r="AV44" s="74">
        <v>1.9976698441519143</v>
      </c>
      <c r="AW44" s="74">
        <v>1.0785898017854443</v>
      </c>
      <c r="AX44" s="74">
        <v>1.0558026932970193</v>
      </c>
      <c r="AY44" s="74">
        <v>2.1267967922529882</v>
      </c>
      <c r="AZ44" s="74">
        <v>0</v>
      </c>
      <c r="BA44" s="74">
        <v>1.488757754577092</v>
      </c>
      <c r="BB44" s="74">
        <v>0.63044333484642157</v>
      </c>
      <c r="BC44" s="74">
        <v>0</v>
      </c>
      <c r="BD44" s="74">
        <v>8.9173551218036007</v>
      </c>
      <c r="BE44" s="74">
        <v>0.41776365562112272</v>
      </c>
      <c r="BF44" s="74">
        <v>7.5957028294749596E-2</v>
      </c>
      <c r="BG44" s="74">
        <v>2.2787108488424876</v>
      </c>
      <c r="BH44" s="74">
        <v>0.36459373581479798</v>
      </c>
      <c r="BI44" s="74">
        <v>0</v>
      </c>
      <c r="BJ44" s="74">
        <v>1.8077772734150401</v>
      </c>
      <c r="BK44" s="74">
        <v>2.4534120139204116</v>
      </c>
      <c r="BL44" s="74">
        <v>5.666394310788319</v>
      </c>
      <c r="BM44" s="74">
        <v>7.3678317445907089</v>
      </c>
      <c r="BN44" s="74">
        <v>0</v>
      </c>
      <c r="BO44" s="74">
        <v>0.41016795279164775</v>
      </c>
      <c r="BP44" s="74">
        <v>0.28863670752004839</v>
      </c>
      <c r="BQ44" s="74">
        <v>1.4507792404297171</v>
      </c>
      <c r="BR44" s="74">
        <v>10.816280829172342</v>
      </c>
      <c r="BS44" s="74">
        <v>0</v>
      </c>
      <c r="BT44" s="74">
        <v>88.535512180360115</v>
      </c>
      <c r="BU44" s="74">
        <v>11.408745649871387</v>
      </c>
      <c r="BV44" s="74">
        <v>0.22027538205477382</v>
      </c>
      <c r="BW44" s="74">
        <v>0</v>
      </c>
      <c r="BX44" s="74">
        <v>903.83546678771381</v>
      </c>
      <c r="BY44" s="74">
        <v>0</v>
      </c>
      <c r="BZ44" s="74">
        <v>0</v>
      </c>
      <c r="CA44" s="74">
        <v>915.46448781963988</v>
      </c>
      <c r="CB44" s="74">
        <v>1004</v>
      </c>
      <c r="CD44" s="74">
        <v>0</v>
      </c>
      <c r="CE44" s="74">
        <v>0</v>
      </c>
      <c r="CF44" s="74">
        <v>0</v>
      </c>
      <c r="CH44" s="75">
        <v>1004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2.7508871540099362E-2</v>
      </c>
      <c r="E45" s="74">
        <v>9.1696238466997867E-3</v>
      </c>
      <c r="F45" s="74">
        <v>0</v>
      </c>
      <c r="G45" s="74">
        <v>0</v>
      </c>
      <c r="H45" s="74">
        <v>3.6678495386799147E-2</v>
      </c>
      <c r="I45" s="74">
        <v>0</v>
      </c>
      <c r="J45" s="74">
        <v>0</v>
      </c>
      <c r="K45" s="74">
        <v>4.5848119233498942E-2</v>
      </c>
      <c r="L45" s="74">
        <v>0</v>
      </c>
      <c r="M45" s="74">
        <v>7.3356990773598293E-2</v>
      </c>
      <c r="N45" s="74">
        <v>0</v>
      </c>
      <c r="O45" s="74">
        <v>0</v>
      </c>
      <c r="P45" s="74">
        <v>0</v>
      </c>
      <c r="Q45" s="74">
        <v>0</v>
      </c>
      <c r="R45" s="74">
        <v>58.08039744499645</v>
      </c>
      <c r="S45" s="74">
        <v>0</v>
      </c>
      <c r="T45" s="74">
        <v>0.93530163236337827</v>
      </c>
      <c r="U45" s="74">
        <v>0</v>
      </c>
      <c r="V45" s="74">
        <v>0</v>
      </c>
      <c r="W45" s="74">
        <v>0</v>
      </c>
      <c r="X45" s="74">
        <v>0</v>
      </c>
      <c r="Y45" s="74">
        <v>2.7508871540099362E-2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0.46765081618168913</v>
      </c>
      <c r="AG45" s="74">
        <v>0</v>
      </c>
      <c r="AH45" s="74">
        <v>0</v>
      </c>
      <c r="AI45" s="74">
        <v>0</v>
      </c>
      <c r="AJ45" s="74">
        <v>1.8339247693399573E-2</v>
      </c>
      <c r="AK45" s="74">
        <v>5.5017743080198724E-2</v>
      </c>
      <c r="AL45" s="74">
        <v>0</v>
      </c>
      <c r="AM45" s="74">
        <v>0.41263307310149044</v>
      </c>
      <c r="AN45" s="74">
        <v>0</v>
      </c>
      <c r="AO45" s="74">
        <v>1.375443577004968</v>
      </c>
      <c r="AP45" s="74">
        <v>0</v>
      </c>
      <c r="AQ45" s="74">
        <v>0.40346344925479066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9.1696238466997867E-3</v>
      </c>
      <c r="AY45" s="74">
        <v>0</v>
      </c>
      <c r="AZ45" s="74">
        <v>0</v>
      </c>
      <c r="BA45" s="74">
        <v>0.3576153300212917</v>
      </c>
      <c r="BB45" s="74">
        <v>0</v>
      </c>
      <c r="BC45" s="74">
        <v>2.7508871540099362E-2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5.5017743080198724E-2</v>
      </c>
      <c r="BK45" s="74">
        <v>0.74273953158268269</v>
      </c>
      <c r="BL45" s="74">
        <v>0.31176721078779274</v>
      </c>
      <c r="BM45" s="74">
        <v>9.1696238466997867E-3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63.481305890702629</v>
      </c>
      <c r="BU45" s="74">
        <v>75.282611781405251</v>
      </c>
      <c r="BV45" s="74">
        <v>0</v>
      </c>
      <c r="BW45" s="74">
        <v>0</v>
      </c>
      <c r="BX45" s="74">
        <v>507.23608232789212</v>
      </c>
      <c r="BY45" s="74">
        <v>0</v>
      </c>
      <c r="BZ45" s="74">
        <v>0</v>
      </c>
      <c r="CA45" s="74">
        <v>582.51869410929737</v>
      </c>
      <c r="CB45" s="74">
        <v>646</v>
      </c>
      <c r="CD45" s="74">
        <v>0</v>
      </c>
      <c r="CE45" s="74">
        <v>0</v>
      </c>
      <c r="CF45" s="74">
        <v>0</v>
      </c>
      <c r="CH45" s="75">
        <v>646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7.7242494355085993</v>
      </c>
      <c r="E46" s="74">
        <v>5.0746522454213476</v>
      </c>
      <c r="F46" s="74">
        <v>0.32932846430463025</v>
      </c>
      <c r="G46" s="74">
        <v>0.13472528085189417</v>
      </c>
      <c r="H46" s="74">
        <v>0</v>
      </c>
      <c r="I46" s="74">
        <v>0</v>
      </c>
      <c r="J46" s="74">
        <v>0</v>
      </c>
      <c r="K46" s="74">
        <v>0.77841273381094422</v>
      </c>
      <c r="L46" s="74">
        <v>0</v>
      </c>
      <c r="M46" s="74">
        <v>7.3500125442533388</v>
      </c>
      <c r="N46" s="74">
        <v>1.6466423215231512</v>
      </c>
      <c r="O46" s="74">
        <v>0</v>
      </c>
      <c r="P46" s="74">
        <v>0.59877902600841859</v>
      </c>
      <c r="Q46" s="74">
        <v>0</v>
      </c>
      <c r="R46" s="74">
        <v>0</v>
      </c>
      <c r="S46" s="74">
        <v>67.751846792852561</v>
      </c>
      <c r="T46" s="74">
        <v>7.0955314581997602</v>
      </c>
      <c r="U46" s="74">
        <v>0</v>
      </c>
      <c r="V46" s="74">
        <v>0</v>
      </c>
      <c r="W46" s="74">
        <v>0</v>
      </c>
      <c r="X46" s="74">
        <v>0.38920636690547211</v>
      </c>
      <c r="Y46" s="74">
        <v>0.91313801466283839</v>
      </c>
      <c r="Z46" s="74">
        <v>0</v>
      </c>
      <c r="AA46" s="74">
        <v>0</v>
      </c>
      <c r="AB46" s="74">
        <v>0</v>
      </c>
      <c r="AC46" s="74">
        <v>0.83829063641178592</v>
      </c>
      <c r="AD46" s="74">
        <v>0.31435898865441975</v>
      </c>
      <c r="AE46" s="74">
        <v>0</v>
      </c>
      <c r="AF46" s="74">
        <v>4.8201711593677699</v>
      </c>
      <c r="AG46" s="74">
        <v>0</v>
      </c>
      <c r="AH46" s="74">
        <v>5.9877902600841859E-2</v>
      </c>
      <c r="AI46" s="74">
        <v>8.2182421319655461</v>
      </c>
      <c r="AJ46" s="74">
        <v>5.9129428818331338</v>
      </c>
      <c r="AK46" s="74">
        <v>1.8412455049758871</v>
      </c>
      <c r="AL46" s="74">
        <v>6.5117219078415518</v>
      </c>
      <c r="AM46" s="74">
        <v>118.21394920971204</v>
      </c>
      <c r="AN46" s="74">
        <v>0</v>
      </c>
      <c r="AO46" s="74">
        <v>7.2452262147018649</v>
      </c>
      <c r="AP46" s="74">
        <v>0.10478632955147324</v>
      </c>
      <c r="AQ46" s="74">
        <v>114.30691606500712</v>
      </c>
      <c r="AR46" s="74">
        <v>0</v>
      </c>
      <c r="AS46" s="74">
        <v>43.501296239511611</v>
      </c>
      <c r="AT46" s="74">
        <v>0</v>
      </c>
      <c r="AU46" s="74">
        <v>0</v>
      </c>
      <c r="AV46" s="74">
        <v>0</v>
      </c>
      <c r="AW46" s="74">
        <v>1.706520224123993</v>
      </c>
      <c r="AX46" s="74">
        <v>0</v>
      </c>
      <c r="AY46" s="74">
        <v>0</v>
      </c>
      <c r="AZ46" s="74">
        <v>0</v>
      </c>
      <c r="BA46" s="74">
        <v>3.323223594346723</v>
      </c>
      <c r="BB46" s="74">
        <v>0</v>
      </c>
      <c r="BC46" s="74">
        <v>0</v>
      </c>
      <c r="BD46" s="74">
        <v>0</v>
      </c>
      <c r="BE46" s="74">
        <v>8.757143255373121</v>
      </c>
      <c r="BF46" s="74">
        <v>0</v>
      </c>
      <c r="BG46" s="74">
        <v>0</v>
      </c>
      <c r="BH46" s="74">
        <v>0</v>
      </c>
      <c r="BI46" s="74">
        <v>0</v>
      </c>
      <c r="BJ46" s="74">
        <v>2.2903297744822013</v>
      </c>
      <c r="BK46" s="74">
        <v>0</v>
      </c>
      <c r="BL46" s="74">
        <v>1.0179243442143115</v>
      </c>
      <c r="BM46" s="74">
        <v>0.46405374515652437</v>
      </c>
      <c r="BN46" s="74">
        <v>0</v>
      </c>
      <c r="BO46" s="74">
        <v>4.4908426950631394E-2</v>
      </c>
      <c r="BP46" s="74">
        <v>0</v>
      </c>
      <c r="BQ46" s="74">
        <v>0</v>
      </c>
      <c r="BR46" s="74">
        <v>3.5627352047500906</v>
      </c>
      <c r="BS46" s="74">
        <v>0</v>
      </c>
      <c r="BT46" s="74">
        <v>432.84238842583557</v>
      </c>
      <c r="BU46" s="74">
        <v>64.60825690630837</v>
      </c>
      <c r="BV46" s="74">
        <v>0</v>
      </c>
      <c r="BW46" s="74">
        <v>0</v>
      </c>
      <c r="BX46" s="74">
        <v>37.962590248933736</v>
      </c>
      <c r="BY46" s="74">
        <v>1.5867644189223093</v>
      </c>
      <c r="BZ46" s="74">
        <v>0</v>
      </c>
      <c r="CA46" s="74">
        <v>104.15761157416441</v>
      </c>
      <c r="CB46" s="74">
        <v>537</v>
      </c>
      <c r="CD46" s="74">
        <v>0</v>
      </c>
      <c r="CE46" s="74">
        <v>0</v>
      </c>
      <c r="CF46" s="74">
        <v>0</v>
      </c>
      <c r="CH46" s="75">
        <v>537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96.306811106960524</v>
      </c>
      <c r="U47" s="74">
        <v>0</v>
      </c>
      <c r="V47" s="74">
        <v>0</v>
      </c>
      <c r="W47" s="74">
        <v>0</v>
      </c>
      <c r="X47" s="74">
        <v>0.35861038475905871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96.665421491719584</v>
      </c>
      <c r="BU47" s="74">
        <v>223.3345785082804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223.3345785082804</v>
      </c>
      <c r="CB47" s="74">
        <v>320</v>
      </c>
      <c r="CD47" s="74">
        <v>0</v>
      </c>
      <c r="CE47" s="74">
        <v>0</v>
      </c>
      <c r="CF47" s="74">
        <v>0</v>
      </c>
      <c r="CH47" s="75">
        <v>320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5.8890394103975847</v>
      </c>
      <c r="E48" s="74">
        <v>2.002013397795205</v>
      </c>
      <c r="F48" s="74">
        <v>0.26000173997340326</v>
      </c>
      <c r="G48" s="74">
        <v>6.5000434993350814E-2</v>
      </c>
      <c r="H48" s="74">
        <v>0.49400330594946618</v>
      </c>
      <c r="I48" s="74">
        <v>1.0270068728949431</v>
      </c>
      <c r="J48" s="74">
        <v>0.32500217496675404</v>
      </c>
      <c r="K48" s="74">
        <v>41.704279091733888</v>
      </c>
      <c r="L48" s="74">
        <v>0.37700252296143477</v>
      </c>
      <c r="M48" s="74">
        <v>49.894333900896086</v>
      </c>
      <c r="N48" s="74">
        <v>3.2890220106635515</v>
      </c>
      <c r="O48" s="74">
        <v>13.637091261605001</v>
      </c>
      <c r="P48" s="74">
        <v>9.7630653360012936</v>
      </c>
      <c r="Q48" s="74">
        <v>9.5160636830265606</v>
      </c>
      <c r="R48" s="74">
        <v>10.205068293956078</v>
      </c>
      <c r="S48" s="74">
        <v>9.1390611600651255</v>
      </c>
      <c r="T48" s="74">
        <v>119.23679795180273</v>
      </c>
      <c r="U48" s="74">
        <v>22.971153726650179</v>
      </c>
      <c r="V48" s="74">
        <v>1.6120107878351002</v>
      </c>
      <c r="W48" s="74">
        <v>0.63700426293483792</v>
      </c>
      <c r="X48" s="74">
        <v>1.0010066988976025</v>
      </c>
      <c r="Y48" s="74">
        <v>2.886019313704776</v>
      </c>
      <c r="Z48" s="74">
        <v>22.620151377686085</v>
      </c>
      <c r="AA48" s="74">
        <v>12.064080734765913</v>
      </c>
      <c r="AB48" s="74">
        <v>31.551211145772484</v>
      </c>
      <c r="AC48" s="74">
        <v>30.069201227924086</v>
      </c>
      <c r="AD48" s="74">
        <v>0.44200295795478556</v>
      </c>
      <c r="AE48" s="74">
        <v>0.19500130498005244</v>
      </c>
      <c r="AF48" s="74">
        <v>20.137134760940082</v>
      </c>
      <c r="AG48" s="74">
        <v>20.735138762878911</v>
      </c>
      <c r="AH48" s="74">
        <v>6.825045674301836</v>
      </c>
      <c r="AI48" s="74">
        <v>2.9900200096941374</v>
      </c>
      <c r="AJ48" s="74">
        <v>7.6440511552180563</v>
      </c>
      <c r="AK48" s="74">
        <v>12.116081082760591</v>
      </c>
      <c r="AL48" s="74">
        <v>1.0010066988976025</v>
      </c>
      <c r="AM48" s="74">
        <v>13.455090043623619</v>
      </c>
      <c r="AN48" s="74">
        <v>0.20800139197872261</v>
      </c>
      <c r="AO48" s="74">
        <v>0.88400591590957112</v>
      </c>
      <c r="AP48" s="74">
        <v>0.88400591590957112</v>
      </c>
      <c r="AQ48" s="74">
        <v>6.9940468052845484</v>
      </c>
      <c r="AR48" s="74">
        <v>10.621071077913523</v>
      </c>
      <c r="AS48" s="74">
        <v>80.015535476814847</v>
      </c>
      <c r="AT48" s="74">
        <v>2.5740172257366924</v>
      </c>
      <c r="AU48" s="74">
        <v>0.84500565491356061</v>
      </c>
      <c r="AV48" s="74">
        <v>0.28600191397074359</v>
      </c>
      <c r="AW48" s="74">
        <v>3.8740259256037088</v>
      </c>
      <c r="AX48" s="74">
        <v>2.9120194877021168</v>
      </c>
      <c r="AY48" s="74">
        <v>16.679111619293817</v>
      </c>
      <c r="AZ48" s="74">
        <v>22.178148419731297</v>
      </c>
      <c r="BA48" s="74">
        <v>1.5860106138377599</v>
      </c>
      <c r="BB48" s="74">
        <v>0.6890046109295187</v>
      </c>
      <c r="BC48" s="74">
        <v>5.0180335814866828</v>
      </c>
      <c r="BD48" s="74">
        <v>25.467170430394848</v>
      </c>
      <c r="BE48" s="74">
        <v>3.7570251426156771</v>
      </c>
      <c r="BF48" s="74">
        <v>23.088154509638208</v>
      </c>
      <c r="BG48" s="74">
        <v>7.4880501112340143</v>
      </c>
      <c r="BH48" s="74">
        <v>6.8640459352978462</v>
      </c>
      <c r="BI48" s="74">
        <v>6.7600452393084849</v>
      </c>
      <c r="BJ48" s="74">
        <v>27.417183480195373</v>
      </c>
      <c r="BK48" s="74">
        <v>0.67600452393084853</v>
      </c>
      <c r="BL48" s="74">
        <v>10.569070729918842</v>
      </c>
      <c r="BM48" s="74">
        <v>11.973080125775221</v>
      </c>
      <c r="BN48" s="74">
        <v>5.9410397583922645</v>
      </c>
      <c r="BO48" s="74">
        <v>1.6510110488311107</v>
      </c>
      <c r="BP48" s="74">
        <v>9.5810641180199099</v>
      </c>
      <c r="BQ48" s="74">
        <v>0.49400330594946618</v>
      </c>
      <c r="BR48" s="74">
        <v>7.8780527211941189</v>
      </c>
      <c r="BS48" s="74">
        <v>0</v>
      </c>
      <c r="BT48" s="74">
        <v>793.6293110948161</v>
      </c>
      <c r="BU48" s="74">
        <v>57.941387753072924</v>
      </c>
      <c r="BV48" s="74">
        <v>0</v>
      </c>
      <c r="BW48" s="74">
        <v>0</v>
      </c>
      <c r="BX48" s="74">
        <v>194.42930115211095</v>
      </c>
      <c r="BY48" s="74">
        <v>0</v>
      </c>
      <c r="BZ48" s="74">
        <v>0</v>
      </c>
      <c r="CA48" s="74">
        <v>252.37068890518387</v>
      </c>
      <c r="CB48" s="74">
        <v>1046</v>
      </c>
      <c r="CD48" s="74">
        <v>0</v>
      </c>
      <c r="CE48" s="74">
        <v>0</v>
      </c>
      <c r="CF48" s="74">
        <v>0</v>
      </c>
      <c r="CH48" s="75">
        <v>1046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4.9082373026034992E-2</v>
      </c>
      <c r="E49" s="74">
        <v>0</v>
      </c>
      <c r="F49" s="74">
        <v>3.9265898420827998E-2</v>
      </c>
      <c r="G49" s="74">
        <v>0</v>
      </c>
      <c r="H49" s="74">
        <v>5.8898847631242E-2</v>
      </c>
      <c r="I49" s="74">
        <v>0.127614169867691</v>
      </c>
      <c r="J49" s="74">
        <v>5.8898847631242E-2</v>
      </c>
      <c r="K49" s="74">
        <v>0.61843790012804101</v>
      </c>
      <c r="L49" s="74">
        <v>0.19632949210413997</v>
      </c>
      <c r="M49" s="74">
        <v>1.0012804097311141</v>
      </c>
      <c r="N49" s="74">
        <v>3.2198036705078956</v>
      </c>
      <c r="O49" s="74">
        <v>0</v>
      </c>
      <c r="P49" s="74">
        <v>0.147247119078105</v>
      </c>
      <c r="Q49" s="74">
        <v>0.16688006828851901</v>
      </c>
      <c r="R49" s="74">
        <v>5.8898847631242E-2</v>
      </c>
      <c r="S49" s="74">
        <v>0.18651301749893301</v>
      </c>
      <c r="T49" s="74">
        <v>1.8553137003841227</v>
      </c>
      <c r="U49" s="74">
        <v>21.478446436192915</v>
      </c>
      <c r="V49" s="74">
        <v>5.8898847631242E-2</v>
      </c>
      <c r="W49" s="74">
        <v>8.8348271446862983E-2</v>
      </c>
      <c r="X49" s="74">
        <v>9.8164746052069995E-3</v>
      </c>
      <c r="Y49" s="74">
        <v>0.235595390524968</v>
      </c>
      <c r="Z49" s="74">
        <v>0</v>
      </c>
      <c r="AA49" s="74">
        <v>0.10798122065727699</v>
      </c>
      <c r="AB49" s="74">
        <v>0.31412718736662398</v>
      </c>
      <c r="AC49" s="74">
        <v>0.15706359368331199</v>
      </c>
      <c r="AD49" s="74">
        <v>0.18651301749893301</v>
      </c>
      <c r="AE49" s="74">
        <v>1.9632949210413999E-2</v>
      </c>
      <c r="AF49" s="74">
        <v>0.30431071276141697</v>
      </c>
      <c r="AG49" s="74">
        <v>2.5228339735381988</v>
      </c>
      <c r="AH49" s="74">
        <v>0.17669654289372597</v>
      </c>
      <c r="AI49" s="74">
        <v>0.31412718736662398</v>
      </c>
      <c r="AJ49" s="74">
        <v>0.46137430644472899</v>
      </c>
      <c r="AK49" s="74">
        <v>0.26504481434058896</v>
      </c>
      <c r="AL49" s="74">
        <v>7.8531796841655996E-2</v>
      </c>
      <c r="AM49" s="74">
        <v>0.38284250960307303</v>
      </c>
      <c r="AN49" s="74">
        <v>0</v>
      </c>
      <c r="AO49" s="74">
        <v>0.28467776355100299</v>
      </c>
      <c r="AP49" s="74">
        <v>0.10798122065727699</v>
      </c>
      <c r="AQ49" s="74">
        <v>0.57917200170721295</v>
      </c>
      <c r="AR49" s="74">
        <v>1.4528382415706358</v>
      </c>
      <c r="AS49" s="74">
        <v>88.151941954758854</v>
      </c>
      <c r="AT49" s="74">
        <v>0.79513444302176695</v>
      </c>
      <c r="AU49" s="74">
        <v>9.8164746052069995E-3</v>
      </c>
      <c r="AV49" s="74">
        <v>0.539906103286385</v>
      </c>
      <c r="AW49" s="74">
        <v>0.62825437473324797</v>
      </c>
      <c r="AX49" s="74">
        <v>2.9449423815621E-2</v>
      </c>
      <c r="AY49" s="74">
        <v>0.68715322236449006</v>
      </c>
      <c r="AZ49" s="74">
        <v>34.288945795988049</v>
      </c>
      <c r="BA49" s="74">
        <v>5.6248399487836105</v>
      </c>
      <c r="BB49" s="74">
        <v>12.113529662825437</v>
      </c>
      <c r="BC49" s="74">
        <v>11.622705932565086</v>
      </c>
      <c r="BD49" s="74">
        <v>28.83098591549296</v>
      </c>
      <c r="BE49" s="74">
        <v>4.1621852326077677</v>
      </c>
      <c r="BF49" s="74">
        <v>7.1660264618011098</v>
      </c>
      <c r="BG49" s="74">
        <v>4.3585147247119078</v>
      </c>
      <c r="BH49" s="74">
        <v>49.406316688006832</v>
      </c>
      <c r="BI49" s="74">
        <v>0.78531796841655988</v>
      </c>
      <c r="BJ49" s="74">
        <v>19.112676056338028</v>
      </c>
      <c r="BK49" s="74">
        <v>1.9632949210413999E-2</v>
      </c>
      <c r="BL49" s="74">
        <v>15.696542893725992</v>
      </c>
      <c r="BM49" s="74">
        <v>4.2210840802390095</v>
      </c>
      <c r="BN49" s="74">
        <v>0.15706359368331199</v>
      </c>
      <c r="BO49" s="74">
        <v>1.4528382415706358</v>
      </c>
      <c r="BP49" s="74">
        <v>0.22577891591976099</v>
      </c>
      <c r="BQ49" s="74">
        <v>5.2125480153649164</v>
      </c>
      <c r="BR49" s="74">
        <v>6.0862142552283398</v>
      </c>
      <c r="BS49" s="74">
        <v>0</v>
      </c>
      <c r="BT49" s="74">
        <v>338.75672215108835</v>
      </c>
      <c r="BU49" s="74">
        <v>0.38284250960307303</v>
      </c>
      <c r="BV49" s="74">
        <v>0</v>
      </c>
      <c r="BW49" s="74">
        <v>0</v>
      </c>
      <c r="BX49" s="74">
        <v>5.8604353393085784</v>
      </c>
      <c r="BY49" s="74">
        <v>0</v>
      </c>
      <c r="BZ49" s="74">
        <v>0</v>
      </c>
      <c r="CA49" s="74">
        <v>6.2432778489116521</v>
      </c>
      <c r="CB49" s="74">
        <v>345</v>
      </c>
      <c r="CD49" s="74">
        <v>0</v>
      </c>
      <c r="CE49" s="74">
        <v>0</v>
      </c>
      <c r="CF49" s="74">
        <v>0</v>
      </c>
      <c r="CH49" s="75">
        <v>345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10.419817843688904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98.155738877497498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4.0609412998903247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112.63649802107672</v>
      </c>
      <c r="BU50" s="74">
        <v>41.634066091268892</v>
      </c>
      <c r="BV50" s="74">
        <v>0</v>
      </c>
      <c r="BW50" s="74">
        <v>0</v>
      </c>
      <c r="BX50" s="74">
        <v>3.7294358876543798</v>
      </c>
      <c r="BY50" s="74">
        <v>0</v>
      </c>
      <c r="BZ50" s="74">
        <v>0</v>
      </c>
      <c r="CA50" s="74">
        <v>45.363501978923274</v>
      </c>
      <c r="CB50" s="74">
        <v>158</v>
      </c>
      <c r="CD50" s="74">
        <v>0</v>
      </c>
      <c r="CE50" s="74">
        <v>0</v>
      </c>
      <c r="CF50" s="74">
        <v>0</v>
      </c>
      <c r="CH50" s="75">
        <v>158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5.1916100323624592</v>
      </c>
      <c r="E51" s="74">
        <v>5.341302588996764</v>
      </c>
      <c r="F51" s="74">
        <v>0.61918284789644007</v>
      </c>
      <c r="G51" s="74">
        <v>6.8042071197410995E-3</v>
      </c>
      <c r="H51" s="74">
        <v>0.1837135922330097</v>
      </c>
      <c r="I51" s="74">
        <v>1.3608414239482199E-2</v>
      </c>
      <c r="J51" s="74">
        <v>3.40210355987055E-2</v>
      </c>
      <c r="K51" s="74">
        <v>3.6470550161812296</v>
      </c>
      <c r="L51" s="74">
        <v>6.8042071197410995E-3</v>
      </c>
      <c r="M51" s="74">
        <v>0.42186084142394825</v>
      </c>
      <c r="N51" s="74">
        <v>0.70083333333333342</v>
      </c>
      <c r="O51" s="74">
        <v>6.8042071197410995E-3</v>
      </c>
      <c r="P51" s="74">
        <v>6.8042071197410995E-3</v>
      </c>
      <c r="Q51" s="74">
        <v>0</v>
      </c>
      <c r="R51" s="74">
        <v>0</v>
      </c>
      <c r="S51" s="74">
        <v>1.1158899676375404</v>
      </c>
      <c r="T51" s="74">
        <v>0.17010517799352751</v>
      </c>
      <c r="U51" s="74">
        <v>0</v>
      </c>
      <c r="V51" s="74">
        <v>6.8042071197410995E-3</v>
      </c>
      <c r="W51" s="74">
        <v>0</v>
      </c>
      <c r="X51" s="74">
        <v>6.8042071197410995E-3</v>
      </c>
      <c r="Y51" s="74">
        <v>2.0412621359223303E-2</v>
      </c>
      <c r="Z51" s="74">
        <v>0</v>
      </c>
      <c r="AA51" s="74">
        <v>0</v>
      </c>
      <c r="AB51" s="74">
        <v>0</v>
      </c>
      <c r="AC51" s="74">
        <v>2.0412621359223303E-2</v>
      </c>
      <c r="AD51" s="74">
        <v>1.3608414239482199E-2</v>
      </c>
      <c r="AE51" s="74">
        <v>6.8042071197410995E-3</v>
      </c>
      <c r="AF51" s="74">
        <v>2.7216828478964398E-2</v>
      </c>
      <c r="AG51" s="74">
        <v>0</v>
      </c>
      <c r="AH51" s="74">
        <v>1.3608414239482199E-2</v>
      </c>
      <c r="AI51" s="74">
        <v>4.7629449838187704E-2</v>
      </c>
      <c r="AJ51" s="74">
        <v>0.30618932038834951</v>
      </c>
      <c r="AK51" s="74">
        <v>6.8042071197411E-2</v>
      </c>
      <c r="AL51" s="74">
        <v>1.3608414239482199E-2</v>
      </c>
      <c r="AM51" s="74">
        <v>4.7629449838187704E-2</v>
      </c>
      <c r="AN51" s="74">
        <v>7.4846278317152098E-2</v>
      </c>
      <c r="AO51" s="74">
        <v>0.21773462783171518</v>
      </c>
      <c r="AP51" s="74">
        <v>0.95939320388349525</v>
      </c>
      <c r="AQ51" s="74">
        <v>9.5463025889967632</v>
      </c>
      <c r="AR51" s="74">
        <v>7.552669902912621</v>
      </c>
      <c r="AS51" s="74">
        <v>13.894190938511327</v>
      </c>
      <c r="AT51" s="74">
        <v>13.302224919093851</v>
      </c>
      <c r="AU51" s="74">
        <v>0.17690938511326862</v>
      </c>
      <c r="AV51" s="74">
        <v>0.78248381877022655</v>
      </c>
      <c r="AW51" s="74">
        <v>0.74165857605177987</v>
      </c>
      <c r="AX51" s="74">
        <v>0.44907766990291265</v>
      </c>
      <c r="AY51" s="74">
        <v>1.3132119741100323</v>
      </c>
      <c r="AZ51" s="74">
        <v>0.36742718446601941</v>
      </c>
      <c r="BA51" s="74">
        <v>0.4830987055016181</v>
      </c>
      <c r="BB51" s="74">
        <v>1.1090857605177993</v>
      </c>
      <c r="BC51" s="74">
        <v>1.2996035598705502</v>
      </c>
      <c r="BD51" s="74">
        <v>6.4503883495145624</v>
      </c>
      <c r="BE51" s="74">
        <v>0.74846278317152104</v>
      </c>
      <c r="BF51" s="74">
        <v>5.2528478964401293</v>
      </c>
      <c r="BG51" s="74">
        <v>3.7627265372168286</v>
      </c>
      <c r="BH51" s="74">
        <v>0.91856796116504857</v>
      </c>
      <c r="BI51" s="74">
        <v>4.4227346278317148</v>
      </c>
      <c r="BJ51" s="74">
        <v>5.2324352750809062</v>
      </c>
      <c r="BK51" s="74">
        <v>1.013826860841424</v>
      </c>
      <c r="BL51" s="74">
        <v>9.4510436893203895</v>
      </c>
      <c r="BM51" s="74">
        <v>1.5037297734627832</v>
      </c>
      <c r="BN51" s="74">
        <v>0.24495145631067963</v>
      </c>
      <c r="BO51" s="74">
        <v>0.40825242718446603</v>
      </c>
      <c r="BP51" s="74">
        <v>1.7282686084142396</v>
      </c>
      <c r="BQ51" s="74">
        <v>0.81650485436893205</v>
      </c>
      <c r="BR51" s="74">
        <v>1.7554854368932038</v>
      </c>
      <c r="BS51" s="74">
        <v>0</v>
      </c>
      <c r="BT51" s="74">
        <v>114.04531553398058</v>
      </c>
      <c r="BU51" s="74">
        <v>0</v>
      </c>
      <c r="BV51" s="74">
        <v>0</v>
      </c>
      <c r="BW51" s="74">
        <v>0</v>
      </c>
      <c r="BX51" s="74">
        <v>726.95468446601944</v>
      </c>
      <c r="BY51" s="74">
        <v>0</v>
      </c>
      <c r="BZ51" s="74">
        <v>0</v>
      </c>
      <c r="CA51" s="74">
        <v>726.95468446601944</v>
      </c>
      <c r="CB51" s="74">
        <v>841</v>
      </c>
      <c r="CD51" s="74">
        <v>0</v>
      </c>
      <c r="CE51" s="74">
        <v>0</v>
      </c>
      <c r="CF51" s="74">
        <v>0</v>
      </c>
      <c r="CH51" s="75">
        <v>841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29.453080568720381</v>
      </c>
      <c r="W52" s="74">
        <v>0</v>
      </c>
      <c r="X52" s="74">
        <v>292.5469194312796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322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322</v>
      </c>
      <c r="CD52" s="74">
        <v>0</v>
      </c>
      <c r="CE52" s="74">
        <v>0</v>
      </c>
      <c r="CF52" s="74">
        <v>0</v>
      </c>
      <c r="CH52" s="75">
        <v>322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1.8376920636359515</v>
      </c>
      <c r="E53" s="74">
        <v>1.102615238181571</v>
      </c>
      <c r="F53" s="74">
        <v>0.21619906631011196</v>
      </c>
      <c r="G53" s="74">
        <v>9.5343788242759384</v>
      </c>
      <c r="H53" s="74">
        <v>1.2107147713366269</v>
      </c>
      <c r="I53" s="74">
        <v>0</v>
      </c>
      <c r="J53" s="74">
        <v>6.0103340434211123</v>
      </c>
      <c r="K53" s="74">
        <v>9.0803607850247019</v>
      </c>
      <c r="L53" s="74">
        <v>0</v>
      </c>
      <c r="M53" s="74">
        <v>6.9616099351856047</v>
      </c>
      <c r="N53" s="74">
        <v>1.9674115034220188</v>
      </c>
      <c r="O53" s="74">
        <v>0</v>
      </c>
      <c r="P53" s="74">
        <v>0.7566967320853919</v>
      </c>
      <c r="Q53" s="74">
        <v>0</v>
      </c>
      <c r="R53" s="74">
        <v>0</v>
      </c>
      <c r="S53" s="74">
        <v>0.54049766577527991</v>
      </c>
      <c r="T53" s="74">
        <v>14.009699496895253</v>
      </c>
      <c r="U53" s="74">
        <v>0</v>
      </c>
      <c r="V53" s="74">
        <v>3.9564429134750485</v>
      </c>
      <c r="W53" s="74">
        <v>0</v>
      </c>
      <c r="X53" s="74">
        <v>12.712505099034582</v>
      </c>
      <c r="Y53" s="74">
        <v>2.2917101028871865</v>
      </c>
      <c r="Z53" s="74">
        <v>0.23781897294112314</v>
      </c>
      <c r="AA53" s="74">
        <v>0.15133934641707836</v>
      </c>
      <c r="AB53" s="74">
        <v>0.778316638716403</v>
      </c>
      <c r="AC53" s="74">
        <v>10.464034809409418</v>
      </c>
      <c r="AD53" s="74">
        <v>5.1671576848116754</v>
      </c>
      <c r="AE53" s="74">
        <v>30.138149843629606</v>
      </c>
      <c r="AF53" s="74">
        <v>0.41077822598921271</v>
      </c>
      <c r="AG53" s="74">
        <v>0</v>
      </c>
      <c r="AH53" s="74">
        <v>0.10809953315505598</v>
      </c>
      <c r="AI53" s="74">
        <v>1.8376920636359515</v>
      </c>
      <c r="AJ53" s="74">
        <v>0.12971943978606718</v>
      </c>
      <c r="AK53" s="74">
        <v>6.4859719893033588E-2</v>
      </c>
      <c r="AL53" s="74">
        <v>0.17295925304808957</v>
      </c>
      <c r="AM53" s="74">
        <v>6.4859719893033588E-2</v>
      </c>
      <c r="AN53" s="74">
        <v>0.12971943978606718</v>
      </c>
      <c r="AO53" s="74">
        <v>40.083306893894758</v>
      </c>
      <c r="AP53" s="74">
        <v>1.4052939310157275</v>
      </c>
      <c r="AQ53" s="74">
        <v>19.695734940851196</v>
      </c>
      <c r="AR53" s="74">
        <v>0.10809953315505598</v>
      </c>
      <c r="AS53" s="74">
        <v>11.263971354756833</v>
      </c>
      <c r="AT53" s="74">
        <v>4.3239813262022392E-2</v>
      </c>
      <c r="AU53" s="74">
        <v>20.884829805556812</v>
      </c>
      <c r="AV53" s="74">
        <v>0</v>
      </c>
      <c r="AW53" s="74">
        <v>7.4588677876988632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6.4859719893033588E-2</v>
      </c>
      <c r="BH53" s="74">
        <v>0</v>
      </c>
      <c r="BI53" s="74">
        <v>0.15133934641707836</v>
      </c>
      <c r="BJ53" s="74">
        <v>0.34591850609617913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223.54983456465575</v>
      </c>
      <c r="BU53" s="74">
        <v>253.45016543534422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253.45016543534422</v>
      </c>
      <c r="CB53" s="74">
        <v>477</v>
      </c>
      <c r="CD53" s="74">
        <v>0</v>
      </c>
      <c r="CE53" s="74">
        <v>0</v>
      </c>
      <c r="CF53" s="74">
        <v>0</v>
      </c>
      <c r="CH53" s="75">
        <v>477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108.51133916128215</v>
      </c>
      <c r="E54" s="74">
        <v>34.319270239452678</v>
      </c>
      <c r="F54" s="74">
        <v>8.0615735461801599</v>
      </c>
      <c r="G54" s="74">
        <v>9.0724692765741803</v>
      </c>
      <c r="H54" s="74">
        <v>1.4971493728620295</v>
      </c>
      <c r="I54" s="74">
        <v>30.032560496642592</v>
      </c>
      <c r="J54" s="74">
        <v>11.798048904092234</v>
      </c>
      <c r="K54" s="74">
        <v>20.614595210946408</v>
      </c>
      <c r="L54" s="74">
        <v>17.006081337894337</v>
      </c>
      <c r="M54" s="74">
        <v>30.77473710883061</v>
      </c>
      <c r="N54" s="74">
        <v>5.4639554035221085</v>
      </c>
      <c r="O54" s="74">
        <v>0.25592296972000506</v>
      </c>
      <c r="P54" s="74">
        <v>1.9450145698720385</v>
      </c>
      <c r="Q54" s="74">
        <v>1.458760927404029</v>
      </c>
      <c r="R54" s="74">
        <v>1.458760927404029</v>
      </c>
      <c r="S54" s="74">
        <v>0.72938046370201448</v>
      </c>
      <c r="T54" s="74">
        <v>4.3890789306980871</v>
      </c>
      <c r="U54" s="74">
        <v>0.39668060306600789</v>
      </c>
      <c r="V54" s="74">
        <v>0.21753452426200429</v>
      </c>
      <c r="W54" s="74">
        <v>9.7762574433041927</v>
      </c>
      <c r="X54" s="74">
        <v>9.7762574433041927</v>
      </c>
      <c r="Y54" s="74">
        <v>3.4549600912200686</v>
      </c>
      <c r="Z54" s="74">
        <v>2.8535411123780565</v>
      </c>
      <c r="AA54" s="74">
        <v>1.7914607880400355</v>
      </c>
      <c r="AB54" s="74">
        <v>7.6009122006841503</v>
      </c>
      <c r="AC54" s="74">
        <v>13.269605979982263</v>
      </c>
      <c r="AD54" s="74">
        <v>8.4326618522741672</v>
      </c>
      <c r="AE54" s="74">
        <v>2.0217914607880401</v>
      </c>
      <c r="AF54" s="74">
        <v>3.9156214367160773</v>
      </c>
      <c r="AG54" s="74">
        <v>2.5080451032560496</v>
      </c>
      <c r="AH54" s="74">
        <v>3.0582794881540609</v>
      </c>
      <c r="AI54" s="74">
        <v>3.7364753579120737</v>
      </c>
      <c r="AJ54" s="74">
        <v>13.346382870898266</v>
      </c>
      <c r="AK54" s="74">
        <v>2.6104142911440515</v>
      </c>
      <c r="AL54" s="74">
        <v>1.8426453819840365</v>
      </c>
      <c r="AM54" s="74">
        <v>2.6871911820600531</v>
      </c>
      <c r="AN54" s="74">
        <v>2.1753452426200428</v>
      </c>
      <c r="AO54" s="74">
        <v>51.120613201571018</v>
      </c>
      <c r="AP54" s="74">
        <v>8.0743696946661601</v>
      </c>
      <c r="AQ54" s="74">
        <v>81.908146458887614</v>
      </c>
      <c r="AR54" s="74">
        <v>2.0089953123020399</v>
      </c>
      <c r="AS54" s="74">
        <v>102.39478018497404</v>
      </c>
      <c r="AT54" s="74">
        <v>782.51007221588736</v>
      </c>
      <c r="AU54" s="74">
        <v>4.8753325731660961</v>
      </c>
      <c r="AV54" s="74">
        <v>0.76776890916001528</v>
      </c>
      <c r="AW54" s="74">
        <v>14.498036234638287</v>
      </c>
      <c r="AX54" s="74">
        <v>0.19194222729000382</v>
      </c>
      <c r="AY54" s="74">
        <v>6.3980742430001264E-2</v>
      </c>
      <c r="AZ54" s="74">
        <v>2.5592296972000508E-2</v>
      </c>
      <c r="BA54" s="74">
        <v>0.10236918788800203</v>
      </c>
      <c r="BB54" s="74">
        <v>2.5592296972000508E-2</v>
      </c>
      <c r="BC54" s="74">
        <v>0</v>
      </c>
      <c r="BD54" s="74">
        <v>0</v>
      </c>
      <c r="BE54" s="74">
        <v>3.8388445458000763E-2</v>
      </c>
      <c r="BF54" s="74">
        <v>0</v>
      </c>
      <c r="BG54" s="74">
        <v>0.20473837577600407</v>
      </c>
      <c r="BH54" s="74">
        <v>1.2796148486000254E-2</v>
      </c>
      <c r="BI54" s="74">
        <v>1.01089573039402</v>
      </c>
      <c r="BJ54" s="74">
        <v>1.2796148486000254E-2</v>
      </c>
      <c r="BK54" s="74">
        <v>3.9668060306600785</v>
      </c>
      <c r="BL54" s="74">
        <v>4.1843405549220822</v>
      </c>
      <c r="BM54" s="74">
        <v>1.5611301152920309</v>
      </c>
      <c r="BN54" s="74">
        <v>0.97250728493601923</v>
      </c>
      <c r="BO54" s="74">
        <v>0.3071075636640061</v>
      </c>
      <c r="BP54" s="74">
        <v>0.39668060306600789</v>
      </c>
      <c r="BQ54" s="74">
        <v>0.65260357278601289</v>
      </c>
      <c r="BR54" s="74">
        <v>3.1350563790700621</v>
      </c>
      <c r="BS54" s="74">
        <v>0</v>
      </c>
      <c r="BT54" s="74">
        <v>1447.8842011909287</v>
      </c>
      <c r="BU54" s="74">
        <v>0</v>
      </c>
      <c r="BV54" s="74">
        <v>0</v>
      </c>
      <c r="BW54" s="74">
        <v>0</v>
      </c>
      <c r="BX54" s="74">
        <v>67.115798809071336</v>
      </c>
      <c r="BY54" s="74">
        <v>0</v>
      </c>
      <c r="BZ54" s="74">
        <v>0</v>
      </c>
      <c r="CA54" s="74">
        <v>67.115798809071336</v>
      </c>
      <c r="CB54" s="74">
        <v>1515</v>
      </c>
      <c r="CD54" s="74">
        <v>0</v>
      </c>
      <c r="CE54" s="74">
        <v>0</v>
      </c>
      <c r="CF54" s="74">
        <v>0</v>
      </c>
      <c r="CH54" s="75">
        <v>1515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6.0084259847131376</v>
      </c>
      <c r="E55" s="74">
        <v>4.8393402926454741</v>
      </c>
      <c r="F55" s="74">
        <v>0.29227142301691594</v>
      </c>
      <c r="G55" s="74">
        <v>8.9929668620589515E-2</v>
      </c>
      <c r="H55" s="74">
        <v>3.2374680703412229</v>
      </c>
      <c r="I55" s="74">
        <v>2.1189678168726407</v>
      </c>
      <c r="J55" s="74">
        <v>0.80374641329651886</v>
      </c>
      <c r="K55" s="74">
        <v>0.40468350879265286</v>
      </c>
      <c r="L55" s="74">
        <v>5.6206042887868447E-3</v>
      </c>
      <c r="M55" s="74">
        <v>3.0857117545439778</v>
      </c>
      <c r="N55" s="74">
        <v>0.36533927877114497</v>
      </c>
      <c r="O55" s="74">
        <v>2.2482417155147379E-2</v>
      </c>
      <c r="P55" s="74">
        <v>0.51147499027960297</v>
      </c>
      <c r="Q55" s="74">
        <v>0</v>
      </c>
      <c r="R55" s="74">
        <v>0.73629916183107669</v>
      </c>
      <c r="S55" s="74">
        <v>0</v>
      </c>
      <c r="T55" s="74">
        <v>2.360653801290475</v>
      </c>
      <c r="U55" s="74">
        <v>0</v>
      </c>
      <c r="V55" s="74">
        <v>809.35577637672804</v>
      </c>
      <c r="W55" s="74">
        <v>0</v>
      </c>
      <c r="X55" s="74">
        <v>8.9142784020159365</v>
      </c>
      <c r="Y55" s="74">
        <v>5.0529232556193744</v>
      </c>
      <c r="Z55" s="74">
        <v>1.9053848538987406</v>
      </c>
      <c r="AA55" s="74">
        <v>5.0585438599081607E-2</v>
      </c>
      <c r="AB55" s="74">
        <v>8.8412105462617081</v>
      </c>
      <c r="AC55" s="74">
        <v>18.767197720259276</v>
      </c>
      <c r="AD55" s="74">
        <v>13.495070897377216</v>
      </c>
      <c r="AE55" s="74">
        <v>1.084776627735861</v>
      </c>
      <c r="AF55" s="74">
        <v>0.84871124760681371</v>
      </c>
      <c r="AG55" s="74">
        <v>5.6206042887868447E-3</v>
      </c>
      <c r="AH55" s="74">
        <v>4.0468350879265289</v>
      </c>
      <c r="AI55" s="74">
        <v>1.5850104094378903</v>
      </c>
      <c r="AJ55" s="74">
        <v>1.1409826706237296</v>
      </c>
      <c r="AK55" s="74">
        <v>1.8716612281660194</v>
      </c>
      <c r="AL55" s="74">
        <v>7.3067855754228986E-2</v>
      </c>
      <c r="AM55" s="74">
        <v>0.45526894739173446</v>
      </c>
      <c r="AN55" s="74">
        <v>0.95550272909376366</v>
      </c>
      <c r="AO55" s="74">
        <v>1.1185002534685822</v>
      </c>
      <c r="AP55" s="74">
        <v>0.84871124760681371</v>
      </c>
      <c r="AQ55" s="74">
        <v>16.451508753279096</v>
      </c>
      <c r="AR55" s="74">
        <v>2.8103021443934229E-2</v>
      </c>
      <c r="AS55" s="74">
        <v>26.124568734281254</v>
      </c>
      <c r="AT55" s="74">
        <v>22.325040235061348</v>
      </c>
      <c r="AU55" s="74">
        <v>0.33723625732721069</v>
      </c>
      <c r="AV55" s="74">
        <v>0</v>
      </c>
      <c r="AW55" s="74">
        <v>0.57330163745625817</v>
      </c>
      <c r="AX55" s="74">
        <v>8.9929668620589515E-2</v>
      </c>
      <c r="AY55" s="74">
        <v>10.499288811453827</v>
      </c>
      <c r="AZ55" s="74">
        <v>0</v>
      </c>
      <c r="BA55" s="74">
        <v>2.2482417155147379E-2</v>
      </c>
      <c r="BB55" s="74">
        <v>0</v>
      </c>
      <c r="BC55" s="74">
        <v>0</v>
      </c>
      <c r="BD55" s="74">
        <v>0</v>
      </c>
      <c r="BE55" s="74">
        <v>1.6861812866360536E-2</v>
      </c>
      <c r="BF55" s="74">
        <v>0</v>
      </c>
      <c r="BG55" s="74">
        <v>1.1016384406022217</v>
      </c>
      <c r="BH55" s="74">
        <v>0.11241208577573691</v>
      </c>
      <c r="BI55" s="74">
        <v>1.1915681092228112</v>
      </c>
      <c r="BJ55" s="74">
        <v>1.1241208577573689E-2</v>
      </c>
      <c r="BK55" s="74">
        <v>0</v>
      </c>
      <c r="BL55" s="74">
        <v>2.8833700001476514</v>
      </c>
      <c r="BM55" s="74">
        <v>0.7475403704086504</v>
      </c>
      <c r="BN55" s="74">
        <v>0</v>
      </c>
      <c r="BO55" s="74">
        <v>0.10117087719816321</v>
      </c>
      <c r="BP55" s="74">
        <v>0.15737692008603169</v>
      </c>
      <c r="BQ55" s="74">
        <v>1.6861812866360536E-2</v>
      </c>
      <c r="BR55" s="74">
        <v>1.1185002534685822</v>
      </c>
      <c r="BS55" s="74">
        <v>0</v>
      </c>
      <c r="BT55" s="74">
        <v>989.20949301361838</v>
      </c>
      <c r="BU55" s="74">
        <v>17.036051599312927</v>
      </c>
      <c r="BV55" s="74">
        <v>0</v>
      </c>
      <c r="BW55" s="74">
        <v>0</v>
      </c>
      <c r="BX55" s="74">
        <v>135.75445538706867</v>
      </c>
      <c r="BY55" s="74">
        <v>0</v>
      </c>
      <c r="BZ55" s="74">
        <v>0</v>
      </c>
      <c r="CA55" s="74">
        <v>152.79050698638162</v>
      </c>
      <c r="CB55" s="74">
        <v>1142</v>
      </c>
      <c r="CD55" s="74">
        <v>0</v>
      </c>
      <c r="CE55" s="74">
        <v>0</v>
      </c>
      <c r="CF55" s="74">
        <v>0</v>
      </c>
      <c r="CH55" s="75">
        <v>1142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1.5641985133510559</v>
      </c>
      <c r="E56" s="74">
        <v>1.1226908684535803</v>
      </c>
      <c r="F56" s="74">
        <v>7.5687024839567213E-2</v>
      </c>
      <c r="G56" s="74">
        <v>6.3072520699639339E-2</v>
      </c>
      <c r="H56" s="74">
        <v>5.2602482263499217</v>
      </c>
      <c r="I56" s="74">
        <v>0</v>
      </c>
      <c r="J56" s="74">
        <v>0</v>
      </c>
      <c r="K56" s="74">
        <v>0</v>
      </c>
      <c r="L56" s="74">
        <v>1.5894275216309115</v>
      </c>
      <c r="M56" s="74">
        <v>0.90824429807480656</v>
      </c>
      <c r="N56" s="74">
        <v>0.42889314075754753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1.2614504139927868E-2</v>
      </c>
      <c r="U56" s="74">
        <v>0</v>
      </c>
      <c r="V56" s="74">
        <v>270.95954892565061</v>
      </c>
      <c r="W56" s="74">
        <v>4.4655344655344651</v>
      </c>
      <c r="X56" s="74">
        <v>4.4907634738143214</v>
      </c>
      <c r="Y56" s="74">
        <v>4.5790650027938158</v>
      </c>
      <c r="Z56" s="74">
        <v>19.577710425168053</v>
      </c>
      <c r="AA56" s="74">
        <v>11.681030833573205</v>
      </c>
      <c r="AB56" s="74">
        <v>0</v>
      </c>
      <c r="AC56" s="74">
        <v>0</v>
      </c>
      <c r="AD56" s="74">
        <v>0</v>
      </c>
      <c r="AE56" s="74">
        <v>0</v>
      </c>
      <c r="AF56" s="74">
        <v>0.63072520699639345</v>
      </c>
      <c r="AG56" s="74">
        <v>0</v>
      </c>
      <c r="AH56" s="74">
        <v>3.7843512419783606E-2</v>
      </c>
      <c r="AI56" s="74">
        <v>1.2614504139927868E-2</v>
      </c>
      <c r="AJ56" s="74">
        <v>0.21444657037877377</v>
      </c>
      <c r="AK56" s="74">
        <v>1.2614504139927868E-2</v>
      </c>
      <c r="AL56" s="74">
        <v>0</v>
      </c>
      <c r="AM56" s="74">
        <v>3.7843512419783606E-2</v>
      </c>
      <c r="AN56" s="74">
        <v>0</v>
      </c>
      <c r="AO56" s="74">
        <v>6.3072520699639339E-2</v>
      </c>
      <c r="AP56" s="74">
        <v>5.0458016559711473E-2</v>
      </c>
      <c r="AQ56" s="74">
        <v>6.1684925244247282</v>
      </c>
      <c r="AR56" s="74">
        <v>1.8669466127093244</v>
      </c>
      <c r="AS56" s="74">
        <v>2.4598283072859344</v>
      </c>
      <c r="AT56" s="74">
        <v>10.848473560337967</v>
      </c>
      <c r="AU56" s="74">
        <v>0</v>
      </c>
      <c r="AV56" s="74">
        <v>0</v>
      </c>
      <c r="AW56" s="74">
        <v>0.68118322355610494</v>
      </c>
      <c r="AX56" s="74">
        <v>0</v>
      </c>
      <c r="AY56" s="74">
        <v>2.5229008279855736E-2</v>
      </c>
      <c r="AZ56" s="74">
        <v>0</v>
      </c>
      <c r="BA56" s="74">
        <v>1.2614504139927868E-2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1.1479198767334362</v>
      </c>
      <c r="BH56" s="74">
        <v>0.2775190910784131</v>
      </c>
      <c r="BI56" s="74">
        <v>0</v>
      </c>
      <c r="BJ56" s="74">
        <v>0</v>
      </c>
      <c r="BK56" s="74">
        <v>1.1100763643136524</v>
      </c>
      <c r="BL56" s="74">
        <v>10.293435378181142</v>
      </c>
      <c r="BM56" s="74">
        <v>1.7912595878697575</v>
      </c>
      <c r="BN56" s="74">
        <v>0</v>
      </c>
      <c r="BO56" s="74">
        <v>0.4919656614571869</v>
      </c>
      <c r="BP56" s="74">
        <v>0.54242367801689828</v>
      </c>
      <c r="BQ56" s="74">
        <v>0</v>
      </c>
      <c r="BR56" s="74">
        <v>1.6020420257708394</v>
      </c>
      <c r="BS56" s="74">
        <v>0</v>
      </c>
      <c r="BT56" s="74">
        <v>367.15775749674054</v>
      </c>
      <c r="BU56" s="74">
        <v>53.132291437376182</v>
      </c>
      <c r="BV56" s="74">
        <v>0</v>
      </c>
      <c r="BW56" s="74">
        <v>0</v>
      </c>
      <c r="BX56" s="74">
        <v>324.70995106588327</v>
      </c>
      <c r="BY56" s="74">
        <v>0</v>
      </c>
      <c r="BZ56" s="74">
        <v>0</v>
      </c>
      <c r="CA56" s="74">
        <v>377.84224250325946</v>
      </c>
      <c r="CB56" s="74">
        <v>745</v>
      </c>
      <c r="CD56" s="74">
        <v>0</v>
      </c>
      <c r="CE56" s="74">
        <v>0</v>
      </c>
      <c r="CF56" s="74">
        <v>0</v>
      </c>
      <c r="CH56" s="75">
        <v>745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96.424845254470426</v>
      </c>
      <c r="E57" s="74">
        <v>21.350120357634115</v>
      </c>
      <c r="F57" s="74">
        <v>1.2949793672627234</v>
      </c>
      <c r="G57" s="74">
        <v>1.9935866574965615</v>
      </c>
      <c r="H57" s="74">
        <v>19.458768913342503</v>
      </c>
      <c r="I57" s="74">
        <v>1.7039202200825308E-2</v>
      </c>
      <c r="J57" s="74">
        <v>1.8743122420907841</v>
      </c>
      <c r="K57" s="74">
        <v>1.7039202200825308E-2</v>
      </c>
      <c r="L57" s="74">
        <v>2.7944291609353509</v>
      </c>
      <c r="M57" s="74">
        <v>11.740010316368638</v>
      </c>
      <c r="N57" s="74">
        <v>2.1639786795048144</v>
      </c>
      <c r="O57" s="74">
        <v>0</v>
      </c>
      <c r="P57" s="74">
        <v>4.5494669876203577</v>
      </c>
      <c r="Q57" s="74">
        <v>0</v>
      </c>
      <c r="R57" s="74">
        <v>4.9072902338376894</v>
      </c>
      <c r="S57" s="74">
        <v>0</v>
      </c>
      <c r="T57" s="74">
        <v>47.914236588720769</v>
      </c>
      <c r="U57" s="74">
        <v>0.23854883081155431</v>
      </c>
      <c r="V57" s="74">
        <v>0</v>
      </c>
      <c r="W57" s="74">
        <v>0.20447042640990373</v>
      </c>
      <c r="X57" s="74">
        <v>467.40235557083906</v>
      </c>
      <c r="Y57" s="74">
        <v>77.937310866574975</v>
      </c>
      <c r="Z57" s="74">
        <v>25.149862448418158</v>
      </c>
      <c r="AA57" s="74">
        <v>4.2768397524071524</v>
      </c>
      <c r="AB57" s="74">
        <v>11.961519944979367</v>
      </c>
      <c r="AC57" s="74">
        <v>38.764185006877575</v>
      </c>
      <c r="AD57" s="74">
        <v>14.261812242090786</v>
      </c>
      <c r="AE57" s="74">
        <v>19.680278541953232</v>
      </c>
      <c r="AF57" s="74">
        <v>9.6612276478679497</v>
      </c>
      <c r="AG57" s="74">
        <v>0</v>
      </c>
      <c r="AH57" s="74">
        <v>4.3961141678129296</v>
      </c>
      <c r="AI57" s="74">
        <v>0.56229367262723517</v>
      </c>
      <c r="AJ57" s="74">
        <v>0.20447042640990373</v>
      </c>
      <c r="AK57" s="74">
        <v>0.28966643741403025</v>
      </c>
      <c r="AL57" s="74">
        <v>7.0712689133425037</v>
      </c>
      <c r="AM57" s="74">
        <v>4.9584078404401648</v>
      </c>
      <c r="AN57" s="74">
        <v>4.447231774415406</v>
      </c>
      <c r="AO57" s="74">
        <v>3.799742090784044</v>
      </c>
      <c r="AP57" s="74">
        <v>18.572730398899587</v>
      </c>
      <c r="AQ57" s="74">
        <v>1.7039202200825308E-2</v>
      </c>
      <c r="AR57" s="74">
        <v>0</v>
      </c>
      <c r="AS57" s="74">
        <v>9.2693259972489681</v>
      </c>
      <c r="AT57" s="74">
        <v>1.7039202200825308E-2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0.23854883081155431</v>
      </c>
      <c r="BH57" s="74">
        <v>5.1117606602475933E-2</v>
      </c>
      <c r="BI57" s="74">
        <v>0</v>
      </c>
      <c r="BJ57" s="74">
        <v>0</v>
      </c>
      <c r="BK57" s="74">
        <v>0</v>
      </c>
      <c r="BL57" s="74">
        <v>0.13631361760660246</v>
      </c>
      <c r="BM57" s="74">
        <v>0.54525447042640984</v>
      </c>
      <c r="BN57" s="74">
        <v>0</v>
      </c>
      <c r="BO57" s="74">
        <v>4.1405261348005498</v>
      </c>
      <c r="BP57" s="74">
        <v>13.426891334250344</v>
      </c>
      <c r="BQ57" s="74">
        <v>0</v>
      </c>
      <c r="BR57" s="74">
        <v>7.7017193947730398</v>
      </c>
      <c r="BS57" s="74">
        <v>0</v>
      </c>
      <c r="BT57" s="74">
        <v>965.88421595598345</v>
      </c>
      <c r="BU57" s="74">
        <v>24.740921595598348</v>
      </c>
      <c r="BV57" s="74">
        <v>0</v>
      </c>
      <c r="BW57" s="74">
        <v>0</v>
      </c>
      <c r="BX57" s="74">
        <v>0.3748624484181568</v>
      </c>
      <c r="BY57" s="74">
        <v>0</v>
      </c>
      <c r="BZ57" s="74">
        <v>0</v>
      </c>
      <c r="CA57" s="74">
        <v>25.115784044016507</v>
      </c>
      <c r="CB57" s="74">
        <v>991</v>
      </c>
      <c r="CD57" s="74">
        <v>0</v>
      </c>
      <c r="CE57" s="74">
        <v>0</v>
      </c>
      <c r="CF57" s="74">
        <v>0</v>
      </c>
      <c r="CH57" s="75">
        <v>991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520.93861365743123</v>
      </c>
      <c r="E58" s="74">
        <v>51.571737563085797</v>
      </c>
      <c r="F58" s="74">
        <v>4.0040168915439285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3.3313420537645482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29.005098362344214</v>
      </c>
      <c r="Y58" s="74">
        <v>0.33633741888968993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4.8048202698527137E-2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609.23519414975794</v>
      </c>
      <c r="BU58" s="74">
        <v>12.764805850242043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12.764805850242043</v>
      </c>
      <c r="CB58" s="74">
        <v>622</v>
      </c>
      <c r="CD58" s="74">
        <v>0</v>
      </c>
      <c r="CE58" s="74">
        <v>0</v>
      </c>
      <c r="CF58" s="74">
        <v>0</v>
      </c>
      <c r="CH58" s="75">
        <v>622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3.9846695734479493E-2</v>
      </c>
      <c r="F59" s="74">
        <v>0</v>
      </c>
      <c r="G59" s="74">
        <v>0</v>
      </c>
      <c r="H59" s="74">
        <v>16.416838642605551</v>
      </c>
      <c r="I59" s="74">
        <v>3.4400980650767301</v>
      </c>
      <c r="J59" s="74">
        <v>1.5938678293791799</v>
      </c>
      <c r="K59" s="74">
        <v>5.551972939004143</v>
      </c>
      <c r="L59" s="74">
        <v>0</v>
      </c>
      <c r="M59" s="74">
        <v>4.8878613434294849</v>
      </c>
      <c r="N59" s="74">
        <v>0.35862026161031546</v>
      </c>
      <c r="O59" s="74">
        <v>0</v>
      </c>
      <c r="P59" s="74">
        <v>17.957577544338761</v>
      </c>
      <c r="Q59" s="74">
        <v>3.0814778034664143</v>
      </c>
      <c r="R59" s="74">
        <v>10.479680978168107</v>
      </c>
      <c r="S59" s="74">
        <v>0</v>
      </c>
      <c r="T59" s="74">
        <v>20.481201607522461</v>
      </c>
      <c r="U59" s="74">
        <v>0</v>
      </c>
      <c r="V59" s="74">
        <v>0</v>
      </c>
      <c r="W59" s="74">
        <v>11.010970254627834</v>
      </c>
      <c r="X59" s="74">
        <v>306.24842118329792</v>
      </c>
      <c r="Y59" s="74">
        <v>191.95481558489922</v>
      </c>
      <c r="Z59" s="74">
        <v>56.887799276925222</v>
      </c>
      <c r="AA59" s="74">
        <v>31.213244992008935</v>
      </c>
      <c r="AB59" s="74">
        <v>36.65896007572114</v>
      </c>
      <c r="AC59" s="74">
        <v>0</v>
      </c>
      <c r="AD59" s="74">
        <v>7.1458407683833229</v>
      </c>
      <c r="AE59" s="74">
        <v>4.4362654584387169</v>
      </c>
      <c r="AF59" s="74">
        <v>8.1420081617453093</v>
      </c>
      <c r="AG59" s="74">
        <v>0</v>
      </c>
      <c r="AH59" s="74">
        <v>1.5407389017332072</v>
      </c>
      <c r="AI59" s="74">
        <v>0.14610455102642483</v>
      </c>
      <c r="AJ59" s="74">
        <v>0.4914425807252471</v>
      </c>
      <c r="AK59" s="74">
        <v>0</v>
      </c>
      <c r="AL59" s="74">
        <v>2.6564463822986328E-2</v>
      </c>
      <c r="AM59" s="74">
        <v>4.0510807330054153</v>
      </c>
      <c r="AN59" s="74">
        <v>0</v>
      </c>
      <c r="AO59" s="74">
        <v>0.13282231911493164</v>
      </c>
      <c r="AP59" s="74">
        <v>2.2314149611308518</v>
      </c>
      <c r="AQ59" s="74">
        <v>0</v>
      </c>
      <c r="AR59" s="74">
        <v>0</v>
      </c>
      <c r="AS59" s="74">
        <v>0.95632069762750782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0.69067605939764454</v>
      </c>
      <c r="BH59" s="74">
        <v>0</v>
      </c>
      <c r="BI59" s="74">
        <v>0</v>
      </c>
      <c r="BJ59" s="74">
        <v>0</v>
      </c>
      <c r="BK59" s="74">
        <v>0</v>
      </c>
      <c r="BL59" s="74">
        <v>0.10625785529194531</v>
      </c>
      <c r="BM59" s="74">
        <v>0.50472481263674029</v>
      </c>
      <c r="BN59" s="74">
        <v>0</v>
      </c>
      <c r="BO59" s="74">
        <v>1.2352475677688644</v>
      </c>
      <c r="BP59" s="74">
        <v>0.9828851614504942</v>
      </c>
      <c r="BQ59" s="74">
        <v>0</v>
      </c>
      <c r="BR59" s="74">
        <v>0</v>
      </c>
      <c r="BS59" s="74">
        <v>0</v>
      </c>
      <c r="BT59" s="74">
        <v>751.08365013111552</v>
      </c>
      <c r="BU59" s="74">
        <v>104.91634986888451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104.91634986888451</v>
      </c>
      <c r="CB59" s="74">
        <v>856</v>
      </c>
      <c r="CD59" s="74">
        <v>0</v>
      </c>
      <c r="CE59" s="74">
        <v>0</v>
      </c>
      <c r="CF59" s="74">
        <v>0</v>
      </c>
      <c r="CH59" s="75">
        <v>856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2.5633309139832536</v>
      </c>
      <c r="E60" s="74">
        <v>0.14162049248526262</v>
      </c>
      <c r="F60" s="74">
        <v>0</v>
      </c>
      <c r="G60" s="74">
        <v>0</v>
      </c>
      <c r="H60" s="74">
        <v>12.250172599975215</v>
      </c>
      <c r="I60" s="74">
        <v>0</v>
      </c>
      <c r="J60" s="74">
        <v>0</v>
      </c>
      <c r="K60" s="74">
        <v>2.8324098497052527E-2</v>
      </c>
      <c r="L60" s="74">
        <v>5.6648196994105053E-2</v>
      </c>
      <c r="M60" s="74">
        <v>0.12745844323673636</v>
      </c>
      <c r="N60" s="74">
        <v>0</v>
      </c>
      <c r="O60" s="74">
        <v>0.4815096744498929</v>
      </c>
      <c r="P60" s="74">
        <v>66.703251960558703</v>
      </c>
      <c r="Q60" s="74">
        <v>0</v>
      </c>
      <c r="R60" s="74">
        <v>21.087291331055606</v>
      </c>
      <c r="S60" s="74">
        <v>9.3894386517729114</v>
      </c>
      <c r="T60" s="74">
        <v>24.769424135672434</v>
      </c>
      <c r="U60" s="74">
        <v>0.79307475791747062</v>
      </c>
      <c r="V60" s="74">
        <v>0</v>
      </c>
      <c r="W60" s="74">
        <v>0</v>
      </c>
      <c r="X60" s="74">
        <v>32.799306059586826</v>
      </c>
      <c r="Y60" s="74">
        <v>34.824479102126077</v>
      </c>
      <c r="Z60" s="74">
        <v>18.070774841119512</v>
      </c>
      <c r="AA60" s="74">
        <v>1.1046398413850484</v>
      </c>
      <c r="AB60" s="74">
        <v>305.47540229071149</v>
      </c>
      <c r="AC60" s="74">
        <v>31.114022199012197</v>
      </c>
      <c r="AD60" s="74">
        <v>1.4162049248526263E-2</v>
      </c>
      <c r="AE60" s="74">
        <v>3.8662394448476696</v>
      </c>
      <c r="AF60" s="74">
        <v>18.169909185859193</v>
      </c>
      <c r="AG60" s="74">
        <v>3.4697020658889342</v>
      </c>
      <c r="AH60" s="74">
        <v>59.254014055833878</v>
      </c>
      <c r="AI60" s="74">
        <v>3.4697020658889342</v>
      </c>
      <c r="AJ60" s="74">
        <v>1.5719874665864151</v>
      </c>
      <c r="AK60" s="74">
        <v>29.357928092194939</v>
      </c>
      <c r="AL60" s="74">
        <v>5.7497919949016625</v>
      </c>
      <c r="AM60" s="74">
        <v>30.774133017047568</v>
      </c>
      <c r="AN60" s="74">
        <v>0</v>
      </c>
      <c r="AO60" s="74">
        <v>0</v>
      </c>
      <c r="AP60" s="74">
        <v>0</v>
      </c>
      <c r="AQ60" s="74">
        <v>1.4162049248526263E-2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0.21243073872789392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717.70433181681392</v>
      </c>
      <c r="BU60" s="74">
        <v>82.295668183186109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82.295668183186109</v>
      </c>
      <c r="CB60" s="74">
        <v>800</v>
      </c>
      <c r="CD60" s="74">
        <v>0</v>
      </c>
      <c r="CE60" s="74">
        <v>0</v>
      </c>
      <c r="CF60" s="74">
        <v>0</v>
      </c>
      <c r="CH60" s="75">
        <v>800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</v>
      </c>
      <c r="BH61" s="74">
        <v>0</v>
      </c>
      <c r="BI61" s="74">
        <v>0</v>
      </c>
      <c r="BJ61" s="74">
        <v>0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</v>
      </c>
      <c r="BR61" s="74">
        <v>0</v>
      </c>
      <c r="BS61" s="74">
        <v>0</v>
      </c>
      <c r="BT61" s="74">
        <v>0</v>
      </c>
      <c r="BU61" s="74">
        <v>0</v>
      </c>
      <c r="BV61" s="74">
        <v>0</v>
      </c>
      <c r="BW61" s="74">
        <v>0</v>
      </c>
      <c r="BX61" s="74">
        <v>0</v>
      </c>
      <c r="BY61" s="74">
        <v>0</v>
      </c>
      <c r="BZ61" s="74">
        <v>0</v>
      </c>
      <c r="CA61" s="74">
        <v>0</v>
      </c>
      <c r="CB61" s="74">
        <v>0</v>
      </c>
      <c r="CD61" s="74">
        <v>0</v>
      </c>
      <c r="CE61" s="74">
        <v>0</v>
      </c>
      <c r="CF61" s="74">
        <v>0</v>
      </c>
      <c r="CH61" s="75">
        <v>0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0.44381824586121876</v>
      </c>
      <c r="F62" s="74">
        <v>0</v>
      </c>
      <c r="G62" s="74">
        <v>46.719267347657627</v>
      </c>
      <c r="H62" s="74">
        <v>3.5653399084184572</v>
      </c>
      <c r="I62" s="74">
        <v>4.0239520958083839</v>
      </c>
      <c r="J62" s="74">
        <v>2.9587883057414581</v>
      </c>
      <c r="K62" s="74">
        <v>17.160972173300458</v>
      </c>
      <c r="L62" s="74">
        <v>0.28108488904543855</v>
      </c>
      <c r="M62" s="74">
        <v>48.257837266643179</v>
      </c>
      <c r="N62" s="74">
        <v>2.3078548784783375</v>
      </c>
      <c r="O62" s="74">
        <v>0.13314547375836563</v>
      </c>
      <c r="P62" s="74">
        <v>3.0327580133849947</v>
      </c>
      <c r="Q62" s="74">
        <v>0</v>
      </c>
      <c r="R62" s="74">
        <v>2.1155336386051427</v>
      </c>
      <c r="S62" s="74">
        <v>6.3761887988728425</v>
      </c>
      <c r="T62" s="74">
        <v>9.3941528707291297</v>
      </c>
      <c r="U62" s="74">
        <v>5.7400493131384289</v>
      </c>
      <c r="V62" s="74">
        <v>4.4529764001408951</v>
      </c>
      <c r="W62" s="74">
        <v>2.3078548784783375</v>
      </c>
      <c r="X62" s="74">
        <v>12.693201831630857</v>
      </c>
      <c r="Y62" s="74">
        <v>55.773159563226486</v>
      </c>
      <c r="Z62" s="74">
        <v>19.439239168721379</v>
      </c>
      <c r="AA62" s="74">
        <v>16.2289538569919</v>
      </c>
      <c r="AB62" s="74">
        <v>23.729482212046495</v>
      </c>
      <c r="AC62" s="74">
        <v>9.3497710461430081</v>
      </c>
      <c r="AD62" s="74">
        <v>7.3969707643536458</v>
      </c>
      <c r="AE62" s="74">
        <v>0.85804860866502297</v>
      </c>
      <c r="AF62" s="74">
        <v>3.6688974991194079</v>
      </c>
      <c r="AG62" s="74">
        <v>7.3969707643536456E-2</v>
      </c>
      <c r="AH62" s="74">
        <v>2.1895033462486793</v>
      </c>
      <c r="AI62" s="74">
        <v>4.2606551602677003</v>
      </c>
      <c r="AJ62" s="74">
        <v>1.6125396266290946</v>
      </c>
      <c r="AK62" s="74">
        <v>0.32546671363156043</v>
      </c>
      <c r="AL62" s="74">
        <v>0.48820007044734054</v>
      </c>
      <c r="AM62" s="74">
        <v>6.5980979218034523</v>
      </c>
      <c r="AN62" s="74">
        <v>4.5121521662557242</v>
      </c>
      <c r="AO62" s="74">
        <v>0.29587883057414582</v>
      </c>
      <c r="AP62" s="74">
        <v>3.5801338499471647</v>
      </c>
      <c r="AQ62" s="74">
        <v>13.980274744628391</v>
      </c>
      <c r="AR62" s="74">
        <v>0.71010919337794998</v>
      </c>
      <c r="AS62" s="74">
        <v>30.712222613596339</v>
      </c>
      <c r="AT62" s="74">
        <v>0.11835153222965832</v>
      </c>
      <c r="AU62" s="74">
        <v>0</v>
      </c>
      <c r="AV62" s="74">
        <v>0</v>
      </c>
      <c r="AW62" s="74">
        <v>0.71010919337794998</v>
      </c>
      <c r="AX62" s="74">
        <v>0</v>
      </c>
      <c r="AY62" s="74">
        <v>0</v>
      </c>
      <c r="AZ62" s="74">
        <v>0</v>
      </c>
      <c r="BA62" s="74">
        <v>0</v>
      </c>
      <c r="BB62" s="74">
        <v>1.4793941528707289E-2</v>
      </c>
      <c r="BC62" s="74">
        <v>1.4793941528707289E-2</v>
      </c>
      <c r="BD62" s="74">
        <v>0.48820007044734054</v>
      </c>
      <c r="BE62" s="74">
        <v>0.50299401197604798</v>
      </c>
      <c r="BF62" s="74">
        <v>0</v>
      </c>
      <c r="BG62" s="74">
        <v>0.29587883057414582</v>
      </c>
      <c r="BH62" s="74">
        <v>0.25149700598802399</v>
      </c>
      <c r="BI62" s="74">
        <v>0</v>
      </c>
      <c r="BJ62" s="74">
        <v>1.2870729129975345</v>
      </c>
      <c r="BK62" s="74">
        <v>1.4793941528707289E-2</v>
      </c>
      <c r="BL62" s="74">
        <v>0.90243043325114469</v>
      </c>
      <c r="BM62" s="74">
        <v>5.6216977809087707</v>
      </c>
      <c r="BN62" s="74">
        <v>0</v>
      </c>
      <c r="BO62" s="74">
        <v>13.713983797111659</v>
      </c>
      <c r="BP62" s="74">
        <v>0</v>
      </c>
      <c r="BQ62" s="74">
        <v>0.20711518140190208</v>
      </c>
      <c r="BR62" s="74">
        <v>0.14793941528707291</v>
      </c>
      <c r="BS62" s="74">
        <v>0</v>
      </c>
      <c r="BT62" s="74">
        <v>402.04015498414935</v>
      </c>
      <c r="BU62" s="74">
        <v>52.193025713279326</v>
      </c>
      <c r="BV62" s="74">
        <v>0</v>
      </c>
      <c r="BW62" s="74">
        <v>0</v>
      </c>
      <c r="BX62" s="74">
        <v>7.7668193025713288</v>
      </c>
      <c r="BY62" s="74">
        <v>0</v>
      </c>
      <c r="BZ62" s="74">
        <v>0</v>
      </c>
      <c r="CA62" s="74">
        <v>59.959845015850647</v>
      </c>
      <c r="CB62" s="74">
        <v>462</v>
      </c>
      <c r="CD62" s="74">
        <v>0</v>
      </c>
      <c r="CE62" s="74">
        <v>0</v>
      </c>
      <c r="CF62" s="74">
        <v>0</v>
      </c>
      <c r="CH62" s="75">
        <v>462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0.24852386419550598</v>
      </c>
      <c r="E63" s="74">
        <v>0.52320813514843367</v>
      </c>
      <c r="F63" s="74">
        <v>2.6160406757421682E-2</v>
      </c>
      <c r="G63" s="74">
        <v>0</v>
      </c>
      <c r="H63" s="74">
        <v>0</v>
      </c>
      <c r="I63" s="74">
        <v>0</v>
      </c>
      <c r="J63" s="74">
        <v>0</v>
      </c>
      <c r="K63" s="74">
        <v>2.6160406757421682E-2</v>
      </c>
      <c r="L63" s="74">
        <v>0</v>
      </c>
      <c r="M63" s="74">
        <v>0.62784976217812039</v>
      </c>
      <c r="N63" s="74">
        <v>0</v>
      </c>
      <c r="O63" s="74">
        <v>0</v>
      </c>
      <c r="P63" s="74">
        <v>0.83713301623749381</v>
      </c>
      <c r="Q63" s="74">
        <v>0.74557159258651806</v>
      </c>
      <c r="R63" s="74">
        <v>1.2949401344923732</v>
      </c>
      <c r="S63" s="74">
        <v>3.8324995899622767</v>
      </c>
      <c r="T63" s="74">
        <v>16.258692799737574</v>
      </c>
      <c r="U63" s="74">
        <v>12.831679514515335</v>
      </c>
      <c r="V63" s="74">
        <v>0</v>
      </c>
      <c r="W63" s="74">
        <v>0</v>
      </c>
      <c r="X63" s="74">
        <v>0</v>
      </c>
      <c r="Y63" s="74">
        <v>2.3021157946531079</v>
      </c>
      <c r="Z63" s="74">
        <v>0.20928325405937345</v>
      </c>
      <c r="AA63" s="74">
        <v>1.3080203378710841E-2</v>
      </c>
      <c r="AB63" s="74">
        <v>21.399212727570934</v>
      </c>
      <c r="AC63" s="74">
        <v>10.529563719862226</v>
      </c>
      <c r="AD63" s="74">
        <v>0</v>
      </c>
      <c r="AE63" s="74">
        <v>0</v>
      </c>
      <c r="AF63" s="74">
        <v>8.2928489421026743</v>
      </c>
      <c r="AG63" s="74">
        <v>5.1143595210759392</v>
      </c>
      <c r="AH63" s="74">
        <v>0.32700508446777105</v>
      </c>
      <c r="AI63" s="74">
        <v>0.91561423650975893</v>
      </c>
      <c r="AJ63" s="74">
        <v>11.275135312448745</v>
      </c>
      <c r="AK63" s="74">
        <v>3.4270132852222401</v>
      </c>
      <c r="AL63" s="74">
        <v>2.1320731507298674</v>
      </c>
      <c r="AM63" s="74">
        <v>4.2641463014597347</v>
      </c>
      <c r="AN63" s="74">
        <v>6.8278661636870588</v>
      </c>
      <c r="AO63" s="74">
        <v>1.752747252747253</v>
      </c>
      <c r="AP63" s="74">
        <v>2.0012711169427586</v>
      </c>
      <c r="AQ63" s="74">
        <v>134.69993439396424</v>
      </c>
      <c r="AR63" s="74">
        <v>16.154051172707888</v>
      </c>
      <c r="AS63" s="74">
        <v>0</v>
      </c>
      <c r="AT63" s="74">
        <v>3.4793340987370835</v>
      </c>
      <c r="AU63" s="74">
        <v>0</v>
      </c>
      <c r="AV63" s="74">
        <v>0</v>
      </c>
      <c r="AW63" s="74">
        <v>0</v>
      </c>
      <c r="AX63" s="74">
        <v>0.14388223716581924</v>
      </c>
      <c r="AY63" s="74">
        <v>0</v>
      </c>
      <c r="AZ63" s="74">
        <v>2.9430457602099391</v>
      </c>
      <c r="BA63" s="74">
        <v>2.0797523372150239</v>
      </c>
      <c r="BB63" s="74">
        <v>0</v>
      </c>
      <c r="BC63" s="74">
        <v>0</v>
      </c>
      <c r="BD63" s="74">
        <v>1.3080203378710841E-2</v>
      </c>
      <c r="BE63" s="74">
        <v>17.998359849106119</v>
      </c>
      <c r="BF63" s="74">
        <v>0</v>
      </c>
      <c r="BG63" s="74">
        <v>5.2320813514843363E-2</v>
      </c>
      <c r="BH63" s="74">
        <v>1.3080203378710841E-2</v>
      </c>
      <c r="BI63" s="74">
        <v>0.26160406757421684</v>
      </c>
      <c r="BJ63" s="74">
        <v>6.9586681974741671</v>
      </c>
      <c r="BK63" s="74">
        <v>0</v>
      </c>
      <c r="BL63" s="74">
        <v>2.1843939642447103</v>
      </c>
      <c r="BM63" s="74">
        <v>1.0987370838117105</v>
      </c>
      <c r="BN63" s="74">
        <v>0</v>
      </c>
      <c r="BO63" s="74">
        <v>6.5401016893554209E-2</v>
      </c>
      <c r="BP63" s="74">
        <v>0</v>
      </c>
      <c r="BQ63" s="74">
        <v>6.5401016893554209E-2</v>
      </c>
      <c r="BR63" s="74">
        <v>1.3734213547646381</v>
      </c>
      <c r="BS63" s="74">
        <v>0</v>
      </c>
      <c r="BT63" s="74">
        <v>307.6202230605216</v>
      </c>
      <c r="BU63" s="74">
        <v>7.2333524684270953</v>
      </c>
      <c r="BV63" s="74">
        <v>0</v>
      </c>
      <c r="BW63" s="74">
        <v>0</v>
      </c>
      <c r="BX63" s="74">
        <v>4.1464244710513372</v>
      </c>
      <c r="BY63" s="74">
        <v>0</v>
      </c>
      <c r="BZ63" s="74">
        <v>0</v>
      </c>
      <c r="CA63" s="74">
        <v>11.379776939478432</v>
      </c>
      <c r="CB63" s="74">
        <v>319</v>
      </c>
      <c r="CD63" s="74">
        <v>0</v>
      </c>
      <c r="CE63" s="74">
        <v>0</v>
      </c>
      <c r="CF63" s="74">
        <v>0</v>
      </c>
      <c r="CH63" s="75">
        <v>319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3.0278989818854952E-2</v>
      </c>
      <c r="E64" s="74">
        <v>0.32549914055269069</v>
      </c>
      <c r="F64" s="74">
        <v>0</v>
      </c>
      <c r="G64" s="74">
        <v>0</v>
      </c>
      <c r="H64" s="74">
        <v>0.53745206928467537</v>
      </c>
      <c r="I64" s="74">
        <v>0.49203358455639296</v>
      </c>
      <c r="J64" s="74">
        <v>0.13625545418484727</v>
      </c>
      <c r="K64" s="74">
        <v>0.47689408964696545</v>
      </c>
      <c r="L64" s="74">
        <v>0.16653444400370224</v>
      </c>
      <c r="M64" s="74">
        <v>1.9529948433161446</v>
      </c>
      <c r="N64" s="74">
        <v>0.19681343382255717</v>
      </c>
      <c r="O64" s="74">
        <v>0</v>
      </c>
      <c r="P64" s="74">
        <v>0.40876636255454185</v>
      </c>
      <c r="Q64" s="74">
        <v>0.42390585746396936</v>
      </c>
      <c r="R64" s="74">
        <v>7.569747454713738E-3</v>
      </c>
      <c r="S64" s="74">
        <v>0.16653444400370224</v>
      </c>
      <c r="T64" s="74">
        <v>0.34820838291683198</v>
      </c>
      <c r="U64" s="74">
        <v>7.569747454713738E-3</v>
      </c>
      <c r="V64" s="74">
        <v>0.22709242364141213</v>
      </c>
      <c r="W64" s="74">
        <v>7.569747454713738E-3</v>
      </c>
      <c r="X64" s="74">
        <v>0.52231257437524792</v>
      </c>
      <c r="Y64" s="74">
        <v>1.2944268147560491</v>
      </c>
      <c r="Z64" s="74">
        <v>14.54148486050509</v>
      </c>
      <c r="AA64" s="74">
        <v>0.15896469654898851</v>
      </c>
      <c r="AB64" s="74">
        <v>0.28765040327912206</v>
      </c>
      <c r="AC64" s="74">
        <v>0.60557979637709902</v>
      </c>
      <c r="AD64" s="74">
        <v>0.17410419145841599</v>
      </c>
      <c r="AE64" s="74">
        <v>0.45418484728282427</v>
      </c>
      <c r="AF64" s="74">
        <v>5.1474282692053421</v>
      </c>
      <c r="AG64" s="74">
        <v>0.71912600819780514</v>
      </c>
      <c r="AH64" s="74">
        <v>0.12111595927541981</v>
      </c>
      <c r="AI64" s="74">
        <v>0.34820838291683198</v>
      </c>
      <c r="AJ64" s="74">
        <v>0.26494116091498082</v>
      </c>
      <c r="AK64" s="74">
        <v>0.33306888800740447</v>
      </c>
      <c r="AL64" s="74">
        <v>3.7848737273568689E-2</v>
      </c>
      <c r="AM64" s="74">
        <v>6.0557979637709904E-2</v>
      </c>
      <c r="AN64" s="74">
        <v>0</v>
      </c>
      <c r="AO64" s="74">
        <v>0.14382520163956103</v>
      </c>
      <c r="AP64" s="74">
        <v>0.49960333201110674</v>
      </c>
      <c r="AQ64" s="74">
        <v>1.3171360571201904</v>
      </c>
      <c r="AR64" s="74">
        <v>2.1573780245934153</v>
      </c>
      <c r="AS64" s="74">
        <v>22.747091101414782</v>
      </c>
      <c r="AT64" s="74">
        <v>3.3836771122570406</v>
      </c>
      <c r="AU64" s="74">
        <v>9.8406716911278586E-2</v>
      </c>
      <c r="AV64" s="74">
        <v>7.569747454713738E-3</v>
      </c>
      <c r="AW64" s="74">
        <v>1.0446251487504958</v>
      </c>
      <c r="AX64" s="74">
        <v>0.85538146238265234</v>
      </c>
      <c r="AY64" s="74">
        <v>0.71912600819780514</v>
      </c>
      <c r="AZ64" s="74">
        <v>0.12111595927541981</v>
      </c>
      <c r="BA64" s="74">
        <v>0.50717307946582046</v>
      </c>
      <c r="BB64" s="74">
        <v>1.5745074705804574</v>
      </c>
      <c r="BC64" s="74">
        <v>9.0836969456564859E-2</v>
      </c>
      <c r="BD64" s="74">
        <v>0.20438318127727093</v>
      </c>
      <c r="BE64" s="74">
        <v>0</v>
      </c>
      <c r="BF64" s="74">
        <v>2.8537947904270795</v>
      </c>
      <c r="BG64" s="74">
        <v>1.3625545418484726</v>
      </c>
      <c r="BH64" s="74">
        <v>2.6494116091498081</v>
      </c>
      <c r="BI64" s="74">
        <v>1.2035898452994842</v>
      </c>
      <c r="BJ64" s="74">
        <v>19.575366917889728</v>
      </c>
      <c r="BK64" s="74">
        <v>1.5139494909427476E-2</v>
      </c>
      <c r="BL64" s="74">
        <v>2.0135528229538542</v>
      </c>
      <c r="BM64" s="74">
        <v>2.0514015602274229</v>
      </c>
      <c r="BN64" s="74">
        <v>1.4836705011238926</v>
      </c>
      <c r="BO64" s="74">
        <v>0.52231257437524792</v>
      </c>
      <c r="BP64" s="74">
        <v>5.079300542112918</v>
      </c>
      <c r="BQ64" s="74">
        <v>2.1422385296839881</v>
      </c>
      <c r="BR64" s="74">
        <v>11.710399312442151</v>
      </c>
      <c r="BS64" s="74">
        <v>0</v>
      </c>
      <c r="BT64" s="74">
        <v>119.11754594737539</v>
      </c>
      <c r="BU64" s="74">
        <v>22.663823879412931</v>
      </c>
      <c r="BV64" s="74">
        <v>0</v>
      </c>
      <c r="BW64" s="74">
        <v>0</v>
      </c>
      <c r="BX64" s="74">
        <v>545.21863017321164</v>
      </c>
      <c r="BY64" s="74">
        <v>0</v>
      </c>
      <c r="BZ64" s="74">
        <v>0</v>
      </c>
      <c r="CA64" s="74">
        <v>567.88245405262455</v>
      </c>
      <c r="CB64" s="74">
        <v>687</v>
      </c>
      <c r="CD64" s="74">
        <v>0</v>
      </c>
      <c r="CE64" s="74">
        <v>0</v>
      </c>
      <c r="CF64" s="74">
        <v>0</v>
      </c>
      <c r="CH64" s="75">
        <v>687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4.972423599809308</v>
      </c>
      <c r="E65" s="74">
        <v>41.038820667094079</v>
      </c>
      <c r="F65" s="74">
        <v>0.21456987391297203</v>
      </c>
      <c r="G65" s="74">
        <v>0</v>
      </c>
      <c r="H65" s="74">
        <v>2.3789268629481679</v>
      </c>
      <c r="I65" s="74">
        <v>0</v>
      </c>
      <c r="J65" s="74">
        <v>0</v>
      </c>
      <c r="K65" s="74">
        <v>0</v>
      </c>
      <c r="L65" s="74">
        <v>0</v>
      </c>
      <c r="M65" s="74">
        <v>3.6476878565205242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2.7987374858213739E-2</v>
      </c>
      <c r="Y65" s="74">
        <v>3.6383587315677866</v>
      </c>
      <c r="Z65" s="74">
        <v>0</v>
      </c>
      <c r="AA65" s="74">
        <v>57.94319508145518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3.5357383570876695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0.22389899886570991</v>
      </c>
      <c r="BH65" s="74">
        <v>0.63438049678617803</v>
      </c>
      <c r="BI65" s="74">
        <v>0</v>
      </c>
      <c r="BJ65" s="74">
        <v>0</v>
      </c>
      <c r="BK65" s="74">
        <v>0</v>
      </c>
      <c r="BL65" s="74">
        <v>7.0341602143643867</v>
      </c>
      <c r="BM65" s="74">
        <v>6.1199059689960711</v>
      </c>
      <c r="BN65" s="74">
        <v>2.6588006115303053</v>
      </c>
      <c r="BO65" s="74">
        <v>56.030724466143901</v>
      </c>
      <c r="BP65" s="74">
        <v>106.48263221055053</v>
      </c>
      <c r="BQ65" s="74">
        <v>0.12127862438559286</v>
      </c>
      <c r="BR65" s="74">
        <v>9.916859824760401</v>
      </c>
      <c r="BS65" s="74">
        <v>0</v>
      </c>
      <c r="BT65" s="74">
        <v>306.62034982163703</v>
      </c>
      <c r="BU65" s="74">
        <v>31.15927734214463</v>
      </c>
      <c r="BV65" s="74">
        <v>79.00835922473739</v>
      </c>
      <c r="BW65" s="74">
        <v>0</v>
      </c>
      <c r="BX65" s="74">
        <v>718.21201361148098</v>
      </c>
      <c r="BY65" s="74">
        <v>0</v>
      </c>
      <c r="BZ65" s="74">
        <v>0</v>
      </c>
      <c r="CA65" s="74">
        <v>828.37965017836302</v>
      </c>
      <c r="CB65" s="74">
        <v>1135</v>
      </c>
      <c r="CD65" s="74">
        <v>0</v>
      </c>
      <c r="CE65" s="74">
        <v>0</v>
      </c>
      <c r="CF65" s="74">
        <v>0</v>
      </c>
      <c r="CH65" s="75">
        <v>1135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0.25194280750358039</v>
      </c>
      <c r="H66" s="74">
        <v>0.82781208179747845</v>
      </c>
      <c r="I66" s="74">
        <v>6.1546028690160357</v>
      </c>
      <c r="J66" s="74">
        <v>1.1637358251355856</v>
      </c>
      <c r="K66" s="74">
        <v>0</v>
      </c>
      <c r="L66" s="74">
        <v>0</v>
      </c>
      <c r="M66" s="74">
        <v>4.7989106191158169E-2</v>
      </c>
      <c r="N66" s="74">
        <v>0</v>
      </c>
      <c r="O66" s="74">
        <v>0</v>
      </c>
      <c r="P66" s="74">
        <v>0.41990467917263402</v>
      </c>
      <c r="Q66" s="74">
        <v>0</v>
      </c>
      <c r="R66" s="74">
        <v>6.5865048247364584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4.7989106191158169E-2</v>
      </c>
      <c r="Z66" s="74">
        <v>0</v>
      </c>
      <c r="AA66" s="74">
        <v>1.1997276547789542E-2</v>
      </c>
      <c r="AB66" s="74">
        <v>24.342474115464981</v>
      </c>
      <c r="AC66" s="74">
        <v>1.0677576127532693</v>
      </c>
      <c r="AD66" s="74">
        <v>3.0833000727819124</v>
      </c>
      <c r="AE66" s="74">
        <v>0.25194280750358039</v>
      </c>
      <c r="AF66" s="74">
        <v>7.198365928673725E-2</v>
      </c>
      <c r="AG66" s="74">
        <v>0</v>
      </c>
      <c r="AH66" s="74">
        <v>1.8235860352640105</v>
      </c>
      <c r="AI66" s="74">
        <v>19.555560772896953</v>
      </c>
      <c r="AJ66" s="74">
        <v>135.1373230343014</v>
      </c>
      <c r="AK66" s="74">
        <v>25.518207217148358</v>
      </c>
      <c r="AL66" s="74">
        <v>10.401638766933534</v>
      </c>
      <c r="AM66" s="74">
        <v>0.51588289155495037</v>
      </c>
      <c r="AN66" s="74">
        <v>7.5342896720118331</v>
      </c>
      <c r="AO66" s="74">
        <v>0</v>
      </c>
      <c r="AP66" s="74">
        <v>0.19195642476463268</v>
      </c>
      <c r="AQ66" s="74">
        <v>0.5878665508416876</v>
      </c>
      <c r="AR66" s="74">
        <v>8.7340173267907879</v>
      </c>
      <c r="AS66" s="74">
        <v>3.8271312187448641</v>
      </c>
      <c r="AT66" s="74">
        <v>88.731857347451452</v>
      </c>
      <c r="AU66" s="74">
        <v>0</v>
      </c>
      <c r="AV66" s="74">
        <v>12.705115864109125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4.7989106191158169E-2</v>
      </c>
      <c r="BH66" s="74">
        <v>0</v>
      </c>
      <c r="BI66" s="74">
        <v>5.2308125748362402</v>
      </c>
      <c r="BJ66" s="74">
        <v>0</v>
      </c>
      <c r="BK66" s="74">
        <v>0</v>
      </c>
      <c r="BL66" s="74">
        <v>1.1997276547789542E-2</v>
      </c>
      <c r="BM66" s="74">
        <v>7.198365928673725E-2</v>
      </c>
      <c r="BN66" s="74">
        <v>0</v>
      </c>
      <c r="BO66" s="74">
        <v>0.1439673185734745</v>
      </c>
      <c r="BP66" s="74">
        <v>7.198365928673725E-2</v>
      </c>
      <c r="BQ66" s="74">
        <v>0</v>
      </c>
      <c r="BR66" s="74">
        <v>0.23994553095579088</v>
      </c>
      <c r="BS66" s="74">
        <v>0</v>
      </c>
      <c r="BT66" s="74">
        <v>365.41304909257394</v>
      </c>
      <c r="BU66" s="74">
        <v>47.197285939004068</v>
      </c>
      <c r="BV66" s="74">
        <v>0</v>
      </c>
      <c r="BW66" s="74">
        <v>0</v>
      </c>
      <c r="BX66" s="74">
        <v>98.389664968422039</v>
      </c>
      <c r="BY66" s="74">
        <v>0</v>
      </c>
      <c r="BZ66" s="74">
        <v>0</v>
      </c>
      <c r="CA66" s="74">
        <v>145.58695090742611</v>
      </c>
      <c r="CB66" s="74">
        <v>511</v>
      </c>
      <c r="CD66" s="74">
        <v>0</v>
      </c>
      <c r="CE66" s="74">
        <v>0</v>
      </c>
      <c r="CF66" s="74">
        <v>0</v>
      </c>
      <c r="CH66" s="75">
        <v>511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8.4289828146771946</v>
      </c>
      <c r="E67" s="74">
        <v>2.8096609382257318</v>
      </c>
      <c r="F67" s="74">
        <v>0.65954482117974922</v>
      </c>
      <c r="G67" s="74">
        <v>2.2820250812819323</v>
      </c>
      <c r="H67" s="74">
        <v>1.0948444031583837</v>
      </c>
      <c r="I67" s="74">
        <v>0</v>
      </c>
      <c r="J67" s="74">
        <v>0</v>
      </c>
      <c r="K67" s="74">
        <v>38.253599628425455</v>
      </c>
      <c r="L67" s="74">
        <v>2.8228518346493265</v>
      </c>
      <c r="M67" s="74">
        <v>103.78597306084534</v>
      </c>
      <c r="N67" s="74">
        <v>43.886112401300515</v>
      </c>
      <c r="O67" s="74">
        <v>0</v>
      </c>
      <c r="P67" s="74">
        <v>1.2531351602415235</v>
      </c>
      <c r="Q67" s="74">
        <v>1.3190896423594984</v>
      </c>
      <c r="R67" s="74">
        <v>5.3159312587087788</v>
      </c>
      <c r="S67" s="74">
        <v>2.8624245239201116</v>
      </c>
      <c r="T67" s="74">
        <v>10.618671620993963</v>
      </c>
      <c r="U67" s="74">
        <v>17.781328379006037</v>
      </c>
      <c r="V67" s="74">
        <v>1.0420808174640037</v>
      </c>
      <c r="W67" s="74">
        <v>0.44849047840222944</v>
      </c>
      <c r="X67" s="74">
        <v>17.715373896888064</v>
      </c>
      <c r="Y67" s="74">
        <v>9.9459359033906178</v>
      </c>
      <c r="Z67" s="74">
        <v>25.616720854621455</v>
      </c>
      <c r="AA67" s="74">
        <v>6.1865304226660474</v>
      </c>
      <c r="AB67" s="74">
        <v>225.22136553646075</v>
      </c>
      <c r="AC67" s="74">
        <v>34.837157454714351</v>
      </c>
      <c r="AD67" s="74">
        <v>3.8517417556897353</v>
      </c>
      <c r="AE67" s="74">
        <v>0</v>
      </c>
      <c r="AF67" s="74">
        <v>12.01690664189503</v>
      </c>
      <c r="AG67" s="74">
        <v>21.46158848118904</v>
      </c>
      <c r="AH67" s="74">
        <v>34.072085462145843</v>
      </c>
      <c r="AI67" s="74">
        <v>21.369252206223873</v>
      </c>
      <c r="AJ67" s="74">
        <v>49.254807245703667</v>
      </c>
      <c r="AK67" s="74">
        <v>42.77807710171853</v>
      </c>
      <c r="AL67" s="74">
        <v>3.5087784486762654</v>
      </c>
      <c r="AM67" s="74">
        <v>38.359126799814213</v>
      </c>
      <c r="AN67" s="74">
        <v>9.8404087320018583</v>
      </c>
      <c r="AO67" s="74">
        <v>2.4666976312122619</v>
      </c>
      <c r="AP67" s="74">
        <v>4.5376683697166742</v>
      </c>
      <c r="AQ67" s="74">
        <v>195.55503947979562</v>
      </c>
      <c r="AR67" s="74">
        <v>15.710357640501627</v>
      </c>
      <c r="AS67" s="74">
        <v>76.823780771017184</v>
      </c>
      <c r="AT67" s="74">
        <v>0.89698095680445888</v>
      </c>
      <c r="AU67" s="74">
        <v>0</v>
      </c>
      <c r="AV67" s="74">
        <v>0.10552717138875986</v>
      </c>
      <c r="AW67" s="74">
        <v>1.635671156525778</v>
      </c>
      <c r="AX67" s="74">
        <v>0.13190896423594983</v>
      </c>
      <c r="AY67" s="74">
        <v>6.6745935903390619</v>
      </c>
      <c r="AZ67" s="74">
        <v>0</v>
      </c>
      <c r="BA67" s="74">
        <v>0</v>
      </c>
      <c r="BB67" s="74">
        <v>0</v>
      </c>
      <c r="BC67" s="74">
        <v>3.9572689270784951E-2</v>
      </c>
      <c r="BD67" s="74">
        <v>0.4352995819786345</v>
      </c>
      <c r="BE67" s="74">
        <v>1.2531351602415235</v>
      </c>
      <c r="BF67" s="74">
        <v>7.5847654435671163</v>
      </c>
      <c r="BG67" s="74">
        <v>0.17148165350673478</v>
      </c>
      <c r="BH67" s="74">
        <v>0</v>
      </c>
      <c r="BI67" s="74">
        <v>0</v>
      </c>
      <c r="BJ67" s="74">
        <v>8.2838829540176491</v>
      </c>
      <c r="BK67" s="74">
        <v>0</v>
      </c>
      <c r="BL67" s="74">
        <v>2.0577798420808175</v>
      </c>
      <c r="BM67" s="74">
        <v>3.1921969345099863</v>
      </c>
      <c r="BN67" s="74">
        <v>0</v>
      </c>
      <c r="BO67" s="74">
        <v>6.9779842080817458</v>
      </c>
      <c r="BP67" s="74">
        <v>5.1444496052020439</v>
      </c>
      <c r="BQ67" s="74">
        <v>0</v>
      </c>
      <c r="BR67" s="74">
        <v>1.3454714352066883</v>
      </c>
      <c r="BS67" s="74">
        <v>0</v>
      </c>
      <c r="BT67" s="74">
        <v>1141.7248490478403</v>
      </c>
      <c r="BU67" s="74">
        <v>32.937668369716675</v>
      </c>
      <c r="BV67" s="74">
        <v>0</v>
      </c>
      <c r="BW67" s="74">
        <v>0</v>
      </c>
      <c r="BX67" s="74">
        <v>103.3374825824431</v>
      </c>
      <c r="BY67" s="74">
        <v>0</v>
      </c>
      <c r="BZ67" s="74">
        <v>0</v>
      </c>
      <c r="CA67" s="74">
        <v>136.27515095215978</v>
      </c>
      <c r="CB67" s="74">
        <v>1278</v>
      </c>
      <c r="CD67" s="74">
        <v>0</v>
      </c>
      <c r="CE67" s="74">
        <v>0</v>
      </c>
      <c r="CF67" s="74">
        <v>0</v>
      </c>
      <c r="CH67" s="75">
        <v>1278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1.3774549367769706</v>
      </c>
      <c r="E68" s="74">
        <v>3.1222311900278004</v>
      </c>
      <c r="F68" s="74">
        <v>0.22957582279616179</v>
      </c>
      <c r="G68" s="74">
        <v>0</v>
      </c>
      <c r="H68" s="74">
        <v>1.8595641646489105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170.89624248946282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13.315397722177384</v>
      </c>
      <c r="AP68" s="74">
        <v>3.1222311900278004</v>
      </c>
      <c r="AQ68" s="74">
        <v>294.52282306519595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20.937315039009952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1.5152004304546678</v>
      </c>
      <c r="BM68" s="74">
        <v>0.45915164559232358</v>
      </c>
      <c r="BN68" s="74">
        <v>0</v>
      </c>
      <c r="BO68" s="74">
        <v>6.8872746838848531E-2</v>
      </c>
      <c r="BP68" s="74">
        <v>0</v>
      </c>
      <c r="BQ68" s="74">
        <v>0</v>
      </c>
      <c r="BR68" s="74">
        <v>0</v>
      </c>
      <c r="BS68" s="74">
        <v>0</v>
      </c>
      <c r="BT68" s="74">
        <v>511.42606044300959</v>
      </c>
      <c r="BU68" s="74">
        <v>0.57393955699040444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0.57393955699040444</v>
      </c>
      <c r="CB68" s="74">
        <v>512</v>
      </c>
      <c r="CD68" s="74">
        <v>0</v>
      </c>
      <c r="CE68" s="74">
        <v>0</v>
      </c>
      <c r="CF68" s="74">
        <v>0</v>
      </c>
      <c r="CH68" s="75">
        <v>512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1.037513397642015</v>
      </c>
      <c r="E69" s="74">
        <v>1.8588781707752771</v>
      </c>
      <c r="F69" s="74">
        <v>0.14049660593068955</v>
      </c>
      <c r="G69" s="74">
        <v>0</v>
      </c>
      <c r="H69" s="74">
        <v>0.37826009289031792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0.18372633083244014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11.15326902465166</v>
      </c>
      <c r="AP69" s="74">
        <v>7.7489281886388</v>
      </c>
      <c r="AQ69" s="74">
        <v>327.49758842443731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8.6459449803501245E-2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9.8887995712754559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0.58360128617363338</v>
      </c>
      <c r="BM69" s="74">
        <v>0.11888174347981421</v>
      </c>
      <c r="BN69" s="74">
        <v>0</v>
      </c>
      <c r="BO69" s="74">
        <v>3.2422293676312969E-2</v>
      </c>
      <c r="BP69" s="74">
        <v>0</v>
      </c>
      <c r="BQ69" s="74">
        <v>0</v>
      </c>
      <c r="BR69" s="74">
        <v>1.8372633083244014</v>
      </c>
      <c r="BS69" s="74">
        <v>0</v>
      </c>
      <c r="BT69" s="74">
        <v>362.54608788853164</v>
      </c>
      <c r="BU69" s="74">
        <v>0.45391211146838156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0.45391211146838156</v>
      </c>
      <c r="CB69" s="74">
        <v>363</v>
      </c>
      <c r="CD69" s="74">
        <v>0</v>
      </c>
      <c r="CE69" s="74">
        <v>0</v>
      </c>
      <c r="CF69" s="74">
        <v>0</v>
      </c>
      <c r="CH69" s="75">
        <v>363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54.167413715822505</v>
      </c>
      <c r="E70" s="74">
        <v>33.109965635738838</v>
      </c>
      <c r="F70" s="74">
        <v>0.90355595398177202</v>
      </c>
      <c r="G70" s="74">
        <v>0.98012849245480349</v>
      </c>
      <c r="H70" s="74">
        <v>0.44412072314358286</v>
      </c>
      <c r="I70" s="74">
        <v>3.0629015389212609E-2</v>
      </c>
      <c r="J70" s="74">
        <v>0.19908860002988196</v>
      </c>
      <c r="K70" s="74">
        <v>1.5314507694606305E-2</v>
      </c>
      <c r="L70" s="74">
        <v>2.7412968773345288</v>
      </c>
      <c r="M70" s="74">
        <v>27.305767219483041</v>
      </c>
      <c r="N70" s="74">
        <v>28.546242342746151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2.9097564619751983</v>
      </c>
      <c r="U70" s="74">
        <v>0</v>
      </c>
      <c r="V70" s="74">
        <v>0</v>
      </c>
      <c r="W70" s="74">
        <v>0</v>
      </c>
      <c r="X70" s="74">
        <v>7.1825041087703569</v>
      </c>
      <c r="Y70" s="74">
        <v>3.154788585088899</v>
      </c>
      <c r="Z70" s="74">
        <v>5.865456447034215</v>
      </c>
      <c r="AA70" s="74">
        <v>0.98012849245480349</v>
      </c>
      <c r="AB70" s="74">
        <v>8.2238906320035863</v>
      </c>
      <c r="AC70" s="74">
        <v>62.789481547885849</v>
      </c>
      <c r="AD70" s="74">
        <v>5.4213357238906319</v>
      </c>
      <c r="AE70" s="74">
        <v>9.1887046167637834E-2</v>
      </c>
      <c r="AF70" s="74">
        <v>3.078216046615867</v>
      </c>
      <c r="AG70" s="74">
        <v>1.5314507694606305E-2</v>
      </c>
      <c r="AH70" s="74">
        <v>5.758254893171971</v>
      </c>
      <c r="AI70" s="74">
        <v>6.5392947855968924</v>
      </c>
      <c r="AJ70" s="74">
        <v>47.015538622441362</v>
      </c>
      <c r="AK70" s="74">
        <v>1.9143134618257882</v>
      </c>
      <c r="AL70" s="74">
        <v>2.8025549081129539</v>
      </c>
      <c r="AM70" s="74">
        <v>9.1580756013745699</v>
      </c>
      <c r="AN70" s="74">
        <v>3.6907963544001197</v>
      </c>
      <c r="AO70" s="74">
        <v>2.3737486926639773</v>
      </c>
      <c r="AP70" s="74">
        <v>1.1026445540116541</v>
      </c>
      <c r="AQ70" s="74">
        <v>524.07776781712232</v>
      </c>
      <c r="AR70" s="74">
        <v>3.4457642312864185</v>
      </c>
      <c r="AS70" s="74">
        <v>6.1258030778425218E-2</v>
      </c>
      <c r="AT70" s="74">
        <v>0</v>
      </c>
      <c r="AU70" s="74">
        <v>0</v>
      </c>
      <c r="AV70" s="74">
        <v>0</v>
      </c>
      <c r="AW70" s="74">
        <v>0</v>
      </c>
      <c r="AX70" s="74">
        <v>3.5070222620648441</v>
      </c>
      <c r="AY70" s="74">
        <v>10.536381293889137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18.31615120274914</v>
      </c>
      <c r="BF70" s="74">
        <v>0</v>
      </c>
      <c r="BG70" s="74">
        <v>6.1258030778425218E-2</v>
      </c>
      <c r="BH70" s="74">
        <v>0</v>
      </c>
      <c r="BI70" s="74">
        <v>0</v>
      </c>
      <c r="BJ70" s="74">
        <v>1.5161362617660241</v>
      </c>
      <c r="BK70" s="74">
        <v>0</v>
      </c>
      <c r="BL70" s="74">
        <v>4.4871507545196474</v>
      </c>
      <c r="BM70" s="74">
        <v>2.6494098311668908</v>
      </c>
      <c r="BN70" s="74">
        <v>0</v>
      </c>
      <c r="BO70" s="74">
        <v>2.1746600926340953</v>
      </c>
      <c r="BP70" s="74">
        <v>1.1026445540116541</v>
      </c>
      <c r="BQ70" s="74">
        <v>1.5314507694606305E-2</v>
      </c>
      <c r="BR70" s="74">
        <v>0.98012849245480349</v>
      </c>
      <c r="BS70" s="74">
        <v>0</v>
      </c>
      <c r="BT70" s="74">
        <v>901.44255191991635</v>
      </c>
      <c r="BU70" s="74">
        <v>73.371806364858813</v>
      </c>
      <c r="BV70" s="74">
        <v>0</v>
      </c>
      <c r="BW70" s="74">
        <v>0</v>
      </c>
      <c r="BX70" s="74">
        <v>50.185641715224861</v>
      </c>
      <c r="BY70" s="74">
        <v>0</v>
      </c>
      <c r="BZ70" s="74">
        <v>0</v>
      </c>
      <c r="CA70" s="74">
        <v>123.55744808008366</v>
      </c>
      <c r="CB70" s="74">
        <v>1025</v>
      </c>
      <c r="CD70" s="74">
        <v>0</v>
      </c>
      <c r="CE70" s="74">
        <v>0</v>
      </c>
      <c r="CF70" s="74">
        <v>0</v>
      </c>
      <c r="CH70" s="75">
        <v>1025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1.3109741829810466</v>
      </c>
      <c r="AD71" s="74">
        <v>131.30598237266983</v>
      </c>
      <c r="AE71" s="74">
        <v>25.176663286795097</v>
      </c>
      <c r="AF71" s="74">
        <v>0</v>
      </c>
      <c r="AG71" s="74">
        <v>0</v>
      </c>
      <c r="AH71" s="74">
        <v>0</v>
      </c>
      <c r="AI71" s="74">
        <v>0.32774354574526166</v>
      </c>
      <c r="AJ71" s="74">
        <v>0.86405116605568988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0.11917947118009516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159.10459402542705</v>
      </c>
      <c r="BU71" s="74">
        <v>222.89540597457295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222.89540597457295</v>
      </c>
      <c r="CB71" s="74">
        <v>382</v>
      </c>
      <c r="CD71" s="74">
        <v>0</v>
      </c>
      <c r="CE71" s="74">
        <v>0</v>
      </c>
      <c r="CF71" s="74">
        <v>0</v>
      </c>
      <c r="CH71" s="75">
        <v>382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4.4807165163081191</v>
      </c>
      <c r="E72" s="74">
        <v>7.9657182512144349</v>
      </c>
      <c r="F72" s="74">
        <v>0.37931991672449689</v>
      </c>
      <c r="G72" s="74">
        <v>2.726361901457321</v>
      </c>
      <c r="H72" s="74">
        <v>51.492678695350449</v>
      </c>
      <c r="I72" s="74">
        <v>0</v>
      </c>
      <c r="J72" s="74">
        <v>1.9914295628036087</v>
      </c>
      <c r="K72" s="74">
        <v>4.5281315058986813</v>
      </c>
      <c r="L72" s="74">
        <v>0</v>
      </c>
      <c r="M72" s="74">
        <v>0.97200728660652314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3.4138792505204716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2.3707494795281055E-2</v>
      </c>
      <c r="AB72" s="74">
        <v>22.23763011797363</v>
      </c>
      <c r="AC72" s="74">
        <v>22.759195003469813</v>
      </c>
      <c r="AD72" s="74">
        <v>227.3785825815406</v>
      </c>
      <c r="AE72" s="74">
        <v>3.1530968077723802</v>
      </c>
      <c r="AF72" s="74">
        <v>528.79567140874394</v>
      </c>
      <c r="AG72" s="74">
        <v>1.3276197085357391</v>
      </c>
      <c r="AH72" s="74">
        <v>84.635756419153367</v>
      </c>
      <c r="AI72" s="74">
        <v>276.02636190145728</v>
      </c>
      <c r="AJ72" s="74">
        <v>221.73619882026372</v>
      </c>
      <c r="AK72" s="74">
        <v>231.3614417071478</v>
      </c>
      <c r="AL72" s="74">
        <v>37.125936849410131</v>
      </c>
      <c r="AM72" s="74">
        <v>34.162500000000001</v>
      </c>
      <c r="AN72" s="74">
        <v>26.33902671755725</v>
      </c>
      <c r="AO72" s="74">
        <v>5.239356349757113</v>
      </c>
      <c r="AP72" s="74">
        <v>2.2996269951422623</v>
      </c>
      <c r="AQ72" s="74">
        <v>549.99017175572521</v>
      </c>
      <c r="AR72" s="74">
        <v>0</v>
      </c>
      <c r="AS72" s="74">
        <v>28.306748785565581</v>
      </c>
      <c r="AT72" s="74">
        <v>0.61639486467730742</v>
      </c>
      <c r="AU72" s="74">
        <v>0</v>
      </c>
      <c r="AV72" s="74">
        <v>0</v>
      </c>
      <c r="AW72" s="74">
        <v>0.11853747397640527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0.42673490631505895</v>
      </c>
      <c r="BD72" s="74">
        <v>0</v>
      </c>
      <c r="BE72" s="74">
        <v>0</v>
      </c>
      <c r="BF72" s="74">
        <v>0</v>
      </c>
      <c r="BG72" s="74">
        <v>0.87717730742539912</v>
      </c>
      <c r="BH72" s="74">
        <v>0</v>
      </c>
      <c r="BI72" s="74">
        <v>6.6380985426786951</v>
      </c>
      <c r="BJ72" s="74">
        <v>0</v>
      </c>
      <c r="BK72" s="74">
        <v>0</v>
      </c>
      <c r="BL72" s="74">
        <v>3.3901717557251909</v>
      </c>
      <c r="BM72" s="74">
        <v>1.0431297709923664</v>
      </c>
      <c r="BN72" s="74">
        <v>0</v>
      </c>
      <c r="BO72" s="74">
        <v>0.11853747397640527</v>
      </c>
      <c r="BP72" s="74">
        <v>0</v>
      </c>
      <c r="BQ72" s="74">
        <v>0</v>
      </c>
      <c r="BR72" s="74">
        <v>0</v>
      </c>
      <c r="BS72" s="74">
        <v>0</v>
      </c>
      <c r="BT72" s="74">
        <v>2394.0776544066621</v>
      </c>
      <c r="BU72" s="74">
        <v>329.48676266481613</v>
      </c>
      <c r="BV72" s="74">
        <v>0</v>
      </c>
      <c r="BW72" s="74">
        <v>0</v>
      </c>
      <c r="BX72" s="74">
        <v>6.4484385843164471</v>
      </c>
      <c r="BY72" s="74">
        <v>2.9871443442054124</v>
      </c>
      <c r="BZ72" s="74">
        <v>0</v>
      </c>
      <c r="CA72" s="74">
        <v>338.92234559333798</v>
      </c>
      <c r="CB72" s="74">
        <v>2733</v>
      </c>
      <c r="CD72" s="74">
        <v>0</v>
      </c>
      <c r="CE72" s="74">
        <v>0</v>
      </c>
      <c r="CF72" s="74">
        <v>0</v>
      </c>
      <c r="CH72" s="75">
        <v>2733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8.2203991350423403E-2</v>
      </c>
      <c r="K73" s="74">
        <v>4.3568115415724407</v>
      </c>
      <c r="L73" s="74">
        <v>0</v>
      </c>
      <c r="M73" s="74">
        <v>7.0695432561364129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3.4662683019428537</v>
      </c>
      <c r="U73" s="74">
        <v>4.6171241808487808</v>
      </c>
      <c r="V73" s="74">
        <v>0</v>
      </c>
      <c r="W73" s="74">
        <v>0</v>
      </c>
      <c r="X73" s="74">
        <v>0.32881596540169361</v>
      </c>
      <c r="Y73" s="74">
        <v>3.1785543322163714</v>
      </c>
      <c r="Z73" s="74">
        <v>0</v>
      </c>
      <c r="AA73" s="74">
        <v>0.10960532180056454</v>
      </c>
      <c r="AB73" s="74">
        <v>1.2467605354814217</v>
      </c>
      <c r="AC73" s="74">
        <v>1.6029778313332563</v>
      </c>
      <c r="AD73" s="74">
        <v>21.893663029662765</v>
      </c>
      <c r="AE73" s="74">
        <v>158.55779864974167</v>
      </c>
      <c r="AF73" s="74">
        <v>34.950396989155017</v>
      </c>
      <c r="AG73" s="74">
        <v>3.2607583235667943</v>
      </c>
      <c r="AH73" s="74">
        <v>128.12862118485995</v>
      </c>
      <c r="AI73" s="74">
        <v>24.757102061702515</v>
      </c>
      <c r="AJ73" s="74">
        <v>13.166339281292814</v>
      </c>
      <c r="AK73" s="74">
        <v>56.802958023142565</v>
      </c>
      <c r="AL73" s="74">
        <v>13.454053251019298</v>
      </c>
      <c r="AM73" s="74">
        <v>37.813836021194767</v>
      </c>
      <c r="AN73" s="74">
        <v>6.2201020121820374</v>
      </c>
      <c r="AO73" s="74">
        <v>0.16440798270084681</v>
      </c>
      <c r="AP73" s="74">
        <v>1.671481157458609</v>
      </c>
      <c r="AQ73" s="74">
        <v>66.708538980868596</v>
      </c>
      <c r="AR73" s="74">
        <v>0</v>
      </c>
      <c r="AS73" s="74">
        <v>0.34251663062676418</v>
      </c>
      <c r="AT73" s="74">
        <v>0.16440798270084681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0.97274723098001037</v>
      </c>
      <c r="BF73" s="74">
        <v>0</v>
      </c>
      <c r="BG73" s="74">
        <v>1.3700665225070567E-2</v>
      </c>
      <c r="BH73" s="74">
        <v>0</v>
      </c>
      <c r="BI73" s="74">
        <v>0</v>
      </c>
      <c r="BJ73" s="74">
        <v>0</v>
      </c>
      <c r="BK73" s="74">
        <v>0</v>
      </c>
      <c r="BL73" s="74">
        <v>0.20550997837605847</v>
      </c>
      <c r="BM73" s="74">
        <v>5.4802660900282268E-2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595.36240735544152</v>
      </c>
      <c r="BU73" s="74">
        <v>228.89701391525398</v>
      </c>
      <c r="BV73" s="74">
        <v>0</v>
      </c>
      <c r="BW73" s="74">
        <v>0</v>
      </c>
      <c r="BX73" s="74">
        <v>5.7405787293045671</v>
      </c>
      <c r="BY73" s="74">
        <v>0</v>
      </c>
      <c r="BZ73" s="74">
        <v>0</v>
      </c>
      <c r="CA73" s="74">
        <v>234.63759264455851</v>
      </c>
      <c r="CB73" s="74">
        <v>830</v>
      </c>
      <c r="CD73" s="74">
        <v>0</v>
      </c>
      <c r="CE73" s="74">
        <v>0</v>
      </c>
      <c r="CF73" s="74">
        <v>0</v>
      </c>
      <c r="CH73" s="75">
        <v>830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1.6088292183411081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1.5929002161793153E-2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2.421208328592559</v>
      </c>
      <c r="AE74" s="74">
        <v>8.2990101262942311</v>
      </c>
      <c r="AF74" s="74">
        <v>0</v>
      </c>
      <c r="AG74" s="74">
        <v>0</v>
      </c>
      <c r="AH74" s="74">
        <v>22.523609056775516</v>
      </c>
      <c r="AI74" s="74">
        <v>20.182045738991921</v>
      </c>
      <c r="AJ74" s="74">
        <v>0</v>
      </c>
      <c r="AK74" s="74">
        <v>46.337467288656278</v>
      </c>
      <c r="AL74" s="74">
        <v>0.39822505404482877</v>
      </c>
      <c r="AM74" s="74">
        <v>0</v>
      </c>
      <c r="AN74" s="74">
        <v>21.424507907611787</v>
      </c>
      <c r="AO74" s="74">
        <v>0</v>
      </c>
      <c r="AP74" s="74">
        <v>0</v>
      </c>
      <c r="AQ74" s="74">
        <v>6.8016839230856752</v>
      </c>
      <c r="AR74" s="74">
        <v>9.3981112754579588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139.41062692001364</v>
      </c>
      <c r="BU74" s="74">
        <v>0.58937307998634658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0.58937307998634658</v>
      </c>
      <c r="CB74" s="74">
        <v>140</v>
      </c>
      <c r="CD74" s="74">
        <v>0</v>
      </c>
      <c r="CE74" s="74">
        <v>0</v>
      </c>
      <c r="CF74" s="74">
        <v>0</v>
      </c>
      <c r="CH74" s="75">
        <v>140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5.3369912605707501</v>
      </c>
      <c r="E75" s="74">
        <v>8.3781146590491264</v>
      </c>
      <c r="F75" s="74">
        <v>0.70919478462539243</v>
      </c>
      <c r="G75" s="74">
        <v>0.86545804225471612</v>
      </c>
      <c r="H75" s="74">
        <v>13.823288174901716</v>
      </c>
      <c r="I75" s="74">
        <v>7.5126566167944109</v>
      </c>
      <c r="J75" s="74">
        <v>3.4017309160845093</v>
      </c>
      <c r="K75" s="74">
        <v>29.449613937834094</v>
      </c>
      <c r="L75" s="74">
        <v>1.3823288174901716</v>
      </c>
      <c r="M75" s="74">
        <v>29.401532935486607</v>
      </c>
      <c r="N75" s="74">
        <v>47.624232825183135</v>
      </c>
      <c r="O75" s="74">
        <v>0.36060751760613174</v>
      </c>
      <c r="P75" s="74">
        <v>1.0818225528183951</v>
      </c>
      <c r="Q75" s="74">
        <v>1.25010606103459</v>
      </c>
      <c r="R75" s="74">
        <v>0.85343779166784506</v>
      </c>
      <c r="S75" s="74">
        <v>5.3610317617444911</v>
      </c>
      <c r="T75" s="74">
        <v>1.5746528268801085</v>
      </c>
      <c r="U75" s="74">
        <v>0.32454676584551856</v>
      </c>
      <c r="V75" s="74">
        <v>3.0892044008258619</v>
      </c>
      <c r="W75" s="74">
        <v>0.69717453403852137</v>
      </c>
      <c r="X75" s="74">
        <v>5.6615380264162685</v>
      </c>
      <c r="Y75" s="74">
        <v>11.262974799898181</v>
      </c>
      <c r="Z75" s="74">
        <v>12.344797352716576</v>
      </c>
      <c r="AA75" s="74">
        <v>1.8871793421387559</v>
      </c>
      <c r="AB75" s="74">
        <v>2.295867862092372</v>
      </c>
      <c r="AC75" s="74">
        <v>2.9569816443702801</v>
      </c>
      <c r="AD75" s="74">
        <v>36.998331306389119</v>
      </c>
      <c r="AE75" s="74">
        <v>2.6684956302853751</v>
      </c>
      <c r="AF75" s="74">
        <v>134.87923183528014</v>
      </c>
      <c r="AG75" s="74">
        <v>15.037333484175694</v>
      </c>
      <c r="AH75" s="74">
        <v>36.072772011200044</v>
      </c>
      <c r="AI75" s="74">
        <v>98.229487795910288</v>
      </c>
      <c r="AJ75" s="74">
        <v>75.943943207851333</v>
      </c>
      <c r="AK75" s="74">
        <v>36.433379528806178</v>
      </c>
      <c r="AL75" s="74">
        <v>40.652487484797916</v>
      </c>
      <c r="AM75" s="74">
        <v>19.929575473032216</v>
      </c>
      <c r="AN75" s="74">
        <v>41.493905025878888</v>
      </c>
      <c r="AO75" s="74">
        <v>31.637299544644623</v>
      </c>
      <c r="AP75" s="74">
        <v>7.5366971179681537</v>
      </c>
      <c r="AQ75" s="74">
        <v>412.15035212263484</v>
      </c>
      <c r="AR75" s="74">
        <v>4.1349662018836444</v>
      </c>
      <c r="AS75" s="74">
        <v>17.862092372090395</v>
      </c>
      <c r="AT75" s="74">
        <v>1.045761801057782</v>
      </c>
      <c r="AU75" s="74">
        <v>1.2020250586871058E-2</v>
      </c>
      <c r="AV75" s="74">
        <v>0</v>
      </c>
      <c r="AW75" s="74">
        <v>7.2121503521226343E-2</v>
      </c>
      <c r="AX75" s="74">
        <v>2.0073818480074666</v>
      </c>
      <c r="AY75" s="74">
        <v>26.528693045224426</v>
      </c>
      <c r="AZ75" s="74">
        <v>0</v>
      </c>
      <c r="BA75" s="74">
        <v>0.14424300704245269</v>
      </c>
      <c r="BB75" s="74">
        <v>0.30050626467177644</v>
      </c>
      <c r="BC75" s="74">
        <v>3.6060751760613172E-2</v>
      </c>
      <c r="BD75" s="74">
        <v>0</v>
      </c>
      <c r="BE75" s="74">
        <v>5.8418417852193345</v>
      </c>
      <c r="BF75" s="74">
        <v>0</v>
      </c>
      <c r="BG75" s="74">
        <v>0.44474927171422912</v>
      </c>
      <c r="BH75" s="74">
        <v>0</v>
      </c>
      <c r="BI75" s="74">
        <v>0</v>
      </c>
      <c r="BJ75" s="74">
        <v>3.6301156772350591</v>
      </c>
      <c r="BK75" s="74">
        <v>1.2140453092739769</v>
      </c>
      <c r="BL75" s="74">
        <v>13.919450179596685</v>
      </c>
      <c r="BM75" s="74">
        <v>1.5986933280538507</v>
      </c>
      <c r="BN75" s="74">
        <v>0</v>
      </c>
      <c r="BO75" s="74">
        <v>2.1876856068105326</v>
      </c>
      <c r="BP75" s="74">
        <v>0</v>
      </c>
      <c r="BQ75" s="74">
        <v>0</v>
      </c>
      <c r="BR75" s="74">
        <v>1.2621263116214612</v>
      </c>
      <c r="BS75" s="74">
        <v>0</v>
      </c>
      <c r="BT75" s="74">
        <v>1270.7929122945952</v>
      </c>
      <c r="BU75" s="74">
        <v>61.531662754192951</v>
      </c>
      <c r="BV75" s="74">
        <v>0</v>
      </c>
      <c r="BW75" s="74">
        <v>0</v>
      </c>
      <c r="BX75" s="74">
        <v>225.27151624855048</v>
      </c>
      <c r="BY75" s="74">
        <v>142.40390870266143</v>
      </c>
      <c r="BZ75" s="74">
        <v>0</v>
      </c>
      <c r="CA75" s="74">
        <v>429.20708770540489</v>
      </c>
      <c r="CB75" s="74">
        <v>1700</v>
      </c>
      <c r="CD75" s="74">
        <v>0</v>
      </c>
      <c r="CE75" s="74">
        <v>0</v>
      </c>
      <c r="CF75" s="74">
        <v>0</v>
      </c>
      <c r="CH75" s="75">
        <v>1700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4.5775275233212875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252.05975292041347</v>
      </c>
      <c r="AH76" s="74">
        <v>10.389444491133709</v>
      </c>
      <c r="AI76" s="74">
        <v>1.8515841667367006</v>
      </c>
      <c r="AJ76" s="74">
        <v>0.64291116900579881</v>
      </c>
      <c r="AK76" s="74">
        <v>5.5290360534498699</v>
      </c>
      <c r="AL76" s="74">
        <v>0.1028657870409278</v>
      </c>
      <c r="AM76" s="74">
        <v>0.59147827548533494</v>
      </c>
      <c r="AN76" s="74">
        <v>7.7149340280695853</v>
      </c>
      <c r="AO76" s="74">
        <v>2.4687788889822677</v>
      </c>
      <c r="AP76" s="74">
        <v>0</v>
      </c>
      <c r="AQ76" s="74">
        <v>0</v>
      </c>
      <c r="AR76" s="74">
        <v>0</v>
      </c>
      <c r="AS76" s="74">
        <v>0.61719472224556693</v>
      </c>
      <c r="AT76" s="74">
        <v>0</v>
      </c>
      <c r="AU76" s="74">
        <v>0</v>
      </c>
      <c r="AV76" s="74">
        <v>0</v>
      </c>
      <c r="AW76" s="74">
        <v>3.3688545255903857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6.7634254979410029</v>
      </c>
      <c r="BD76" s="74">
        <v>0</v>
      </c>
      <c r="BE76" s="74">
        <v>0</v>
      </c>
      <c r="BF76" s="74">
        <v>0</v>
      </c>
      <c r="BG76" s="74">
        <v>0.14144045718127574</v>
      </c>
      <c r="BH76" s="74">
        <v>0</v>
      </c>
      <c r="BI76" s="74">
        <v>0</v>
      </c>
      <c r="BJ76" s="74">
        <v>0</v>
      </c>
      <c r="BK76" s="74">
        <v>0</v>
      </c>
      <c r="BL76" s="74">
        <v>0.99008320026893015</v>
      </c>
      <c r="BM76" s="74">
        <v>0.61719472224556693</v>
      </c>
      <c r="BN76" s="74">
        <v>0</v>
      </c>
      <c r="BO76" s="74">
        <v>6.4291116900579884E-2</v>
      </c>
      <c r="BP76" s="74">
        <v>1.2858223380115975E-2</v>
      </c>
      <c r="BQ76" s="74">
        <v>0.2185897974619716</v>
      </c>
      <c r="BR76" s="74">
        <v>2.2373308681401798</v>
      </c>
      <c r="BS76" s="74">
        <v>0</v>
      </c>
      <c r="BT76" s="74">
        <v>300.95957643499452</v>
      </c>
      <c r="BU76" s="74">
        <v>5.0404235650054625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5.0404235650054625</v>
      </c>
      <c r="CB76" s="74">
        <v>306</v>
      </c>
      <c r="CD76" s="74">
        <v>0</v>
      </c>
      <c r="CE76" s="74">
        <v>0</v>
      </c>
      <c r="CF76" s="74">
        <v>0</v>
      </c>
      <c r="CH76" s="75">
        <v>306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1.2314509480626545E-2</v>
      </c>
      <c r="E77" s="74">
        <v>0</v>
      </c>
      <c r="F77" s="74">
        <v>0</v>
      </c>
      <c r="G77" s="74">
        <v>0</v>
      </c>
      <c r="H77" s="74">
        <v>0.82507213520197853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72.015251442704042</v>
      </c>
      <c r="AH77" s="74">
        <v>0</v>
      </c>
      <c r="AI77" s="74">
        <v>0.41869332234130252</v>
      </c>
      <c r="AJ77" s="74">
        <v>0</v>
      </c>
      <c r="AK77" s="74">
        <v>2.462901896125309E-2</v>
      </c>
      <c r="AL77" s="74">
        <v>0.40637881286067601</v>
      </c>
      <c r="AM77" s="74">
        <v>0</v>
      </c>
      <c r="AN77" s="74">
        <v>2.278184253915911</v>
      </c>
      <c r="AO77" s="74">
        <v>0.43100783182192909</v>
      </c>
      <c r="AP77" s="74">
        <v>0.20934666117065126</v>
      </c>
      <c r="AQ77" s="74">
        <v>0</v>
      </c>
      <c r="AR77" s="74">
        <v>4.925803792250618E-2</v>
      </c>
      <c r="AS77" s="74">
        <v>2.0934666117065128</v>
      </c>
      <c r="AT77" s="74">
        <v>0</v>
      </c>
      <c r="AU77" s="74">
        <v>0</v>
      </c>
      <c r="AV77" s="74">
        <v>0</v>
      </c>
      <c r="AW77" s="74">
        <v>0.70192704039571308</v>
      </c>
      <c r="AX77" s="74">
        <v>1.2314509480626545E-2</v>
      </c>
      <c r="AY77" s="74">
        <v>0</v>
      </c>
      <c r="AZ77" s="74">
        <v>0</v>
      </c>
      <c r="BA77" s="74">
        <v>5.652359851607585</v>
      </c>
      <c r="BB77" s="74">
        <v>0.1600886232481451</v>
      </c>
      <c r="BC77" s="74">
        <v>43.507161995053586</v>
      </c>
      <c r="BD77" s="74">
        <v>7.3271331409727951</v>
      </c>
      <c r="BE77" s="74">
        <v>1.2314509480626545E-2</v>
      </c>
      <c r="BF77" s="74">
        <v>6.6867786479802147</v>
      </c>
      <c r="BG77" s="74">
        <v>8.0906327287716415</v>
      </c>
      <c r="BH77" s="74">
        <v>2.5983615004122012</v>
      </c>
      <c r="BI77" s="74">
        <v>1.0097897774113767</v>
      </c>
      <c r="BJ77" s="74">
        <v>9.6545754328112121</v>
      </c>
      <c r="BK77" s="74">
        <v>0.62803998351195389</v>
      </c>
      <c r="BL77" s="74">
        <v>5.9479080791426222</v>
      </c>
      <c r="BM77" s="74">
        <v>17.277256801319044</v>
      </c>
      <c r="BN77" s="74">
        <v>2.6106760098928277</v>
      </c>
      <c r="BO77" s="74">
        <v>1.8348619126133552</v>
      </c>
      <c r="BP77" s="74">
        <v>1.4654266281945589</v>
      </c>
      <c r="BQ77" s="74">
        <v>8.620156636438582E-2</v>
      </c>
      <c r="BR77" s="74">
        <v>9.2235676009892824</v>
      </c>
      <c r="BS77" s="74">
        <v>0</v>
      </c>
      <c r="BT77" s="74">
        <v>203.25097897774114</v>
      </c>
      <c r="BU77" s="74">
        <v>7.3763911788953012</v>
      </c>
      <c r="BV77" s="74">
        <v>0</v>
      </c>
      <c r="BW77" s="74">
        <v>0</v>
      </c>
      <c r="BX77" s="74">
        <v>248.03884995877988</v>
      </c>
      <c r="BY77" s="74">
        <v>258.33377988458369</v>
      </c>
      <c r="BZ77" s="74">
        <v>0</v>
      </c>
      <c r="CA77" s="74">
        <v>513.74902102225894</v>
      </c>
      <c r="CB77" s="74">
        <v>717</v>
      </c>
      <c r="CD77" s="74">
        <v>0</v>
      </c>
      <c r="CE77" s="74">
        <v>0</v>
      </c>
      <c r="CF77" s="74">
        <v>0</v>
      </c>
      <c r="CH77" s="75">
        <v>717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242.1536789313603</v>
      </c>
      <c r="AH78" s="74">
        <v>0.14179880054537999</v>
      </c>
      <c r="AI78" s="74">
        <v>0</v>
      </c>
      <c r="AJ78" s="74">
        <v>4.2152916162126601</v>
      </c>
      <c r="AK78" s="74">
        <v>0</v>
      </c>
      <c r="AL78" s="74">
        <v>0.52852280203278001</v>
      </c>
      <c r="AM78" s="74">
        <v>0.43828720168572005</v>
      </c>
      <c r="AN78" s="74">
        <v>3.8672400148740002E-2</v>
      </c>
      <c r="AO78" s="74">
        <v>0</v>
      </c>
      <c r="AP78" s="74">
        <v>0</v>
      </c>
      <c r="AQ78" s="74">
        <v>0.21914360084286003</v>
      </c>
      <c r="AR78" s="74">
        <v>0</v>
      </c>
      <c r="AS78" s="74">
        <v>0.34805160133865998</v>
      </c>
      <c r="AT78" s="74">
        <v>5.1563200198320003E-2</v>
      </c>
      <c r="AU78" s="74">
        <v>0</v>
      </c>
      <c r="AV78" s="74">
        <v>0.16758040064454</v>
      </c>
      <c r="AW78" s="74">
        <v>0.51563200198320003</v>
      </c>
      <c r="AX78" s="74">
        <v>0</v>
      </c>
      <c r="AY78" s="74">
        <v>0</v>
      </c>
      <c r="AZ78" s="74">
        <v>0</v>
      </c>
      <c r="BA78" s="74">
        <v>2.16565440832944</v>
      </c>
      <c r="BB78" s="74">
        <v>5.5043716211706597</v>
      </c>
      <c r="BC78" s="74">
        <v>0</v>
      </c>
      <c r="BD78" s="74">
        <v>2.3203440089243998</v>
      </c>
      <c r="BE78" s="74">
        <v>0</v>
      </c>
      <c r="BF78" s="74">
        <v>2.2558900086764999</v>
      </c>
      <c r="BG78" s="74">
        <v>2.4621428094697801</v>
      </c>
      <c r="BH78" s="74">
        <v>3.8672400148740002E-2</v>
      </c>
      <c r="BI78" s="74">
        <v>0</v>
      </c>
      <c r="BJ78" s="74">
        <v>18.111574069659898</v>
      </c>
      <c r="BK78" s="74">
        <v>2.9777748114529801</v>
      </c>
      <c r="BL78" s="74">
        <v>0.27070680104118</v>
      </c>
      <c r="BM78" s="74">
        <v>0.11601720044621999</v>
      </c>
      <c r="BN78" s="74">
        <v>3.8672400148740002E-2</v>
      </c>
      <c r="BO78" s="74">
        <v>2.5781600099160001E-2</v>
      </c>
      <c r="BP78" s="74">
        <v>3.8672400148740002E-2</v>
      </c>
      <c r="BQ78" s="74">
        <v>1.50822360580086</v>
      </c>
      <c r="BR78" s="74">
        <v>8.5208188327723793</v>
      </c>
      <c r="BS78" s="74">
        <v>0</v>
      </c>
      <c r="BT78" s="74">
        <v>295.17353953528283</v>
      </c>
      <c r="BU78" s="74">
        <v>17.557269667527962</v>
      </c>
      <c r="BV78" s="74">
        <v>0</v>
      </c>
      <c r="BW78" s="74">
        <v>0</v>
      </c>
      <c r="BX78" s="74">
        <v>674.00837139233988</v>
      </c>
      <c r="BY78" s="74">
        <v>365.26081940484931</v>
      </c>
      <c r="BZ78" s="74">
        <v>0</v>
      </c>
      <c r="CA78" s="74">
        <v>1056.8264604647172</v>
      </c>
      <c r="CB78" s="74">
        <v>1352</v>
      </c>
      <c r="CD78" s="74">
        <v>0</v>
      </c>
      <c r="CE78" s="74">
        <v>0</v>
      </c>
      <c r="CF78" s="74">
        <v>0</v>
      </c>
      <c r="CH78" s="75">
        <v>1352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3.8599537037037033</v>
      </c>
      <c r="I79" s="74">
        <v>0</v>
      </c>
      <c r="J79" s="74">
        <v>0</v>
      </c>
      <c r="K79" s="74">
        <v>0.4131054131054131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3.9890491452991448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35.359241452991455</v>
      </c>
      <c r="AH79" s="74">
        <v>0.58092948717948723</v>
      </c>
      <c r="AI79" s="74">
        <v>12.0446047008547</v>
      </c>
      <c r="AJ79" s="74">
        <v>3.5630341880341878</v>
      </c>
      <c r="AK79" s="74">
        <v>2.5819088319088319E-2</v>
      </c>
      <c r="AL79" s="74">
        <v>0.58092948717948723</v>
      </c>
      <c r="AM79" s="74">
        <v>0.71002492877492873</v>
      </c>
      <c r="AN79" s="74">
        <v>4.8152599715099713</v>
      </c>
      <c r="AO79" s="74">
        <v>0.10327635327635327</v>
      </c>
      <c r="AP79" s="74">
        <v>5.1638176638176637E-2</v>
      </c>
      <c r="AQ79" s="74">
        <v>12.844996438746438</v>
      </c>
      <c r="AR79" s="74">
        <v>0</v>
      </c>
      <c r="AS79" s="74">
        <v>1.6782407407407407</v>
      </c>
      <c r="AT79" s="74">
        <v>0</v>
      </c>
      <c r="AU79" s="74">
        <v>0</v>
      </c>
      <c r="AV79" s="74">
        <v>0</v>
      </c>
      <c r="AW79" s="74">
        <v>0.51638176638176636</v>
      </c>
      <c r="AX79" s="74">
        <v>0</v>
      </c>
      <c r="AY79" s="74">
        <v>0</v>
      </c>
      <c r="AZ79" s="74">
        <v>0</v>
      </c>
      <c r="BA79" s="74">
        <v>0.69711538461538458</v>
      </c>
      <c r="BB79" s="74">
        <v>0</v>
      </c>
      <c r="BC79" s="74">
        <v>0.4131054131054131</v>
      </c>
      <c r="BD79" s="74">
        <v>0</v>
      </c>
      <c r="BE79" s="74">
        <v>0</v>
      </c>
      <c r="BF79" s="74">
        <v>0</v>
      </c>
      <c r="BG79" s="74">
        <v>25.418892450142451</v>
      </c>
      <c r="BH79" s="74">
        <v>9.036680911680911E-2</v>
      </c>
      <c r="BI79" s="74">
        <v>0</v>
      </c>
      <c r="BJ79" s="74">
        <v>0</v>
      </c>
      <c r="BK79" s="74">
        <v>0</v>
      </c>
      <c r="BL79" s="74">
        <v>1.2393162393162394</v>
      </c>
      <c r="BM79" s="74">
        <v>2.2204415954415953</v>
      </c>
      <c r="BN79" s="74">
        <v>0</v>
      </c>
      <c r="BO79" s="74">
        <v>5.1509081196581201</v>
      </c>
      <c r="BP79" s="74">
        <v>2.8788283475783478</v>
      </c>
      <c r="BQ79" s="74">
        <v>0</v>
      </c>
      <c r="BR79" s="74">
        <v>0.51638176638176636</v>
      </c>
      <c r="BS79" s="74">
        <v>0</v>
      </c>
      <c r="BT79" s="74">
        <v>119.76184116809115</v>
      </c>
      <c r="BU79" s="74">
        <v>14.755608974358973</v>
      </c>
      <c r="BV79" s="74">
        <v>0</v>
      </c>
      <c r="BW79" s="74">
        <v>0</v>
      </c>
      <c r="BX79" s="74">
        <v>85.099715099715098</v>
      </c>
      <c r="BY79" s="74">
        <v>215.38283475783476</v>
      </c>
      <c r="BZ79" s="74">
        <v>0</v>
      </c>
      <c r="CA79" s="74">
        <v>315.23815883190883</v>
      </c>
      <c r="CB79" s="74">
        <v>435</v>
      </c>
      <c r="CD79" s="74">
        <v>0</v>
      </c>
      <c r="CE79" s="74">
        <v>0</v>
      </c>
      <c r="CF79" s="74">
        <v>0</v>
      </c>
      <c r="CH79" s="75">
        <v>435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0.65130977846094318</v>
      </c>
      <c r="E80" s="74">
        <v>1.4887080650535842</v>
      </c>
      <c r="F80" s="74">
        <v>9.3044254065849014E-2</v>
      </c>
      <c r="G80" s="74">
        <v>0.41869914329632058</v>
      </c>
      <c r="H80" s="74">
        <v>2.0120819941739851</v>
      </c>
      <c r="I80" s="74">
        <v>0.32565488923047159</v>
      </c>
      <c r="J80" s="74">
        <v>0.25587169868108484</v>
      </c>
      <c r="K80" s="74">
        <v>0.75598456428502325</v>
      </c>
      <c r="L80" s="74">
        <v>0.41869914329632058</v>
      </c>
      <c r="M80" s="74">
        <v>1.1979447710978062</v>
      </c>
      <c r="N80" s="74">
        <v>0.31402435747224045</v>
      </c>
      <c r="O80" s="74">
        <v>3.4891595274693384E-2</v>
      </c>
      <c r="P80" s="74">
        <v>0.70946243725209868</v>
      </c>
      <c r="Q80" s="74">
        <v>0.10467478582408014</v>
      </c>
      <c r="R80" s="74">
        <v>0.13956638109877353</v>
      </c>
      <c r="S80" s="74">
        <v>0.33728542098870268</v>
      </c>
      <c r="T80" s="74">
        <v>0.9071814771420279</v>
      </c>
      <c r="U80" s="74">
        <v>9.3044254065849014E-2</v>
      </c>
      <c r="V80" s="74">
        <v>5.8152658791155637E-2</v>
      </c>
      <c r="W80" s="74">
        <v>0.10467478582408014</v>
      </c>
      <c r="X80" s="74">
        <v>1.6050133826358954</v>
      </c>
      <c r="Y80" s="74">
        <v>0.27913276219754707</v>
      </c>
      <c r="Z80" s="74">
        <v>0.11630531758231127</v>
      </c>
      <c r="AA80" s="74">
        <v>0.13956638109877353</v>
      </c>
      <c r="AB80" s="74">
        <v>1.2677279616471928</v>
      </c>
      <c r="AC80" s="74">
        <v>2.2795842246133007</v>
      </c>
      <c r="AD80" s="74">
        <v>0.34891595274693382</v>
      </c>
      <c r="AE80" s="74">
        <v>1.372402747471273</v>
      </c>
      <c r="AF80" s="74">
        <v>0.6047876514280186</v>
      </c>
      <c r="AG80" s="74">
        <v>31.797873827003901</v>
      </c>
      <c r="AH80" s="74">
        <v>132.66947576614245</v>
      </c>
      <c r="AI80" s="74">
        <v>51.104556545667577</v>
      </c>
      <c r="AJ80" s="74">
        <v>20.341800045146243</v>
      </c>
      <c r="AK80" s="74">
        <v>17.945910502950628</v>
      </c>
      <c r="AL80" s="74">
        <v>5.9548322602143369</v>
      </c>
      <c r="AM80" s="74">
        <v>4.0125334565897388</v>
      </c>
      <c r="AN80" s="74">
        <v>34.542679321946451</v>
      </c>
      <c r="AO80" s="74">
        <v>80.111102750696006</v>
      </c>
      <c r="AP80" s="74">
        <v>2.8029581537337016</v>
      </c>
      <c r="AQ80" s="74">
        <v>184.0996872010405</v>
      </c>
      <c r="AR80" s="74">
        <v>7.3388655394438409</v>
      </c>
      <c r="AS80" s="74">
        <v>14.794036396469993</v>
      </c>
      <c r="AT80" s="74">
        <v>19.737012393718224</v>
      </c>
      <c r="AU80" s="74">
        <v>0.29076329395577821</v>
      </c>
      <c r="AV80" s="74">
        <v>1.1630531758231127E-2</v>
      </c>
      <c r="AW80" s="74">
        <v>1.2212058346142682</v>
      </c>
      <c r="AX80" s="74">
        <v>0.51174339736216967</v>
      </c>
      <c r="AY80" s="74">
        <v>0.31402435747224045</v>
      </c>
      <c r="AZ80" s="74">
        <v>0.10467478582408014</v>
      </c>
      <c r="BA80" s="74">
        <v>0.96533413593318362</v>
      </c>
      <c r="BB80" s="74">
        <v>14.491642570755985</v>
      </c>
      <c r="BC80" s="74">
        <v>0.19771903988992917</v>
      </c>
      <c r="BD80" s="74">
        <v>0.70946243725209868</v>
      </c>
      <c r="BE80" s="74">
        <v>7.7691952144983931</v>
      </c>
      <c r="BF80" s="74">
        <v>11.037374638561339</v>
      </c>
      <c r="BG80" s="74">
        <v>0.97696466769141466</v>
      </c>
      <c r="BH80" s="74">
        <v>0.59315711966978746</v>
      </c>
      <c r="BI80" s="74">
        <v>0.54663499263686299</v>
      </c>
      <c r="BJ80" s="74">
        <v>9.9208435897711507</v>
      </c>
      <c r="BK80" s="74">
        <v>2.3261063516462253E-2</v>
      </c>
      <c r="BL80" s="74">
        <v>1.4072943427459665</v>
      </c>
      <c r="BM80" s="74">
        <v>1.093269985273726</v>
      </c>
      <c r="BN80" s="74">
        <v>0</v>
      </c>
      <c r="BO80" s="74">
        <v>0.10467478582408014</v>
      </c>
      <c r="BP80" s="74">
        <v>3.4891595274693384E-2</v>
      </c>
      <c r="BQ80" s="74">
        <v>1.104900517031957</v>
      </c>
      <c r="BR80" s="74">
        <v>8.8740957315303515</v>
      </c>
      <c r="BS80" s="74">
        <v>0</v>
      </c>
      <c r="BT80" s="74">
        <v>687.99247562640414</v>
      </c>
      <c r="BU80" s="74">
        <v>83.402543238275413</v>
      </c>
      <c r="BV80" s="74">
        <v>0</v>
      </c>
      <c r="BW80" s="74">
        <v>0</v>
      </c>
      <c r="BX80" s="74">
        <v>52.62815620599585</v>
      </c>
      <c r="BY80" s="74">
        <v>257.97682492932466</v>
      </c>
      <c r="BZ80" s="74">
        <v>0</v>
      </c>
      <c r="CA80" s="74">
        <v>394.00752437359586</v>
      </c>
      <c r="CB80" s="74">
        <v>1082</v>
      </c>
      <c r="CD80" s="74">
        <v>0</v>
      </c>
      <c r="CE80" s="74">
        <v>0</v>
      </c>
      <c r="CF80" s="74">
        <v>0</v>
      </c>
      <c r="CH80" s="75">
        <v>1082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7.5196832881099601E-2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1.0742404697299942E-2</v>
      </c>
      <c r="AG81" s="74">
        <v>0</v>
      </c>
      <c r="AH81" s="74">
        <v>13.911414083003425</v>
      </c>
      <c r="AI81" s="74">
        <v>0.1503936657621992</v>
      </c>
      <c r="AJ81" s="74">
        <v>0.22559049864329878</v>
      </c>
      <c r="AK81" s="74">
        <v>0</v>
      </c>
      <c r="AL81" s="74">
        <v>3.2227214091899825E-2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3.2227214091899825E-2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2.1484809394599885E-2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5.8331257506338687</v>
      </c>
      <c r="BS81" s="74">
        <v>0</v>
      </c>
      <c r="BT81" s="74">
        <v>20.292402473199591</v>
      </c>
      <c r="BU81" s="74">
        <v>6.9395934344557624</v>
      </c>
      <c r="BV81" s="74">
        <v>0</v>
      </c>
      <c r="BW81" s="74">
        <v>0</v>
      </c>
      <c r="BX81" s="74">
        <v>436.62503892175613</v>
      </c>
      <c r="BY81" s="74">
        <v>19.1429651705885</v>
      </c>
      <c r="BZ81" s="74">
        <v>0</v>
      </c>
      <c r="CA81" s="74">
        <v>462.70759752680038</v>
      </c>
      <c r="CB81" s="74">
        <v>483</v>
      </c>
      <c r="CD81" s="74">
        <v>0</v>
      </c>
      <c r="CE81" s="74">
        <v>0</v>
      </c>
      <c r="CF81" s="74">
        <v>0</v>
      </c>
      <c r="CH81" s="75">
        <v>483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40.318297667708585</v>
      </c>
      <c r="AJ82" s="74">
        <v>0</v>
      </c>
      <c r="AK82" s="74">
        <v>0</v>
      </c>
      <c r="AL82" s="74">
        <v>0</v>
      </c>
      <c r="AM82" s="74">
        <v>0</v>
      </c>
      <c r="AN82" s="74">
        <v>13.348761721567683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53.667059389276261</v>
      </c>
      <c r="BU82" s="74">
        <v>21.478913200288531</v>
      </c>
      <c r="BV82" s="74">
        <v>0</v>
      </c>
      <c r="BW82" s="74">
        <v>0</v>
      </c>
      <c r="BX82" s="74">
        <v>2.7201250300553017</v>
      </c>
      <c r="BY82" s="74">
        <v>341.13390238037988</v>
      </c>
      <c r="BZ82" s="74">
        <v>0</v>
      </c>
      <c r="CA82" s="74">
        <v>365.33294061072371</v>
      </c>
      <c r="CB82" s="74">
        <v>419</v>
      </c>
      <c r="CD82" s="74">
        <v>0</v>
      </c>
      <c r="CE82" s="74">
        <v>0</v>
      </c>
      <c r="CF82" s="74">
        <v>0</v>
      </c>
      <c r="CH82" s="75">
        <v>419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1.8310379682860574</v>
      </c>
      <c r="H83" s="74">
        <v>21.257375702823932</v>
      </c>
      <c r="I83" s="74">
        <v>11.625465916987809</v>
      </c>
      <c r="J83" s="74">
        <v>5.341430286183587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9.7510897719375822E-2</v>
      </c>
      <c r="AF83" s="74">
        <v>0</v>
      </c>
      <c r="AG83" s="74">
        <v>0</v>
      </c>
      <c r="AH83" s="74">
        <v>0</v>
      </c>
      <c r="AI83" s="74">
        <v>29.112420241329204</v>
      </c>
      <c r="AJ83" s="74">
        <v>0</v>
      </c>
      <c r="AK83" s="74">
        <v>0</v>
      </c>
      <c r="AL83" s="74">
        <v>0</v>
      </c>
      <c r="AM83" s="74">
        <v>0</v>
      </c>
      <c r="AN83" s="74">
        <v>11.712142270516141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7.5841809337292315E-2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81.0532250931834</v>
      </c>
      <c r="BU83" s="74">
        <v>65.559826899993681</v>
      </c>
      <c r="BV83" s="74">
        <v>0</v>
      </c>
      <c r="BW83" s="74">
        <v>0</v>
      </c>
      <c r="BX83" s="74">
        <v>0</v>
      </c>
      <c r="BY83" s="74">
        <v>196.38694800682291</v>
      </c>
      <c r="BZ83" s="74">
        <v>0</v>
      </c>
      <c r="CA83" s="74">
        <v>261.94677490681664</v>
      </c>
      <c r="CB83" s="74">
        <v>343</v>
      </c>
      <c r="CD83" s="74">
        <v>0</v>
      </c>
      <c r="CE83" s="74">
        <v>0</v>
      </c>
      <c r="CF83" s="74">
        <v>0</v>
      </c>
      <c r="CH83" s="75">
        <v>343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0.18611378401477435</v>
      </c>
      <c r="E84" s="74">
        <v>0.45908066723644342</v>
      </c>
      <c r="F84" s="74">
        <v>0.16129861281280444</v>
      </c>
      <c r="G84" s="74">
        <v>0.93056892007387182</v>
      </c>
      <c r="H84" s="74">
        <v>29.232271675920558</v>
      </c>
      <c r="I84" s="74">
        <v>29.579684072748137</v>
      </c>
      <c r="J84" s="74">
        <v>8.8838312903052277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1.1663130464925859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1.3896495873103152</v>
      </c>
      <c r="AC84" s="74">
        <v>2.4815171201969913E-2</v>
      </c>
      <c r="AD84" s="74">
        <v>0</v>
      </c>
      <c r="AE84" s="74">
        <v>0.22333654081772922</v>
      </c>
      <c r="AF84" s="74">
        <v>1.0174220192807664</v>
      </c>
      <c r="AG84" s="74">
        <v>1.0546447760837212</v>
      </c>
      <c r="AH84" s="74">
        <v>10.372741562423425</v>
      </c>
      <c r="AI84" s="74">
        <v>336.23316220109137</v>
      </c>
      <c r="AJ84" s="74">
        <v>34.145675573910601</v>
      </c>
      <c r="AK84" s="74">
        <v>0.43426549603447351</v>
      </c>
      <c r="AL84" s="74">
        <v>15.484666830029227</v>
      </c>
      <c r="AM84" s="74">
        <v>0</v>
      </c>
      <c r="AN84" s="74">
        <v>136.55788712444041</v>
      </c>
      <c r="AO84" s="74">
        <v>0.37222756802954871</v>
      </c>
      <c r="AP84" s="74">
        <v>1.2655737313004656</v>
      </c>
      <c r="AQ84" s="74">
        <v>81.344131200057376</v>
      </c>
      <c r="AR84" s="74">
        <v>5.9432335028717942</v>
      </c>
      <c r="AS84" s="74">
        <v>7.3204755045811245</v>
      </c>
      <c r="AT84" s="74">
        <v>0.50871100964038318</v>
      </c>
      <c r="AU84" s="74">
        <v>2.4691095345960066</v>
      </c>
      <c r="AV84" s="74">
        <v>0</v>
      </c>
      <c r="AW84" s="74">
        <v>3.3376405266649534</v>
      </c>
      <c r="AX84" s="74">
        <v>0.11166827040886461</v>
      </c>
      <c r="AY84" s="74">
        <v>0</v>
      </c>
      <c r="AZ84" s="74">
        <v>0</v>
      </c>
      <c r="BA84" s="74">
        <v>0</v>
      </c>
      <c r="BB84" s="74">
        <v>1.1663130464925859</v>
      </c>
      <c r="BC84" s="74">
        <v>0</v>
      </c>
      <c r="BD84" s="74">
        <v>7.4445513605909744E-2</v>
      </c>
      <c r="BE84" s="74">
        <v>0</v>
      </c>
      <c r="BF84" s="74">
        <v>0</v>
      </c>
      <c r="BG84" s="74">
        <v>7.4445513605909744E-2</v>
      </c>
      <c r="BH84" s="74">
        <v>2.4815171201969913E-2</v>
      </c>
      <c r="BI84" s="74">
        <v>0</v>
      </c>
      <c r="BJ84" s="74">
        <v>24.169976750718696</v>
      </c>
      <c r="BK84" s="74">
        <v>0</v>
      </c>
      <c r="BL84" s="74">
        <v>1.3400192449063755</v>
      </c>
      <c r="BM84" s="74">
        <v>0.18611378401477435</v>
      </c>
      <c r="BN84" s="74">
        <v>0</v>
      </c>
      <c r="BO84" s="74">
        <v>1.9231757681526682</v>
      </c>
      <c r="BP84" s="74">
        <v>0</v>
      </c>
      <c r="BQ84" s="74">
        <v>6.2037928004924782E-2</v>
      </c>
      <c r="BR84" s="74">
        <v>0</v>
      </c>
      <c r="BS84" s="74">
        <v>0</v>
      </c>
      <c r="BT84" s="74">
        <v>739.23154252108282</v>
      </c>
      <c r="BU84" s="74">
        <v>138.84088287502166</v>
      </c>
      <c r="BV84" s="74">
        <v>0</v>
      </c>
      <c r="BW84" s="74">
        <v>0</v>
      </c>
      <c r="BX84" s="74">
        <v>70.909351709629021</v>
      </c>
      <c r="BY84" s="74">
        <v>1127.0182228942665</v>
      </c>
      <c r="BZ84" s="74">
        <v>0</v>
      </c>
      <c r="CA84" s="74">
        <v>1336.7684574789173</v>
      </c>
      <c r="CB84" s="74">
        <v>2076</v>
      </c>
      <c r="CD84" s="74">
        <v>0</v>
      </c>
      <c r="CE84" s="74">
        <v>0</v>
      </c>
      <c r="CF84" s="74">
        <v>0</v>
      </c>
      <c r="CH84" s="75">
        <v>2076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29.013559847021522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2.03006655166035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0.35305505246266955</v>
      </c>
      <c r="BH85" s="74">
        <v>0</v>
      </c>
      <c r="BI85" s="74">
        <v>0</v>
      </c>
      <c r="BJ85" s="74">
        <v>0</v>
      </c>
      <c r="BK85" s="74">
        <v>0</v>
      </c>
      <c r="BL85" s="74">
        <v>0.2143548532809065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31.611036304425451</v>
      </c>
      <c r="BU85" s="74">
        <v>183.38688153632376</v>
      </c>
      <c r="BV85" s="74">
        <v>0</v>
      </c>
      <c r="BW85" s="74">
        <v>0</v>
      </c>
      <c r="BX85" s="74">
        <v>1909.0191051017205</v>
      </c>
      <c r="BY85" s="74">
        <v>806.98297705753032</v>
      </c>
      <c r="BZ85" s="74">
        <v>0</v>
      </c>
      <c r="CA85" s="74">
        <v>2899.3889636955746</v>
      </c>
      <c r="CB85" s="74">
        <v>2931</v>
      </c>
      <c r="CD85" s="74">
        <v>0</v>
      </c>
      <c r="CE85" s="74">
        <v>0</v>
      </c>
      <c r="CF85" s="74">
        <v>0</v>
      </c>
      <c r="CH85" s="75">
        <v>2931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0.12476518844370467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4.5369159434074428E-2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15.707181072405184</v>
      </c>
      <c r="AK86" s="74">
        <v>6.8053739151111639E-2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0.42911663298062064</v>
      </c>
      <c r="AS86" s="74">
        <v>0</v>
      </c>
      <c r="AT86" s="74">
        <v>1.2854595172987755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17.659945309713471</v>
      </c>
      <c r="BU86" s="74">
        <v>17.083378908572108</v>
      </c>
      <c r="BV86" s="74">
        <v>0</v>
      </c>
      <c r="BW86" s="74">
        <v>0</v>
      </c>
      <c r="BX86" s="74">
        <v>2.7599571989061942</v>
      </c>
      <c r="BY86" s="74">
        <v>121.49671858280823</v>
      </c>
      <c r="BZ86" s="74">
        <v>0</v>
      </c>
      <c r="CA86" s="74">
        <v>141.34005469028654</v>
      </c>
      <c r="CB86" s="74">
        <v>159</v>
      </c>
      <c r="CD86" s="74">
        <v>0</v>
      </c>
      <c r="CE86" s="74">
        <v>0</v>
      </c>
      <c r="CF86" s="74">
        <v>0</v>
      </c>
      <c r="CH86" s="75">
        <v>159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483.72574936153046</v>
      </c>
      <c r="AK87" s="74">
        <v>117.02435891691684</v>
      </c>
      <c r="AL87" s="74">
        <v>0.18444673447137716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133.24857744522603</v>
      </c>
      <c r="AS87" s="74">
        <v>0</v>
      </c>
      <c r="AT87" s="74">
        <v>101.22578669892617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0.43983452066251477</v>
      </c>
      <c r="BH87" s="74">
        <v>0</v>
      </c>
      <c r="BI87" s="74">
        <v>1.6883970309302987</v>
      </c>
      <c r="BJ87" s="74">
        <v>0</v>
      </c>
      <c r="BK87" s="74">
        <v>0</v>
      </c>
      <c r="BL87" s="74">
        <v>8.01633884433293</v>
      </c>
      <c r="BM87" s="74">
        <v>2.9724300670579624</v>
      </c>
      <c r="BN87" s="74">
        <v>0</v>
      </c>
      <c r="BO87" s="74">
        <v>1.0215511447645504</v>
      </c>
      <c r="BP87" s="74">
        <v>0</v>
      </c>
      <c r="BQ87" s="74">
        <v>0</v>
      </c>
      <c r="BR87" s="74">
        <v>0</v>
      </c>
      <c r="BS87" s="74">
        <v>0</v>
      </c>
      <c r="BT87" s="74">
        <v>849.5474707648192</v>
      </c>
      <c r="BU87" s="74">
        <v>100.45252923518079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100.45252923518079</v>
      </c>
      <c r="CB87" s="74">
        <v>950</v>
      </c>
      <c r="CD87" s="74">
        <v>0</v>
      </c>
      <c r="CE87" s="74">
        <v>0</v>
      </c>
      <c r="CF87" s="74">
        <v>0</v>
      </c>
      <c r="CH87" s="75">
        <v>950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93.286542881114798</v>
      </c>
      <c r="AM88" s="74">
        <v>0</v>
      </c>
      <c r="AN88" s="74">
        <v>13.014846970415496</v>
      </c>
      <c r="AO88" s="74">
        <v>0</v>
      </c>
      <c r="AP88" s="74">
        <v>0</v>
      </c>
      <c r="AQ88" s="74">
        <v>0</v>
      </c>
      <c r="AR88" s="74">
        <v>1.2192998455720523</v>
      </c>
      <c r="AS88" s="74">
        <v>0</v>
      </c>
      <c r="AT88" s="74">
        <v>9.074015977820741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2.2769245734991914</v>
      </c>
      <c r="BM88" s="74">
        <v>6.736463235204708E-3</v>
      </c>
      <c r="BN88" s="74">
        <v>0</v>
      </c>
      <c r="BO88" s="74">
        <v>0</v>
      </c>
      <c r="BP88" s="74">
        <v>0</v>
      </c>
      <c r="BQ88" s="74">
        <v>0</v>
      </c>
      <c r="BR88" s="74">
        <v>0.64670047057965196</v>
      </c>
      <c r="BS88" s="74">
        <v>0</v>
      </c>
      <c r="BT88" s="74">
        <v>119.52506718223714</v>
      </c>
      <c r="BU88" s="74">
        <v>207.31465606342491</v>
      </c>
      <c r="BV88" s="74">
        <v>0</v>
      </c>
      <c r="BW88" s="74">
        <v>0</v>
      </c>
      <c r="BX88" s="74">
        <v>118.27882148372427</v>
      </c>
      <c r="BY88" s="74">
        <v>108.8814552706137</v>
      </c>
      <c r="BZ88" s="74">
        <v>0</v>
      </c>
      <c r="CA88" s="74">
        <v>434.47493281776286</v>
      </c>
      <c r="CB88" s="74">
        <v>554</v>
      </c>
      <c r="CD88" s="74">
        <v>0</v>
      </c>
      <c r="CE88" s="74">
        <v>0</v>
      </c>
      <c r="CF88" s="74">
        <v>0</v>
      </c>
      <c r="CH88" s="75">
        <v>554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6.2736295085919398</v>
      </c>
      <c r="AL89" s="74">
        <v>0</v>
      </c>
      <c r="AM89" s="74">
        <v>27.023478831549763</v>
      </c>
      <c r="AN89" s="74">
        <v>0</v>
      </c>
      <c r="AO89" s="74">
        <v>0</v>
      </c>
      <c r="AP89" s="74">
        <v>0</v>
      </c>
      <c r="AQ89" s="74">
        <v>9.0138355008504874E-3</v>
      </c>
      <c r="AR89" s="74">
        <v>0.13520753251275733</v>
      </c>
      <c r="AS89" s="74">
        <v>1.1177156021054606</v>
      </c>
      <c r="AT89" s="74">
        <v>0</v>
      </c>
      <c r="AU89" s="74">
        <v>0</v>
      </c>
      <c r="AV89" s="74">
        <v>0</v>
      </c>
      <c r="AW89" s="74">
        <v>0.41463643303912245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1.2258816281156664</v>
      </c>
      <c r="BM89" s="74">
        <v>1.0095495760952546</v>
      </c>
      <c r="BN89" s="74">
        <v>0</v>
      </c>
      <c r="BO89" s="74">
        <v>0.44167793954167395</v>
      </c>
      <c r="BP89" s="74">
        <v>0.22534588752126219</v>
      </c>
      <c r="BQ89" s="74">
        <v>0.1442213680136078</v>
      </c>
      <c r="BR89" s="74">
        <v>0</v>
      </c>
      <c r="BS89" s="74">
        <v>0</v>
      </c>
      <c r="BT89" s="74">
        <v>38.020358142587355</v>
      </c>
      <c r="BU89" s="74">
        <v>13.421601060766376</v>
      </c>
      <c r="BV89" s="74">
        <v>0</v>
      </c>
      <c r="BW89" s="74">
        <v>0</v>
      </c>
      <c r="BX89" s="74">
        <v>490.1092776877436</v>
      </c>
      <c r="BY89" s="74">
        <v>131.44876310890268</v>
      </c>
      <c r="BZ89" s="74">
        <v>0</v>
      </c>
      <c r="CA89" s="74">
        <v>634.97964185741262</v>
      </c>
      <c r="CB89" s="74">
        <v>673</v>
      </c>
      <c r="CD89" s="74">
        <v>0</v>
      </c>
      <c r="CE89" s="74">
        <v>0</v>
      </c>
      <c r="CF89" s="74">
        <v>0</v>
      </c>
      <c r="CH89" s="75">
        <v>673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8.4894723063689753E-2</v>
      </c>
      <c r="E90" s="74">
        <v>2.5468416919106923E-2</v>
      </c>
      <c r="F90" s="74">
        <v>0.15281050151464154</v>
      </c>
      <c r="G90" s="74">
        <v>0</v>
      </c>
      <c r="H90" s="74">
        <v>0.46692097685029355</v>
      </c>
      <c r="I90" s="74">
        <v>0.27166311380380714</v>
      </c>
      <c r="J90" s="74">
        <v>5.0936833838213846E-2</v>
      </c>
      <c r="K90" s="74">
        <v>0.11885261228916565</v>
      </c>
      <c r="L90" s="74">
        <v>7.640525075732077E-2</v>
      </c>
      <c r="M90" s="74">
        <v>0.21223680765922434</v>
      </c>
      <c r="N90" s="74">
        <v>6.7915778450951786E-2</v>
      </c>
      <c r="O90" s="74">
        <v>0</v>
      </c>
      <c r="P90" s="74">
        <v>0.11885261228916565</v>
      </c>
      <c r="Q90" s="74">
        <v>19.975728336886196</v>
      </c>
      <c r="R90" s="74">
        <v>3.4297468117730654</v>
      </c>
      <c r="S90" s="74">
        <v>9.3384195370058709E-2</v>
      </c>
      <c r="T90" s="74">
        <v>1.6978944612737946E-2</v>
      </c>
      <c r="U90" s="74">
        <v>0</v>
      </c>
      <c r="V90" s="74">
        <v>4.2447361531844877E-2</v>
      </c>
      <c r="W90" s="74">
        <v>1.6978944612737946E-2</v>
      </c>
      <c r="X90" s="74">
        <v>1.0357156213770149</v>
      </c>
      <c r="Y90" s="74">
        <v>0.51785781068850745</v>
      </c>
      <c r="Z90" s="74">
        <v>0</v>
      </c>
      <c r="AA90" s="74">
        <v>0.79801039679868357</v>
      </c>
      <c r="AB90" s="74">
        <v>1.6978944612737946E-2</v>
      </c>
      <c r="AC90" s="74">
        <v>1.8252365458693296</v>
      </c>
      <c r="AD90" s="74">
        <v>8.4894723063689753E-2</v>
      </c>
      <c r="AE90" s="74">
        <v>8.4894723063689732E-3</v>
      </c>
      <c r="AF90" s="74">
        <v>4.2447361531844877E-2</v>
      </c>
      <c r="AG90" s="74">
        <v>0.36504730917386591</v>
      </c>
      <c r="AH90" s="74">
        <v>2.5468416919106923E-2</v>
      </c>
      <c r="AI90" s="74">
        <v>7.5131829911365422</v>
      </c>
      <c r="AJ90" s="74">
        <v>5.0597254945959085</v>
      </c>
      <c r="AK90" s="74">
        <v>0.37353678148023484</v>
      </c>
      <c r="AL90" s="74">
        <v>7.640525075732077E-2</v>
      </c>
      <c r="AM90" s="74">
        <v>9.8562773476943786</v>
      </c>
      <c r="AN90" s="74">
        <v>1.3413366244062979</v>
      </c>
      <c r="AO90" s="74">
        <v>0.67915778450951803</v>
      </c>
      <c r="AP90" s="74">
        <v>0.41598414301207975</v>
      </c>
      <c r="AQ90" s="74">
        <v>11.138187665956094</v>
      </c>
      <c r="AR90" s="74">
        <v>0.25468416919106923</v>
      </c>
      <c r="AS90" s="74">
        <v>4.1768203747335351</v>
      </c>
      <c r="AT90" s="74">
        <v>1.2988892628744531</v>
      </c>
      <c r="AU90" s="74">
        <v>1.2055050675043943</v>
      </c>
      <c r="AV90" s="74">
        <v>1.6978944612737946E-2</v>
      </c>
      <c r="AW90" s="74">
        <v>1.680915516661057</v>
      </c>
      <c r="AX90" s="74">
        <v>5.0936833838213846E-2</v>
      </c>
      <c r="AY90" s="74">
        <v>7.640525075732077E-2</v>
      </c>
      <c r="AZ90" s="74">
        <v>1.6978944612737946E-2</v>
      </c>
      <c r="BA90" s="74">
        <v>0.72160514604136283</v>
      </c>
      <c r="BB90" s="74">
        <v>2.5468416919106923E-2</v>
      </c>
      <c r="BC90" s="74">
        <v>0.9847787875388011</v>
      </c>
      <c r="BD90" s="74">
        <v>3.1326152810501515</v>
      </c>
      <c r="BE90" s="74">
        <v>1.6045102659037362</v>
      </c>
      <c r="BF90" s="74">
        <v>3.2259994764202102</v>
      </c>
      <c r="BG90" s="74">
        <v>5.6200306668162616</v>
      </c>
      <c r="BH90" s="74">
        <v>3.5401099517558627</v>
      </c>
      <c r="BI90" s="74">
        <v>7.0547514865926173</v>
      </c>
      <c r="BJ90" s="74">
        <v>2.5723101088297988</v>
      </c>
      <c r="BK90" s="74">
        <v>0.23770522457833129</v>
      </c>
      <c r="BL90" s="74">
        <v>10.255282546093721</v>
      </c>
      <c r="BM90" s="74">
        <v>12.83608212722989</v>
      </c>
      <c r="BN90" s="74">
        <v>0.34806836456112794</v>
      </c>
      <c r="BO90" s="74">
        <v>28.252963835595946</v>
      </c>
      <c r="BP90" s="74">
        <v>125.75455327424362</v>
      </c>
      <c r="BQ90" s="74">
        <v>2.2581996334941472</v>
      </c>
      <c r="BR90" s="74">
        <v>1.2734208459553462</v>
      </c>
      <c r="BS90" s="74">
        <v>0</v>
      </c>
      <c r="BT90" s="74">
        <v>284.87273271251729</v>
      </c>
      <c r="BU90" s="74">
        <v>18.243875986386925</v>
      </c>
      <c r="BV90" s="74">
        <v>0</v>
      </c>
      <c r="BW90" s="74">
        <v>0</v>
      </c>
      <c r="BX90" s="74">
        <v>301.6224615729833</v>
      </c>
      <c r="BY90" s="74">
        <v>76.260929728112501</v>
      </c>
      <c r="BZ90" s="74">
        <v>0</v>
      </c>
      <c r="CA90" s="74">
        <v>396.12726728748271</v>
      </c>
      <c r="CB90" s="74">
        <v>681</v>
      </c>
      <c r="CD90" s="74">
        <v>0</v>
      </c>
      <c r="CE90" s="74">
        <v>0</v>
      </c>
      <c r="CF90" s="74">
        <v>0</v>
      </c>
      <c r="CH90" s="75">
        <v>681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0</v>
      </c>
      <c r="E91" s="74">
        <v>0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74">
        <v>0</v>
      </c>
      <c r="AA91" s="74">
        <v>0</v>
      </c>
      <c r="AB91" s="74">
        <v>0</v>
      </c>
      <c r="AC91" s="74">
        <v>0</v>
      </c>
      <c r="AD91" s="74">
        <v>0</v>
      </c>
      <c r="AE91" s="74">
        <v>0</v>
      </c>
      <c r="AF91" s="74">
        <v>0</v>
      </c>
      <c r="AG91" s="74">
        <v>0</v>
      </c>
      <c r="AH91" s="74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  <c r="AR91" s="74">
        <v>0</v>
      </c>
      <c r="AS91" s="74">
        <v>0</v>
      </c>
      <c r="AT91" s="74">
        <v>0</v>
      </c>
      <c r="AU91" s="74">
        <v>0</v>
      </c>
      <c r="AV91" s="74">
        <v>0</v>
      </c>
      <c r="AW91" s="74">
        <v>0</v>
      </c>
      <c r="AX91" s="74">
        <v>0</v>
      </c>
      <c r="AY91" s="74">
        <v>0</v>
      </c>
      <c r="AZ91" s="74">
        <v>0</v>
      </c>
      <c r="BA91" s="74">
        <v>0</v>
      </c>
      <c r="BB91" s="74">
        <v>0</v>
      </c>
      <c r="BC91" s="74">
        <v>0</v>
      </c>
      <c r="BD91" s="74">
        <v>0</v>
      </c>
      <c r="BE91" s="74">
        <v>0</v>
      </c>
      <c r="BF91" s="74">
        <v>0</v>
      </c>
      <c r="BG91" s="74">
        <v>0</v>
      </c>
      <c r="BH91" s="74">
        <v>0</v>
      </c>
      <c r="BI91" s="74">
        <v>0</v>
      </c>
      <c r="BJ91" s="74">
        <v>0</v>
      </c>
      <c r="BK91" s="74">
        <v>0</v>
      </c>
      <c r="BL91" s="74">
        <v>0</v>
      </c>
      <c r="BM91" s="74">
        <v>0</v>
      </c>
      <c r="BN91" s="74">
        <v>0</v>
      </c>
      <c r="BO91" s="74">
        <v>0</v>
      </c>
      <c r="BP91" s="74">
        <v>0</v>
      </c>
      <c r="BQ91" s="74">
        <v>0</v>
      </c>
      <c r="BR91" s="74">
        <v>0</v>
      </c>
      <c r="BS91" s="74">
        <v>0</v>
      </c>
      <c r="BT91" s="74">
        <v>0</v>
      </c>
      <c r="BU91" s="74">
        <v>0</v>
      </c>
      <c r="BV91" s="74">
        <v>0</v>
      </c>
      <c r="BW91" s="74">
        <v>0</v>
      </c>
      <c r="BX91" s="74">
        <v>0</v>
      </c>
      <c r="BY91" s="74">
        <v>0</v>
      </c>
      <c r="BZ91" s="74">
        <v>0</v>
      </c>
      <c r="CA91" s="74">
        <v>0</v>
      </c>
      <c r="CB91" s="74">
        <v>0</v>
      </c>
      <c r="CD91" s="74">
        <v>0</v>
      </c>
      <c r="CE91" s="74">
        <v>0</v>
      </c>
      <c r="CF91" s="74">
        <v>0</v>
      </c>
      <c r="CH91" s="75">
        <v>0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74">
        <v>0</v>
      </c>
      <c r="AA92" s="74">
        <v>0</v>
      </c>
      <c r="AB92" s="74">
        <v>0</v>
      </c>
      <c r="AC92" s="74">
        <v>0</v>
      </c>
      <c r="AD92" s="74">
        <v>0</v>
      </c>
      <c r="AE92" s="74">
        <v>0</v>
      </c>
      <c r="AF92" s="74">
        <v>0</v>
      </c>
      <c r="AG92" s="74">
        <v>0</v>
      </c>
      <c r="AH92" s="74">
        <v>0</v>
      </c>
      <c r="AI92" s="74">
        <v>0</v>
      </c>
      <c r="AJ92" s="74">
        <v>0</v>
      </c>
      <c r="AK92" s="74">
        <v>0</v>
      </c>
      <c r="AL92" s="74">
        <v>0</v>
      </c>
      <c r="AM92" s="74">
        <v>0</v>
      </c>
      <c r="AN92" s="74">
        <v>0</v>
      </c>
      <c r="AO92" s="74">
        <v>0</v>
      </c>
      <c r="AP92" s="74">
        <v>0</v>
      </c>
      <c r="AQ92" s="74">
        <v>0</v>
      </c>
      <c r="AR92" s="74">
        <v>0</v>
      </c>
      <c r="AS92" s="74">
        <v>0</v>
      </c>
      <c r="AT92" s="74">
        <v>0</v>
      </c>
      <c r="AU92" s="74">
        <v>0</v>
      </c>
      <c r="AV92" s="74">
        <v>0</v>
      </c>
      <c r="AW92" s="74">
        <v>0</v>
      </c>
      <c r="AX92" s="74">
        <v>0</v>
      </c>
      <c r="AY92" s="74">
        <v>0</v>
      </c>
      <c r="AZ92" s="74">
        <v>0</v>
      </c>
      <c r="BA92" s="74">
        <v>0</v>
      </c>
      <c r="BB92" s="74">
        <v>0</v>
      </c>
      <c r="BC92" s="74">
        <v>0</v>
      </c>
      <c r="BD92" s="74">
        <v>0</v>
      </c>
      <c r="BE92" s="74">
        <v>0</v>
      </c>
      <c r="BF92" s="74">
        <v>0</v>
      </c>
      <c r="BG92" s="74">
        <v>0</v>
      </c>
      <c r="BH92" s="74">
        <v>0</v>
      </c>
      <c r="BI92" s="74">
        <v>0</v>
      </c>
      <c r="BJ92" s="74">
        <v>0</v>
      </c>
      <c r="BK92" s="74">
        <v>0</v>
      </c>
      <c r="BL92" s="74">
        <v>0</v>
      </c>
      <c r="BM92" s="74">
        <v>0</v>
      </c>
      <c r="BN92" s="74">
        <v>0</v>
      </c>
      <c r="BO92" s="74">
        <v>0</v>
      </c>
      <c r="BP92" s="74">
        <v>0</v>
      </c>
      <c r="BQ92" s="74">
        <v>0</v>
      </c>
      <c r="BR92" s="74">
        <v>0</v>
      </c>
      <c r="BS92" s="74">
        <v>0</v>
      </c>
      <c r="BT92" s="74">
        <v>0</v>
      </c>
      <c r="BU92" s="74">
        <v>0</v>
      </c>
      <c r="BV92" s="74">
        <v>0</v>
      </c>
      <c r="BW92" s="74">
        <v>0</v>
      </c>
      <c r="BX92" s="74">
        <v>0</v>
      </c>
      <c r="BY92" s="74">
        <v>0</v>
      </c>
      <c r="BZ92" s="74">
        <v>0</v>
      </c>
      <c r="CA92" s="74">
        <v>0</v>
      </c>
      <c r="CB92" s="74">
        <v>0</v>
      </c>
      <c r="CD92" s="74">
        <v>0</v>
      </c>
      <c r="CE92" s="74">
        <v>0</v>
      </c>
      <c r="CF92" s="74">
        <v>0</v>
      </c>
      <c r="CH92" s="75">
        <v>0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0</v>
      </c>
      <c r="E93" s="74">
        <v>0</v>
      </c>
      <c r="F93" s="74">
        <v>0</v>
      </c>
      <c r="G93" s="74">
        <v>0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74">
        <v>0</v>
      </c>
      <c r="AA93" s="74">
        <v>0</v>
      </c>
      <c r="AB93" s="74">
        <v>0</v>
      </c>
      <c r="AC93" s="74">
        <v>0</v>
      </c>
      <c r="AD93" s="74">
        <v>0</v>
      </c>
      <c r="AE93" s="74">
        <v>0</v>
      </c>
      <c r="AF93" s="74">
        <v>0</v>
      </c>
      <c r="AG93" s="74">
        <v>0</v>
      </c>
      <c r="AH93" s="74">
        <v>0</v>
      </c>
      <c r="AI93" s="74">
        <v>0</v>
      </c>
      <c r="AJ93" s="74">
        <v>0</v>
      </c>
      <c r="AK93" s="74">
        <v>0</v>
      </c>
      <c r="AL93" s="74">
        <v>0</v>
      </c>
      <c r="AM93" s="74">
        <v>0</v>
      </c>
      <c r="AN93" s="74">
        <v>0</v>
      </c>
      <c r="AO93" s="74">
        <v>0</v>
      </c>
      <c r="AP93" s="74">
        <v>0</v>
      </c>
      <c r="AQ93" s="74">
        <v>0</v>
      </c>
      <c r="AR93" s="74">
        <v>0</v>
      </c>
      <c r="AS93" s="74">
        <v>0</v>
      </c>
      <c r="AT93" s="74">
        <v>0</v>
      </c>
      <c r="AU93" s="74">
        <v>0</v>
      </c>
      <c r="AV93" s="74">
        <v>0</v>
      </c>
      <c r="AW93" s="74">
        <v>0</v>
      </c>
      <c r="AX93" s="74">
        <v>0</v>
      </c>
      <c r="AY93" s="74">
        <v>0</v>
      </c>
      <c r="AZ93" s="74">
        <v>0</v>
      </c>
      <c r="BA93" s="74">
        <v>0</v>
      </c>
      <c r="BB93" s="74">
        <v>0</v>
      </c>
      <c r="BC93" s="74">
        <v>0</v>
      </c>
      <c r="BD93" s="74">
        <v>0</v>
      </c>
      <c r="BE93" s="74">
        <v>0</v>
      </c>
      <c r="BF93" s="74">
        <v>0</v>
      </c>
      <c r="BG93" s="74">
        <v>0</v>
      </c>
      <c r="BH93" s="74">
        <v>0</v>
      </c>
      <c r="BI93" s="74">
        <v>0</v>
      </c>
      <c r="BJ93" s="74">
        <v>0</v>
      </c>
      <c r="BK93" s="74">
        <v>0</v>
      </c>
      <c r="BL93" s="74">
        <v>0</v>
      </c>
      <c r="BM93" s="74">
        <v>0</v>
      </c>
      <c r="BN93" s="74">
        <v>0</v>
      </c>
      <c r="BO93" s="74">
        <v>0</v>
      </c>
      <c r="BP93" s="74">
        <v>0</v>
      </c>
      <c r="BQ93" s="74">
        <v>0</v>
      </c>
      <c r="BR93" s="74">
        <v>0</v>
      </c>
      <c r="BS93" s="74">
        <v>0</v>
      </c>
      <c r="BT93" s="74">
        <v>0</v>
      </c>
      <c r="BU93" s="74">
        <v>0</v>
      </c>
      <c r="BV93" s="74">
        <v>0</v>
      </c>
      <c r="BW93" s="74">
        <v>0</v>
      </c>
      <c r="BX93" s="74">
        <v>0</v>
      </c>
      <c r="BY93" s="74">
        <v>0</v>
      </c>
      <c r="BZ93" s="74">
        <v>0</v>
      </c>
      <c r="CA93" s="74">
        <v>0</v>
      </c>
      <c r="CB93" s="74">
        <v>0</v>
      </c>
      <c r="CD93" s="74">
        <v>0</v>
      </c>
      <c r="CE93" s="74">
        <v>0</v>
      </c>
      <c r="CF93" s="74">
        <v>0</v>
      </c>
      <c r="CH93" s="75">
        <v>0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0</v>
      </c>
      <c r="AF94" s="74">
        <v>0</v>
      </c>
      <c r="AG94" s="74">
        <v>0</v>
      </c>
      <c r="AH94" s="74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  <c r="AR94" s="74">
        <v>0</v>
      </c>
      <c r="AS94" s="74">
        <v>0</v>
      </c>
      <c r="AT94" s="74">
        <v>0</v>
      </c>
      <c r="AU94" s="74">
        <v>0</v>
      </c>
      <c r="AV94" s="74">
        <v>0</v>
      </c>
      <c r="AW94" s="74">
        <v>0</v>
      </c>
      <c r="AX94" s="74">
        <v>0</v>
      </c>
      <c r="AY94" s="74">
        <v>0</v>
      </c>
      <c r="AZ94" s="74">
        <v>0</v>
      </c>
      <c r="BA94" s="74">
        <v>0</v>
      </c>
      <c r="BB94" s="74">
        <v>0</v>
      </c>
      <c r="BC94" s="74">
        <v>0</v>
      </c>
      <c r="BD94" s="74">
        <v>0</v>
      </c>
      <c r="BE94" s="74">
        <v>0</v>
      </c>
      <c r="BF94" s="74">
        <v>0</v>
      </c>
      <c r="BG94" s="74">
        <v>0</v>
      </c>
      <c r="BH94" s="74">
        <v>0</v>
      </c>
      <c r="BI94" s="74">
        <v>0</v>
      </c>
      <c r="BJ94" s="74">
        <v>0</v>
      </c>
      <c r="BK94" s="74">
        <v>0</v>
      </c>
      <c r="BL94" s="74">
        <v>0</v>
      </c>
      <c r="BM94" s="74">
        <v>0</v>
      </c>
      <c r="BN94" s="74">
        <v>0</v>
      </c>
      <c r="BO94" s="74">
        <v>0</v>
      </c>
      <c r="BP94" s="74">
        <v>0</v>
      </c>
      <c r="BQ94" s="74">
        <v>0</v>
      </c>
      <c r="BR94" s="74">
        <v>0</v>
      </c>
      <c r="BS94" s="74">
        <v>0</v>
      </c>
      <c r="BT94" s="74">
        <v>0</v>
      </c>
      <c r="BU94" s="74">
        <v>0</v>
      </c>
      <c r="BV94" s="74">
        <v>0</v>
      </c>
      <c r="BW94" s="74">
        <v>0</v>
      </c>
      <c r="BX94" s="74">
        <v>0</v>
      </c>
      <c r="BY94" s="74">
        <v>0</v>
      </c>
      <c r="BZ94" s="74">
        <v>0</v>
      </c>
      <c r="CA94" s="74">
        <v>0</v>
      </c>
      <c r="CB94" s="74">
        <v>0</v>
      </c>
      <c r="CD94" s="74">
        <v>0</v>
      </c>
      <c r="CE94" s="74">
        <v>0</v>
      </c>
      <c r="CF94" s="74">
        <v>0</v>
      </c>
      <c r="CH94" s="75">
        <v>0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0</v>
      </c>
      <c r="AE95" s="74">
        <v>0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  <c r="AR95" s="74">
        <v>0</v>
      </c>
      <c r="AS95" s="74">
        <v>0</v>
      </c>
      <c r="AT95" s="74">
        <v>0</v>
      </c>
      <c r="AU95" s="74">
        <v>0</v>
      </c>
      <c r="AV95" s="74">
        <v>0</v>
      </c>
      <c r="AW95" s="74">
        <v>0</v>
      </c>
      <c r="AX95" s="74">
        <v>0</v>
      </c>
      <c r="AY95" s="74">
        <v>0</v>
      </c>
      <c r="AZ95" s="74">
        <v>0</v>
      </c>
      <c r="BA95" s="74">
        <v>0</v>
      </c>
      <c r="BB95" s="74">
        <v>0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4">
        <v>0</v>
      </c>
      <c r="BR95" s="74">
        <v>0</v>
      </c>
      <c r="BS95" s="74">
        <v>0</v>
      </c>
      <c r="BT95" s="74">
        <v>0</v>
      </c>
      <c r="BU95" s="74">
        <v>0</v>
      </c>
      <c r="BV95" s="74">
        <v>0</v>
      </c>
      <c r="BW95" s="74">
        <v>0</v>
      </c>
      <c r="BX95" s="74">
        <v>0</v>
      </c>
      <c r="BY95" s="74">
        <v>0</v>
      </c>
      <c r="BZ95" s="74">
        <v>0</v>
      </c>
      <c r="CA95" s="74">
        <v>0</v>
      </c>
      <c r="CB95" s="74">
        <v>0</v>
      </c>
      <c r="CD95" s="74">
        <v>0</v>
      </c>
      <c r="CE95" s="74">
        <v>0</v>
      </c>
      <c r="CF95" s="74">
        <v>0</v>
      </c>
      <c r="CH95" s="75">
        <v>0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  <c r="V96" s="74">
        <v>0</v>
      </c>
      <c r="W96" s="74">
        <v>0</v>
      </c>
      <c r="X96" s="74">
        <v>0</v>
      </c>
      <c r="Y96" s="74">
        <v>0</v>
      </c>
      <c r="Z96" s="74">
        <v>0</v>
      </c>
      <c r="AA96" s="74">
        <v>0</v>
      </c>
      <c r="AB96" s="74">
        <v>0</v>
      </c>
      <c r="AC96" s="74">
        <v>0</v>
      </c>
      <c r="AD96" s="74">
        <v>0</v>
      </c>
      <c r="AE96" s="74">
        <v>0</v>
      </c>
      <c r="AF96" s="74">
        <v>0</v>
      </c>
      <c r="AG96" s="74">
        <v>0</v>
      </c>
      <c r="AH96" s="74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  <c r="AR96" s="74">
        <v>0</v>
      </c>
      <c r="AS96" s="74">
        <v>0</v>
      </c>
      <c r="AT96" s="74">
        <v>0</v>
      </c>
      <c r="AU96" s="74">
        <v>0</v>
      </c>
      <c r="AV96" s="74">
        <v>0</v>
      </c>
      <c r="AW96" s="74">
        <v>0</v>
      </c>
      <c r="AX96" s="74">
        <v>0</v>
      </c>
      <c r="AY96" s="74">
        <v>0</v>
      </c>
      <c r="AZ96" s="74">
        <v>0</v>
      </c>
      <c r="BA96" s="74">
        <v>0</v>
      </c>
      <c r="BB96" s="74">
        <v>0</v>
      </c>
      <c r="BC96" s="74">
        <v>0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0</v>
      </c>
      <c r="BK96" s="74">
        <v>0</v>
      </c>
      <c r="BL96" s="74">
        <v>0</v>
      </c>
      <c r="BM96" s="74">
        <v>0</v>
      </c>
      <c r="BN96" s="74">
        <v>0</v>
      </c>
      <c r="BO96" s="74">
        <v>0</v>
      </c>
      <c r="BP96" s="74">
        <v>0</v>
      </c>
      <c r="BQ96" s="74">
        <v>0</v>
      </c>
      <c r="BR96" s="74">
        <v>0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0</v>
      </c>
      <c r="CA96" s="74">
        <v>0</v>
      </c>
      <c r="CB96" s="74">
        <v>0</v>
      </c>
      <c r="CD96" s="74">
        <v>0</v>
      </c>
      <c r="CE96" s="74">
        <v>0</v>
      </c>
      <c r="CF96" s="74">
        <v>0</v>
      </c>
      <c r="CH96" s="75">
        <v>0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4">
        <v>0</v>
      </c>
      <c r="BQ97" s="74">
        <v>0</v>
      </c>
      <c r="BR97" s="74">
        <v>0</v>
      </c>
      <c r="BS97" s="74">
        <v>0</v>
      </c>
      <c r="BT97" s="74">
        <v>0</v>
      </c>
      <c r="BU97" s="74">
        <v>0</v>
      </c>
      <c r="BV97" s="74">
        <v>0</v>
      </c>
      <c r="BW97" s="74">
        <v>0</v>
      </c>
      <c r="BX97" s="74">
        <v>0</v>
      </c>
      <c r="BY97" s="74">
        <v>0</v>
      </c>
      <c r="BZ97" s="74">
        <v>0</v>
      </c>
      <c r="CA97" s="74">
        <v>0</v>
      </c>
      <c r="CB97" s="74">
        <v>0</v>
      </c>
      <c r="CD97" s="74">
        <v>0</v>
      </c>
      <c r="CE97" s="74">
        <v>0</v>
      </c>
      <c r="CF97" s="74">
        <v>0</v>
      </c>
      <c r="CH97" s="75">
        <v>0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4">
        <v>0</v>
      </c>
      <c r="BQ98" s="74">
        <v>0</v>
      </c>
      <c r="BR98" s="74">
        <v>0</v>
      </c>
      <c r="BS98" s="74">
        <v>0</v>
      </c>
      <c r="BT98" s="74">
        <v>0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0</v>
      </c>
      <c r="CD98" s="74">
        <v>0</v>
      </c>
      <c r="CE98" s="74">
        <v>0</v>
      </c>
      <c r="CF98" s="74">
        <v>0</v>
      </c>
      <c r="CH98" s="75">
        <v>0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  <c r="V99" s="74">
        <v>0</v>
      </c>
      <c r="W99" s="74">
        <v>0</v>
      </c>
      <c r="X99" s="74">
        <v>0</v>
      </c>
      <c r="Y99" s="74">
        <v>0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0</v>
      </c>
      <c r="AF99" s="74">
        <v>0</v>
      </c>
      <c r="AG99" s="74">
        <v>0</v>
      </c>
      <c r="AH99" s="74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  <c r="AR99" s="74">
        <v>0</v>
      </c>
      <c r="AS99" s="74">
        <v>0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0</v>
      </c>
      <c r="BC99" s="74">
        <v>0</v>
      </c>
      <c r="BD99" s="74">
        <v>0</v>
      </c>
      <c r="BE99" s="74">
        <v>0</v>
      </c>
      <c r="BF99" s="74">
        <v>0</v>
      </c>
      <c r="BG99" s="74">
        <v>0</v>
      </c>
      <c r="BH99" s="74">
        <v>0</v>
      </c>
      <c r="BI99" s="74">
        <v>0</v>
      </c>
      <c r="BJ99" s="74">
        <v>0</v>
      </c>
      <c r="BK99" s="74">
        <v>0</v>
      </c>
      <c r="BL99" s="74">
        <v>0</v>
      </c>
      <c r="BM99" s="74">
        <v>0</v>
      </c>
      <c r="BN99" s="74">
        <v>0</v>
      </c>
      <c r="BO99" s="74">
        <v>0</v>
      </c>
      <c r="BP99" s="74">
        <v>0</v>
      </c>
      <c r="BQ99" s="74">
        <v>0</v>
      </c>
      <c r="BR99" s="74">
        <v>0</v>
      </c>
      <c r="BS99" s="74">
        <v>0</v>
      </c>
      <c r="BT99" s="74">
        <v>0</v>
      </c>
      <c r="BU99" s="74">
        <v>0</v>
      </c>
      <c r="BV99" s="74">
        <v>0</v>
      </c>
      <c r="BW99" s="74">
        <v>0</v>
      </c>
      <c r="BX99" s="74">
        <v>0</v>
      </c>
      <c r="BY99" s="74">
        <v>0</v>
      </c>
      <c r="BZ99" s="74">
        <v>0</v>
      </c>
      <c r="CA99" s="74">
        <v>0</v>
      </c>
      <c r="CB99" s="74">
        <v>0</v>
      </c>
      <c r="CD99" s="74">
        <v>0</v>
      </c>
      <c r="CE99" s="74">
        <v>0</v>
      </c>
      <c r="CF99" s="74">
        <v>0</v>
      </c>
      <c r="CH99" s="75">
        <v>0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  <c r="V100" s="74">
        <v>0</v>
      </c>
      <c r="W100" s="74">
        <v>0</v>
      </c>
      <c r="X100" s="74">
        <v>0</v>
      </c>
      <c r="Y100" s="74">
        <v>0</v>
      </c>
      <c r="Z100" s="74">
        <v>0</v>
      </c>
      <c r="AA100" s="74">
        <v>0</v>
      </c>
      <c r="AB100" s="74">
        <v>0</v>
      </c>
      <c r="AC100" s="74">
        <v>0</v>
      </c>
      <c r="AD100" s="74">
        <v>0</v>
      </c>
      <c r="AE100" s="74">
        <v>0</v>
      </c>
      <c r="AF100" s="74">
        <v>0</v>
      </c>
      <c r="AG100" s="74">
        <v>0</v>
      </c>
      <c r="AH100" s="74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  <c r="AR100" s="74">
        <v>0</v>
      </c>
      <c r="AS100" s="74">
        <v>0</v>
      </c>
      <c r="AT100" s="74">
        <v>0</v>
      </c>
      <c r="AU100" s="74">
        <v>0</v>
      </c>
      <c r="AV100" s="74">
        <v>0</v>
      </c>
      <c r="AW100" s="74">
        <v>0</v>
      </c>
      <c r="AX100" s="74">
        <v>0</v>
      </c>
      <c r="AY100" s="74">
        <v>0</v>
      </c>
      <c r="AZ100" s="74">
        <v>0</v>
      </c>
      <c r="BA100" s="74">
        <v>0</v>
      </c>
      <c r="BB100" s="74">
        <v>0</v>
      </c>
      <c r="BC100" s="74">
        <v>0</v>
      </c>
      <c r="BD100" s="74">
        <v>0</v>
      </c>
      <c r="BE100" s="74">
        <v>0</v>
      </c>
      <c r="BF100" s="74">
        <v>0</v>
      </c>
      <c r="BG100" s="74">
        <v>0</v>
      </c>
      <c r="BH100" s="74">
        <v>0</v>
      </c>
      <c r="BI100" s="74">
        <v>0</v>
      </c>
      <c r="BJ100" s="74">
        <v>0</v>
      </c>
      <c r="BK100" s="74">
        <v>0</v>
      </c>
      <c r="BL100" s="74">
        <v>0</v>
      </c>
      <c r="BM100" s="74">
        <v>0</v>
      </c>
      <c r="BN100" s="74">
        <v>0</v>
      </c>
      <c r="BO100" s="74">
        <v>0</v>
      </c>
      <c r="BP100" s="74">
        <v>0</v>
      </c>
      <c r="BQ100" s="74">
        <v>0</v>
      </c>
      <c r="BR100" s="74">
        <v>0</v>
      </c>
      <c r="BS100" s="74">
        <v>0</v>
      </c>
      <c r="BT100" s="74">
        <v>0</v>
      </c>
      <c r="BU100" s="74">
        <v>0</v>
      </c>
      <c r="BV100" s="74">
        <v>0</v>
      </c>
      <c r="BW100" s="74">
        <v>0</v>
      </c>
      <c r="BX100" s="74">
        <v>0</v>
      </c>
      <c r="BY100" s="74">
        <v>0</v>
      </c>
      <c r="BZ100" s="74">
        <v>0</v>
      </c>
      <c r="CA100" s="74">
        <v>0</v>
      </c>
      <c r="CB100" s="74">
        <v>0</v>
      </c>
      <c r="CD100" s="74">
        <v>0</v>
      </c>
      <c r="CE100" s="74">
        <v>0</v>
      </c>
      <c r="CF100" s="74">
        <v>0</v>
      </c>
      <c r="CH100" s="75">
        <v>0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0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0</v>
      </c>
      <c r="BA101" s="74">
        <v>0</v>
      </c>
      <c r="BB101" s="74">
        <v>0</v>
      </c>
      <c r="BC101" s="74">
        <v>0</v>
      </c>
      <c r="BD101" s="74">
        <v>0</v>
      </c>
      <c r="BE101" s="74">
        <v>0</v>
      </c>
      <c r="BF101" s="74">
        <v>0</v>
      </c>
      <c r="BG101" s="74">
        <v>0</v>
      </c>
      <c r="BH101" s="74">
        <v>0</v>
      </c>
      <c r="BI101" s="74">
        <v>0</v>
      </c>
      <c r="BJ101" s="74">
        <v>0</v>
      </c>
      <c r="BK101" s="74">
        <v>0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0</v>
      </c>
      <c r="BR101" s="74">
        <v>0</v>
      </c>
      <c r="BS101" s="74">
        <v>0</v>
      </c>
      <c r="BT101" s="74">
        <v>0</v>
      </c>
      <c r="BU101" s="74">
        <v>0</v>
      </c>
      <c r="BV101" s="74">
        <v>0</v>
      </c>
      <c r="BW101" s="74">
        <v>0</v>
      </c>
      <c r="BX101" s="74">
        <v>0</v>
      </c>
      <c r="BY101" s="74">
        <v>0</v>
      </c>
      <c r="BZ101" s="74">
        <v>0</v>
      </c>
      <c r="CA101" s="74">
        <v>0</v>
      </c>
      <c r="CB101" s="74">
        <v>0</v>
      </c>
      <c r="CD101" s="74">
        <v>0</v>
      </c>
      <c r="CE101" s="74">
        <v>0</v>
      </c>
      <c r="CF101" s="74">
        <v>0</v>
      </c>
      <c r="CH101" s="75">
        <v>0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  <c r="V102" s="74">
        <v>0</v>
      </c>
      <c r="W102" s="74">
        <v>0</v>
      </c>
      <c r="X102" s="74">
        <v>0</v>
      </c>
      <c r="Y102" s="74">
        <v>0</v>
      </c>
      <c r="Z102" s="74">
        <v>0</v>
      </c>
      <c r="AA102" s="74">
        <v>0</v>
      </c>
      <c r="AB102" s="74">
        <v>0</v>
      </c>
      <c r="AC102" s="74">
        <v>0</v>
      </c>
      <c r="AD102" s="74">
        <v>0</v>
      </c>
      <c r="AE102" s="74">
        <v>0</v>
      </c>
      <c r="AF102" s="74">
        <v>0</v>
      </c>
      <c r="AG102" s="74">
        <v>0</v>
      </c>
      <c r="AH102" s="74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  <c r="AR102" s="74">
        <v>0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0</v>
      </c>
      <c r="AY102" s="74">
        <v>0</v>
      </c>
      <c r="AZ102" s="74">
        <v>0</v>
      </c>
      <c r="BA102" s="74">
        <v>0</v>
      </c>
      <c r="BB102" s="74">
        <v>0</v>
      </c>
      <c r="BC102" s="74">
        <v>0</v>
      </c>
      <c r="BD102" s="74">
        <v>0</v>
      </c>
      <c r="BE102" s="74">
        <v>0</v>
      </c>
      <c r="BF102" s="74">
        <v>0</v>
      </c>
      <c r="BG102" s="74">
        <v>0</v>
      </c>
      <c r="BH102" s="74">
        <v>0</v>
      </c>
      <c r="BI102" s="74">
        <v>0</v>
      </c>
      <c r="BJ102" s="74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4">
        <v>0</v>
      </c>
      <c r="BQ102" s="74">
        <v>0</v>
      </c>
      <c r="BR102" s="74">
        <v>0</v>
      </c>
      <c r="BS102" s="74">
        <v>0</v>
      </c>
      <c r="BT102" s="74">
        <v>0</v>
      </c>
      <c r="BU102" s="74">
        <v>0</v>
      </c>
      <c r="BV102" s="74">
        <v>0</v>
      </c>
      <c r="BW102" s="74">
        <v>0</v>
      </c>
      <c r="BX102" s="74">
        <v>0</v>
      </c>
      <c r="BY102" s="74">
        <v>0</v>
      </c>
      <c r="BZ102" s="74">
        <v>0</v>
      </c>
      <c r="CA102" s="74">
        <v>0</v>
      </c>
      <c r="CB102" s="74">
        <v>0</v>
      </c>
      <c r="CD102" s="74">
        <v>0</v>
      </c>
      <c r="CE102" s="74">
        <v>0</v>
      </c>
      <c r="CF102" s="74">
        <v>0</v>
      </c>
      <c r="CH102" s="75">
        <v>0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0</v>
      </c>
      <c r="BM103" s="74">
        <v>0</v>
      </c>
      <c r="BN103" s="74">
        <v>0</v>
      </c>
      <c r="BO103" s="74">
        <v>0</v>
      </c>
      <c r="BP103" s="74">
        <v>0</v>
      </c>
      <c r="BQ103" s="74">
        <v>0</v>
      </c>
      <c r="BR103" s="74">
        <v>0</v>
      </c>
      <c r="BS103" s="74">
        <v>0</v>
      </c>
      <c r="BT103" s="74">
        <v>0</v>
      </c>
      <c r="BU103" s="74">
        <v>0</v>
      </c>
      <c r="BV103" s="74">
        <v>0</v>
      </c>
      <c r="BW103" s="74">
        <v>0</v>
      </c>
      <c r="BX103" s="74">
        <v>0</v>
      </c>
      <c r="BY103" s="74">
        <v>0</v>
      </c>
      <c r="BZ103" s="74">
        <v>0</v>
      </c>
      <c r="CA103" s="74">
        <v>0</v>
      </c>
      <c r="CB103" s="74">
        <v>0</v>
      </c>
      <c r="CD103" s="74">
        <v>0</v>
      </c>
      <c r="CE103" s="74">
        <v>0</v>
      </c>
      <c r="CF103" s="74">
        <v>0</v>
      </c>
      <c r="CH103" s="75">
        <v>0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Z104" s="74">
        <v>0</v>
      </c>
      <c r="AA104" s="74">
        <v>0</v>
      </c>
      <c r="AB104" s="74">
        <v>0</v>
      </c>
      <c r="AC104" s="74">
        <v>0</v>
      </c>
      <c r="AD104" s="74">
        <v>0</v>
      </c>
      <c r="AE104" s="74">
        <v>0</v>
      </c>
      <c r="AF104" s="74">
        <v>0</v>
      </c>
      <c r="AG104" s="74">
        <v>0</v>
      </c>
      <c r="AH104" s="74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  <c r="AR104" s="74">
        <v>0</v>
      </c>
      <c r="AS104" s="74">
        <v>0</v>
      </c>
      <c r="AT104" s="74">
        <v>0</v>
      </c>
      <c r="AU104" s="74">
        <v>0</v>
      </c>
      <c r="AV104" s="74">
        <v>0</v>
      </c>
      <c r="AW104" s="74">
        <v>0</v>
      </c>
      <c r="AX104" s="74">
        <v>0</v>
      </c>
      <c r="AY104" s="74">
        <v>0</v>
      </c>
      <c r="AZ104" s="74">
        <v>0</v>
      </c>
      <c r="BA104" s="74">
        <v>0</v>
      </c>
      <c r="BB104" s="74">
        <v>0</v>
      </c>
      <c r="BC104" s="74">
        <v>0</v>
      </c>
      <c r="BD104" s="74">
        <v>0</v>
      </c>
      <c r="BE104" s="74">
        <v>0</v>
      </c>
      <c r="BF104" s="74">
        <v>0</v>
      </c>
      <c r="BG104" s="74">
        <v>0</v>
      </c>
      <c r="BH104" s="74">
        <v>0</v>
      </c>
      <c r="BI104" s="74">
        <v>0</v>
      </c>
      <c r="BJ104" s="74">
        <v>0</v>
      </c>
      <c r="BK104" s="74">
        <v>0</v>
      </c>
      <c r="BL104" s="74">
        <v>0</v>
      </c>
      <c r="BM104" s="74">
        <v>0</v>
      </c>
      <c r="BN104" s="74">
        <v>0</v>
      </c>
      <c r="BO104" s="74">
        <v>0</v>
      </c>
      <c r="BP104" s="74">
        <v>0</v>
      </c>
      <c r="BQ104" s="74">
        <v>0</v>
      </c>
      <c r="BR104" s="74">
        <v>0</v>
      </c>
      <c r="BS104" s="74">
        <v>0</v>
      </c>
      <c r="BT104" s="74">
        <v>0</v>
      </c>
      <c r="BU104" s="74">
        <v>0</v>
      </c>
      <c r="BV104" s="74">
        <v>0</v>
      </c>
      <c r="BW104" s="74">
        <v>0</v>
      </c>
      <c r="BX104" s="74">
        <v>0</v>
      </c>
      <c r="BY104" s="74">
        <v>0</v>
      </c>
      <c r="BZ104" s="74">
        <v>0</v>
      </c>
      <c r="CA104" s="74">
        <v>0</v>
      </c>
      <c r="CB104" s="74">
        <v>0</v>
      </c>
      <c r="CD104" s="74">
        <v>0</v>
      </c>
      <c r="CE104" s="74">
        <v>0</v>
      </c>
      <c r="CF104" s="74">
        <v>0</v>
      </c>
      <c r="CH104" s="75">
        <v>0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  <c r="AS105" s="74">
        <v>0</v>
      </c>
      <c r="AT105" s="74">
        <v>0</v>
      </c>
      <c r="AU105" s="74">
        <v>0</v>
      </c>
      <c r="AV105" s="74">
        <v>0</v>
      </c>
      <c r="AW105" s="74">
        <v>0</v>
      </c>
      <c r="AX105" s="74">
        <v>0</v>
      </c>
      <c r="AY105" s="74">
        <v>0</v>
      </c>
      <c r="AZ105" s="74">
        <v>0</v>
      </c>
      <c r="BA105" s="74">
        <v>0</v>
      </c>
      <c r="BB105" s="74">
        <v>0</v>
      </c>
      <c r="BC105" s="74">
        <v>0</v>
      </c>
      <c r="BD105" s="74">
        <v>0</v>
      </c>
      <c r="BE105" s="74">
        <v>0</v>
      </c>
      <c r="BF105" s="74">
        <v>0</v>
      </c>
      <c r="BG105" s="74">
        <v>0</v>
      </c>
      <c r="BH105" s="74">
        <v>0</v>
      </c>
      <c r="BI105" s="74">
        <v>0</v>
      </c>
      <c r="BJ105" s="74">
        <v>0</v>
      </c>
      <c r="BK105" s="74">
        <v>0</v>
      </c>
      <c r="BL105" s="74">
        <v>0</v>
      </c>
      <c r="BM105" s="74">
        <v>0</v>
      </c>
      <c r="BN105" s="74">
        <v>0</v>
      </c>
      <c r="BO105" s="74">
        <v>0</v>
      </c>
      <c r="BP105" s="74">
        <v>0</v>
      </c>
      <c r="BQ105" s="74">
        <v>0</v>
      </c>
      <c r="BR105" s="74">
        <v>0</v>
      </c>
      <c r="BS105" s="74">
        <v>0</v>
      </c>
      <c r="BT105" s="74">
        <v>0</v>
      </c>
      <c r="BU105" s="74">
        <v>0</v>
      </c>
      <c r="BV105" s="74">
        <v>0</v>
      </c>
      <c r="BW105" s="74">
        <v>0</v>
      </c>
      <c r="BX105" s="74">
        <v>0</v>
      </c>
      <c r="BY105" s="74">
        <v>0</v>
      </c>
      <c r="BZ105" s="74">
        <v>0</v>
      </c>
      <c r="CA105" s="74">
        <v>0</v>
      </c>
      <c r="CB105" s="74">
        <v>0</v>
      </c>
      <c r="CD105" s="74">
        <v>0</v>
      </c>
      <c r="CE105" s="74">
        <v>0</v>
      </c>
      <c r="CF105" s="74">
        <v>0</v>
      </c>
      <c r="CH105" s="75">
        <v>0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0</v>
      </c>
      <c r="E106" s="74">
        <v>0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Z106" s="74">
        <v>0</v>
      </c>
      <c r="AA106" s="74">
        <v>0</v>
      </c>
      <c r="AB106" s="74">
        <v>0</v>
      </c>
      <c r="AC106" s="74">
        <v>0</v>
      </c>
      <c r="AD106" s="74">
        <v>0</v>
      </c>
      <c r="AE106" s="74">
        <v>0</v>
      </c>
      <c r="AF106" s="74">
        <v>0</v>
      </c>
      <c r="AG106" s="74">
        <v>0</v>
      </c>
      <c r="AH106" s="74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  <c r="AR106" s="74">
        <v>0</v>
      </c>
      <c r="AS106" s="74">
        <v>0</v>
      </c>
      <c r="AT106" s="74">
        <v>0</v>
      </c>
      <c r="AU106" s="74">
        <v>0</v>
      </c>
      <c r="AV106" s="74">
        <v>0</v>
      </c>
      <c r="AW106" s="74">
        <v>0</v>
      </c>
      <c r="AX106" s="74">
        <v>0</v>
      </c>
      <c r="AY106" s="74">
        <v>0</v>
      </c>
      <c r="AZ106" s="74">
        <v>0</v>
      </c>
      <c r="BA106" s="74">
        <v>0</v>
      </c>
      <c r="BB106" s="74">
        <v>0</v>
      </c>
      <c r="BC106" s="74">
        <v>0</v>
      </c>
      <c r="BD106" s="74">
        <v>0</v>
      </c>
      <c r="BE106" s="74">
        <v>0</v>
      </c>
      <c r="BF106" s="74">
        <v>0</v>
      </c>
      <c r="BG106" s="74">
        <v>0</v>
      </c>
      <c r="BH106" s="74">
        <v>0</v>
      </c>
      <c r="BI106" s="74">
        <v>0</v>
      </c>
      <c r="BJ106" s="74">
        <v>0</v>
      </c>
      <c r="BK106" s="74">
        <v>0</v>
      </c>
      <c r="BL106" s="74">
        <v>0</v>
      </c>
      <c r="BM106" s="74">
        <v>0</v>
      </c>
      <c r="BN106" s="74">
        <v>0</v>
      </c>
      <c r="BO106" s="74">
        <v>0</v>
      </c>
      <c r="BP106" s="74">
        <v>0</v>
      </c>
      <c r="BQ106" s="74">
        <v>0</v>
      </c>
      <c r="BR106" s="74">
        <v>0</v>
      </c>
      <c r="BS106" s="74">
        <v>0</v>
      </c>
      <c r="BT106" s="74">
        <v>0</v>
      </c>
      <c r="BU106" s="74">
        <v>0</v>
      </c>
      <c r="BV106" s="74">
        <v>0</v>
      </c>
      <c r="BW106" s="74">
        <v>0</v>
      </c>
      <c r="BX106" s="74">
        <v>0</v>
      </c>
      <c r="BY106" s="74">
        <v>0</v>
      </c>
      <c r="BZ106" s="74">
        <v>0</v>
      </c>
      <c r="CA106" s="74">
        <v>0</v>
      </c>
      <c r="CB106" s="74">
        <v>0</v>
      </c>
      <c r="CD106" s="74">
        <v>0</v>
      </c>
      <c r="CE106" s="74">
        <v>0</v>
      </c>
      <c r="CF106" s="74">
        <v>0</v>
      </c>
      <c r="CH106" s="75">
        <v>0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0.30415121642398479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5.3359862530523647E-3</v>
      </c>
      <c r="AL107" s="74">
        <v>0</v>
      </c>
      <c r="AM107" s="74">
        <v>0</v>
      </c>
      <c r="AN107" s="74">
        <v>3.0237255433963404E-2</v>
      </c>
      <c r="AO107" s="74">
        <v>0.19921015344728829</v>
      </c>
      <c r="AP107" s="74">
        <v>8.8933104217539423E-3</v>
      </c>
      <c r="AQ107" s="74">
        <v>0</v>
      </c>
      <c r="AR107" s="74">
        <v>0</v>
      </c>
      <c r="AS107" s="74">
        <v>0.50336136987127311</v>
      </c>
      <c r="AT107" s="74">
        <v>0</v>
      </c>
      <c r="AU107" s="74">
        <v>0</v>
      </c>
      <c r="AV107" s="74">
        <v>0</v>
      </c>
      <c r="AW107" s="74">
        <v>0</v>
      </c>
      <c r="AX107" s="74">
        <v>0.12806367007325678</v>
      </c>
      <c r="AY107" s="74">
        <v>0</v>
      </c>
      <c r="AZ107" s="74">
        <v>5.3359862530523654E-2</v>
      </c>
      <c r="BA107" s="74">
        <v>5.3359862530523647E-3</v>
      </c>
      <c r="BB107" s="74">
        <v>0.32727382352054502</v>
      </c>
      <c r="BC107" s="74">
        <v>1.7786620843507884E-3</v>
      </c>
      <c r="BD107" s="74">
        <v>4.0108830002110274</v>
      </c>
      <c r="BE107" s="74">
        <v>9.0711766301890207E-2</v>
      </c>
      <c r="BF107" s="74">
        <v>0.63142503994452981</v>
      </c>
      <c r="BG107" s="74">
        <v>0.38952699647282263</v>
      </c>
      <c r="BH107" s="74">
        <v>5.7237345874408367</v>
      </c>
      <c r="BI107" s="74">
        <v>4.4466552108769708E-2</v>
      </c>
      <c r="BJ107" s="74">
        <v>7.1146483374031535E-3</v>
      </c>
      <c r="BK107" s="74">
        <v>0</v>
      </c>
      <c r="BL107" s="74">
        <v>1.4780681920955052</v>
      </c>
      <c r="BM107" s="74">
        <v>6.0047631967682618</v>
      </c>
      <c r="BN107" s="74">
        <v>3.688945162943535</v>
      </c>
      <c r="BO107" s="74">
        <v>6.5810497120979167E-2</v>
      </c>
      <c r="BP107" s="74">
        <v>0.26679931265261825</v>
      </c>
      <c r="BQ107" s="74">
        <v>0</v>
      </c>
      <c r="BR107" s="74">
        <v>0.39664164481022579</v>
      </c>
      <c r="BS107" s="74">
        <v>0</v>
      </c>
      <c r="BT107" s="74">
        <v>24.36589189352145</v>
      </c>
      <c r="BU107" s="74">
        <v>1.4264869916493321</v>
      </c>
      <c r="BV107" s="74">
        <v>0</v>
      </c>
      <c r="BW107" s="74">
        <v>0</v>
      </c>
      <c r="BX107" s="74">
        <v>33.207621114829216</v>
      </c>
      <c r="BY107" s="74">
        <v>0</v>
      </c>
      <c r="BZ107" s="74">
        <v>0</v>
      </c>
      <c r="CA107" s="74">
        <v>34.63410810647855</v>
      </c>
      <c r="CB107" s="74">
        <v>59</v>
      </c>
      <c r="CD107" s="74">
        <v>0</v>
      </c>
      <c r="CE107" s="74">
        <v>0</v>
      </c>
      <c r="CF107" s="74">
        <v>0</v>
      </c>
      <c r="CH107" s="75">
        <v>59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0</v>
      </c>
      <c r="AU108" s="74">
        <v>0</v>
      </c>
      <c r="AV108" s="74">
        <v>0</v>
      </c>
      <c r="AW108" s="74">
        <v>0</v>
      </c>
      <c r="AX108" s="74">
        <v>0</v>
      </c>
      <c r="AY108" s="74">
        <v>0</v>
      </c>
      <c r="AZ108" s="74">
        <v>0</v>
      </c>
      <c r="BA108" s="74">
        <v>0</v>
      </c>
      <c r="BB108" s="74">
        <v>0</v>
      </c>
      <c r="BC108" s="74">
        <v>0</v>
      </c>
      <c r="BD108" s="74">
        <v>0</v>
      </c>
      <c r="BE108" s="74">
        <v>0</v>
      </c>
      <c r="BF108" s="74">
        <v>0</v>
      </c>
      <c r="BG108" s="74">
        <v>0</v>
      </c>
      <c r="BH108" s="74">
        <v>0</v>
      </c>
      <c r="BI108" s="74">
        <v>0</v>
      </c>
      <c r="BJ108" s="74">
        <v>0</v>
      </c>
      <c r="BK108" s="74">
        <v>0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0</v>
      </c>
      <c r="BR108" s="74">
        <v>0</v>
      </c>
      <c r="BS108" s="74">
        <v>0</v>
      </c>
      <c r="BT108" s="74">
        <v>0</v>
      </c>
      <c r="BU108" s="74">
        <v>0</v>
      </c>
      <c r="BV108" s="74">
        <v>0</v>
      </c>
      <c r="BW108" s="74">
        <v>0</v>
      </c>
      <c r="BX108" s="74">
        <v>0</v>
      </c>
      <c r="BY108" s="74">
        <v>0</v>
      </c>
      <c r="BZ108" s="74">
        <v>0</v>
      </c>
      <c r="CA108" s="74">
        <v>0</v>
      </c>
      <c r="CB108" s="74">
        <v>0</v>
      </c>
      <c r="CD108" s="74">
        <v>0</v>
      </c>
      <c r="CE108" s="74">
        <v>0</v>
      </c>
      <c r="CF108" s="74">
        <v>0</v>
      </c>
      <c r="CH108" s="75">
        <v>0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74">
        <v>0</v>
      </c>
      <c r="AA109" s="74">
        <v>0</v>
      </c>
      <c r="AB109" s="74">
        <v>0</v>
      </c>
      <c r="AC109" s="74">
        <v>0</v>
      </c>
      <c r="AD109" s="74">
        <v>0</v>
      </c>
      <c r="AE109" s="74">
        <v>0</v>
      </c>
      <c r="AF109" s="74">
        <v>0</v>
      </c>
      <c r="AG109" s="74">
        <v>0</v>
      </c>
      <c r="AH109" s="74">
        <v>0</v>
      </c>
      <c r="AI109" s="74">
        <v>0</v>
      </c>
      <c r="AJ109" s="74">
        <v>0</v>
      </c>
      <c r="AK109" s="74">
        <v>0</v>
      </c>
      <c r="AL109" s="74">
        <v>0</v>
      </c>
      <c r="AM109" s="74">
        <v>0</v>
      </c>
      <c r="AN109" s="74">
        <v>0</v>
      </c>
      <c r="AO109" s="74">
        <v>0</v>
      </c>
      <c r="AP109" s="74">
        <v>0</v>
      </c>
      <c r="AQ109" s="74">
        <v>0</v>
      </c>
      <c r="AR109" s="74">
        <v>0</v>
      </c>
      <c r="AS109" s="74">
        <v>0</v>
      </c>
      <c r="AT109" s="74">
        <v>0</v>
      </c>
      <c r="AU109" s="74">
        <v>0</v>
      </c>
      <c r="AV109" s="74">
        <v>0</v>
      </c>
      <c r="AW109" s="74">
        <v>0</v>
      </c>
      <c r="AX109" s="74">
        <v>0</v>
      </c>
      <c r="AY109" s="74">
        <v>0</v>
      </c>
      <c r="AZ109" s="74">
        <v>0</v>
      </c>
      <c r="BA109" s="74">
        <v>0</v>
      </c>
      <c r="BB109" s="74">
        <v>0</v>
      </c>
      <c r="BC109" s="74">
        <v>0</v>
      </c>
      <c r="BD109" s="74">
        <v>0</v>
      </c>
      <c r="BE109" s="74">
        <v>0</v>
      </c>
      <c r="BF109" s="74">
        <v>0</v>
      </c>
      <c r="BG109" s="74">
        <v>0</v>
      </c>
      <c r="BH109" s="74">
        <v>0</v>
      </c>
      <c r="BI109" s="74">
        <v>0</v>
      </c>
      <c r="BJ109" s="74">
        <v>0</v>
      </c>
      <c r="BK109" s="74">
        <v>0</v>
      </c>
      <c r="BL109" s="74">
        <v>0</v>
      </c>
      <c r="BM109" s="74">
        <v>0</v>
      </c>
      <c r="BN109" s="74">
        <v>0</v>
      </c>
      <c r="BO109" s="74">
        <v>0</v>
      </c>
      <c r="BP109" s="74">
        <v>0</v>
      </c>
      <c r="BQ109" s="74">
        <v>0</v>
      </c>
      <c r="BR109" s="74">
        <v>0</v>
      </c>
      <c r="BS109" s="74">
        <v>0</v>
      </c>
      <c r="BT109" s="74">
        <v>0</v>
      </c>
      <c r="BU109" s="74">
        <v>0</v>
      </c>
      <c r="BV109" s="74">
        <v>0</v>
      </c>
      <c r="BW109" s="74">
        <v>0</v>
      </c>
      <c r="BX109" s="74">
        <v>0</v>
      </c>
      <c r="BY109" s="74">
        <v>0</v>
      </c>
      <c r="BZ109" s="74">
        <v>0</v>
      </c>
      <c r="CA109" s="74">
        <v>0</v>
      </c>
      <c r="CB109" s="74">
        <v>0</v>
      </c>
      <c r="CD109" s="74">
        <v>0</v>
      </c>
      <c r="CE109" s="74">
        <v>0</v>
      </c>
      <c r="CF109" s="74">
        <v>0</v>
      </c>
      <c r="CH109" s="75">
        <v>0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74">
        <v>0</v>
      </c>
      <c r="X110" s="74">
        <v>0</v>
      </c>
      <c r="Y110" s="74">
        <v>0</v>
      </c>
      <c r="Z110" s="74">
        <v>0</v>
      </c>
      <c r="AA110" s="74">
        <v>0</v>
      </c>
      <c r="AB110" s="74">
        <v>0</v>
      </c>
      <c r="AC110" s="74">
        <v>0</v>
      </c>
      <c r="AD110" s="74">
        <v>0</v>
      </c>
      <c r="AE110" s="74">
        <v>0</v>
      </c>
      <c r="AF110" s="74">
        <v>0</v>
      </c>
      <c r="AG110" s="74">
        <v>0</v>
      </c>
      <c r="AH110" s="74">
        <v>0</v>
      </c>
      <c r="AI110" s="74">
        <v>0</v>
      </c>
      <c r="AJ110" s="74">
        <v>0</v>
      </c>
      <c r="AK110" s="74">
        <v>0</v>
      </c>
      <c r="AL110" s="74">
        <v>0</v>
      </c>
      <c r="AM110" s="74">
        <v>0</v>
      </c>
      <c r="AN110" s="74">
        <v>0</v>
      </c>
      <c r="AO110" s="74">
        <v>0</v>
      </c>
      <c r="AP110" s="74">
        <v>0</v>
      </c>
      <c r="AQ110" s="74">
        <v>0</v>
      </c>
      <c r="AR110" s="74">
        <v>0</v>
      </c>
      <c r="AS110" s="74">
        <v>0</v>
      </c>
      <c r="AT110" s="74">
        <v>0</v>
      </c>
      <c r="AU110" s="74">
        <v>0</v>
      </c>
      <c r="AV110" s="74">
        <v>0</v>
      </c>
      <c r="AW110" s="74">
        <v>0</v>
      </c>
      <c r="AX110" s="74">
        <v>0</v>
      </c>
      <c r="AY110" s="74">
        <v>0</v>
      </c>
      <c r="AZ110" s="74">
        <v>0</v>
      </c>
      <c r="BA110" s="74">
        <v>0</v>
      </c>
      <c r="BB110" s="74">
        <v>0</v>
      </c>
      <c r="BC110" s="74">
        <v>0</v>
      </c>
      <c r="BD110" s="74">
        <v>0</v>
      </c>
      <c r="BE110" s="74">
        <v>0</v>
      </c>
      <c r="BF110" s="74">
        <v>0</v>
      </c>
      <c r="BG110" s="74">
        <v>0</v>
      </c>
      <c r="BH110" s="74">
        <v>0</v>
      </c>
      <c r="BI110" s="74">
        <v>0</v>
      </c>
      <c r="BJ110" s="74">
        <v>0</v>
      </c>
      <c r="BK110" s="74">
        <v>0</v>
      </c>
      <c r="BL110" s="74">
        <v>0</v>
      </c>
      <c r="BM110" s="74">
        <v>0</v>
      </c>
      <c r="BN110" s="74">
        <v>0</v>
      </c>
      <c r="BO110" s="74">
        <v>0</v>
      </c>
      <c r="BP110" s="74">
        <v>0</v>
      </c>
      <c r="BQ110" s="74">
        <v>0</v>
      </c>
      <c r="BR110" s="74">
        <v>0</v>
      </c>
      <c r="BS110" s="74">
        <v>0</v>
      </c>
      <c r="BT110" s="74">
        <v>0</v>
      </c>
      <c r="BU110" s="74">
        <v>0</v>
      </c>
      <c r="BV110" s="74">
        <v>0</v>
      </c>
      <c r="BW110" s="74">
        <v>0</v>
      </c>
      <c r="BX110" s="74">
        <v>0</v>
      </c>
      <c r="BY110" s="74">
        <v>0</v>
      </c>
      <c r="BZ110" s="74">
        <v>0</v>
      </c>
      <c r="CA110" s="74">
        <v>0</v>
      </c>
      <c r="CB110" s="74">
        <v>0</v>
      </c>
      <c r="CD110" s="74">
        <v>0</v>
      </c>
      <c r="CE110" s="74">
        <v>0</v>
      </c>
      <c r="CF110" s="74">
        <v>0</v>
      </c>
      <c r="CH110" s="75">
        <v>0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0</v>
      </c>
      <c r="AD111" s="74">
        <v>0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  <c r="AR111" s="74">
        <v>0</v>
      </c>
      <c r="AS111" s="74">
        <v>0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v>0</v>
      </c>
      <c r="BV111" s="74">
        <v>0</v>
      </c>
      <c r="BW111" s="74">
        <v>0</v>
      </c>
      <c r="BX111" s="74">
        <v>0</v>
      </c>
      <c r="BY111" s="74">
        <v>0</v>
      </c>
      <c r="BZ111" s="74">
        <v>0</v>
      </c>
      <c r="CA111" s="74">
        <v>0</v>
      </c>
      <c r="CB111" s="74">
        <v>0</v>
      </c>
      <c r="CD111" s="74">
        <v>0</v>
      </c>
      <c r="CE111" s="74">
        <v>0</v>
      </c>
      <c r="CF111" s="74">
        <v>0</v>
      </c>
      <c r="CH111" s="75">
        <v>0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0</v>
      </c>
      <c r="Z112" s="74">
        <v>0</v>
      </c>
      <c r="AA112" s="74">
        <v>0</v>
      </c>
      <c r="AB112" s="74">
        <v>0</v>
      </c>
      <c r="AC112" s="74">
        <v>0</v>
      </c>
      <c r="AD112" s="74">
        <v>0</v>
      </c>
      <c r="AE112" s="74">
        <v>0</v>
      </c>
      <c r="AF112" s="74">
        <v>0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  <c r="AR112" s="74">
        <v>0</v>
      </c>
      <c r="AS112" s="74">
        <v>0</v>
      </c>
      <c r="AT112" s="74">
        <v>0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0</v>
      </c>
      <c r="CB112" s="74">
        <v>0</v>
      </c>
      <c r="CD112" s="74">
        <v>0</v>
      </c>
      <c r="CE112" s="74">
        <v>0</v>
      </c>
      <c r="CF112" s="74">
        <v>0</v>
      </c>
      <c r="CH112" s="75">
        <v>0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7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0</v>
      </c>
      <c r="AF114" s="74">
        <v>0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  <c r="AR114" s="74">
        <v>0</v>
      </c>
      <c r="AS114" s="74">
        <v>0</v>
      </c>
      <c r="AT114" s="74">
        <v>0</v>
      </c>
      <c r="AU114" s="74">
        <v>0</v>
      </c>
      <c r="AV114" s="74">
        <v>0</v>
      </c>
      <c r="AW114" s="74">
        <v>0</v>
      </c>
      <c r="AX114" s="74">
        <v>0</v>
      </c>
      <c r="AY114" s="74">
        <v>0</v>
      </c>
      <c r="AZ114" s="74">
        <v>0</v>
      </c>
      <c r="BA114" s="74">
        <v>0</v>
      </c>
      <c r="BB114" s="74">
        <v>0</v>
      </c>
      <c r="BC114" s="74">
        <v>0</v>
      </c>
      <c r="BD114" s="74">
        <v>0</v>
      </c>
      <c r="BE114" s="74">
        <v>0</v>
      </c>
      <c r="BF114" s="74">
        <v>0</v>
      </c>
      <c r="BG114" s="74">
        <v>0</v>
      </c>
      <c r="BH114" s="74">
        <v>0</v>
      </c>
      <c r="BI114" s="74">
        <v>0</v>
      </c>
      <c r="BJ114" s="74">
        <v>0</v>
      </c>
      <c r="BK114" s="74">
        <v>0</v>
      </c>
      <c r="BL114" s="74">
        <v>0</v>
      </c>
      <c r="BM114" s="74">
        <v>0</v>
      </c>
      <c r="BN114" s="74">
        <v>0</v>
      </c>
      <c r="BO114" s="74">
        <v>0</v>
      </c>
      <c r="BP114" s="74">
        <v>0</v>
      </c>
      <c r="BQ114" s="74">
        <v>0</v>
      </c>
      <c r="BR114" s="74">
        <v>0</v>
      </c>
      <c r="BS114" s="74">
        <v>0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D114" s="74">
        <v>0</v>
      </c>
      <c r="CE114" s="74">
        <v>0</v>
      </c>
      <c r="CF114" s="74">
        <v>0</v>
      </c>
      <c r="CH114" s="75">
        <v>0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  <c r="V115" s="74">
        <v>0</v>
      </c>
      <c r="W115" s="74">
        <v>0</v>
      </c>
      <c r="X115" s="74">
        <v>0</v>
      </c>
      <c r="Y115" s="74">
        <v>0</v>
      </c>
      <c r="Z115" s="74">
        <v>0</v>
      </c>
      <c r="AA115" s="74">
        <v>0</v>
      </c>
      <c r="AB115" s="74">
        <v>0</v>
      </c>
      <c r="AC115" s="74">
        <v>0</v>
      </c>
      <c r="AD115" s="74">
        <v>0</v>
      </c>
      <c r="AE115" s="74">
        <v>0</v>
      </c>
      <c r="AF115" s="74">
        <v>0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D115" s="74">
        <v>0</v>
      </c>
      <c r="CE115" s="74">
        <v>0</v>
      </c>
      <c r="CF115" s="74">
        <v>0</v>
      </c>
      <c r="CH115" s="75">
        <v>0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0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0</v>
      </c>
      <c r="BG116" s="74">
        <v>0</v>
      </c>
      <c r="BH116" s="74">
        <v>0</v>
      </c>
      <c r="BI116" s="74">
        <v>0</v>
      </c>
      <c r="BJ116" s="74">
        <v>0</v>
      </c>
      <c r="BK116" s="74">
        <v>0</v>
      </c>
      <c r="BL116" s="74">
        <v>0</v>
      </c>
      <c r="BM116" s="74">
        <v>0</v>
      </c>
      <c r="BN116" s="74">
        <v>0</v>
      </c>
      <c r="BO116" s="74">
        <v>0</v>
      </c>
      <c r="BP116" s="74">
        <v>0</v>
      </c>
      <c r="BQ116" s="74">
        <v>0</v>
      </c>
      <c r="BR116" s="74">
        <v>0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0</v>
      </c>
      <c r="CB116" s="74">
        <v>0</v>
      </c>
      <c r="CD116" s="74">
        <v>0</v>
      </c>
      <c r="CE116" s="74">
        <v>0</v>
      </c>
      <c r="CF116" s="74">
        <v>0</v>
      </c>
      <c r="CH116" s="75">
        <v>0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74">
        <v>0</v>
      </c>
      <c r="AH117" s="74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  <c r="AR117" s="74">
        <v>0</v>
      </c>
      <c r="AS117" s="74">
        <v>0</v>
      </c>
      <c r="AT117" s="74">
        <v>0</v>
      </c>
      <c r="AU117" s="74">
        <v>0</v>
      </c>
      <c r="AV117" s="74">
        <v>0</v>
      </c>
      <c r="AW117" s="74">
        <v>0</v>
      </c>
      <c r="AX117" s="74">
        <v>0</v>
      </c>
      <c r="AY117" s="74">
        <v>0</v>
      </c>
      <c r="AZ117" s="74">
        <v>0</v>
      </c>
      <c r="BA117" s="74">
        <v>0</v>
      </c>
      <c r="BB117" s="74">
        <v>0</v>
      </c>
      <c r="BC117" s="74">
        <v>0</v>
      </c>
      <c r="BD117" s="74">
        <v>0</v>
      </c>
      <c r="BE117" s="74">
        <v>0</v>
      </c>
      <c r="BF117" s="74">
        <v>0</v>
      </c>
      <c r="BG117" s="74">
        <v>0</v>
      </c>
      <c r="BH117" s="74">
        <v>0</v>
      </c>
      <c r="BI117" s="74">
        <v>0</v>
      </c>
      <c r="BJ117" s="74">
        <v>0</v>
      </c>
      <c r="BK117" s="74">
        <v>0</v>
      </c>
      <c r="BL117" s="74">
        <v>0</v>
      </c>
      <c r="BM117" s="74">
        <v>0</v>
      </c>
      <c r="BN117" s="74">
        <v>0</v>
      </c>
      <c r="BO117" s="74">
        <v>0</v>
      </c>
      <c r="BP117" s="74">
        <v>0</v>
      </c>
      <c r="BQ117" s="74">
        <v>0</v>
      </c>
      <c r="BR117" s="74">
        <v>0</v>
      </c>
      <c r="BS117" s="74">
        <v>0</v>
      </c>
      <c r="BT117" s="74">
        <v>0</v>
      </c>
      <c r="BU117" s="74">
        <v>0</v>
      </c>
      <c r="BV117" s="74">
        <v>0</v>
      </c>
      <c r="BW117" s="74">
        <v>0</v>
      </c>
      <c r="BX117" s="74">
        <v>0</v>
      </c>
      <c r="BY117" s="74">
        <v>0</v>
      </c>
      <c r="BZ117" s="74">
        <v>0</v>
      </c>
      <c r="CA117" s="74">
        <v>0</v>
      </c>
      <c r="CB117" s="74">
        <v>0</v>
      </c>
      <c r="CD117" s="74">
        <v>0</v>
      </c>
      <c r="CE117" s="74">
        <v>0</v>
      </c>
      <c r="CF117" s="74">
        <v>0</v>
      </c>
      <c r="CH117" s="75">
        <v>0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  <c r="AR118" s="74">
        <v>0</v>
      </c>
      <c r="AS118" s="74">
        <v>0</v>
      </c>
      <c r="AT118" s="74">
        <v>0</v>
      </c>
      <c r="AU118" s="74">
        <v>0</v>
      </c>
      <c r="AV118" s="74">
        <v>0</v>
      </c>
      <c r="AW118" s="74">
        <v>0</v>
      </c>
      <c r="AX118" s="74">
        <v>0</v>
      </c>
      <c r="AY118" s="74">
        <v>0</v>
      </c>
      <c r="AZ118" s="74">
        <v>0</v>
      </c>
      <c r="BA118" s="74">
        <v>0</v>
      </c>
      <c r="BB118" s="74">
        <v>0</v>
      </c>
      <c r="BC118" s="74">
        <v>0</v>
      </c>
      <c r="BD118" s="74">
        <v>0</v>
      </c>
      <c r="BE118" s="74">
        <v>0</v>
      </c>
      <c r="BF118" s="74">
        <v>0</v>
      </c>
      <c r="BG118" s="74">
        <v>0</v>
      </c>
      <c r="BH118" s="74">
        <v>0</v>
      </c>
      <c r="BI118" s="74">
        <v>0</v>
      </c>
      <c r="BJ118" s="74">
        <v>0</v>
      </c>
      <c r="BK118" s="74">
        <v>0</v>
      </c>
      <c r="BL118" s="74">
        <v>0</v>
      </c>
      <c r="BM118" s="74">
        <v>0</v>
      </c>
      <c r="BN118" s="74">
        <v>0</v>
      </c>
      <c r="BO118" s="74">
        <v>0</v>
      </c>
      <c r="BP118" s="74">
        <v>0</v>
      </c>
      <c r="BQ118" s="74">
        <v>0</v>
      </c>
      <c r="BR118" s="74">
        <v>0</v>
      </c>
      <c r="BS118" s="74">
        <v>0</v>
      </c>
      <c r="BT118" s="74">
        <v>0</v>
      </c>
      <c r="BU118" s="74">
        <v>0</v>
      </c>
      <c r="BV118" s="74">
        <v>0</v>
      </c>
      <c r="BW118" s="74">
        <v>0</v>
      </c>
      <c r="BX118" s="74">
        <v>0</v>
      </c>
      <c r="BY118" s="74">
        <v>0</v>
      </c>
      <c r="BZ118" s="74">
        <v>0</v>
      </c>
      <c r="CA118" s="74">
        <v>0</v>
      </c>
      <c r="CB118" s="74">
        <v>0</v>
      </c>
      <c r="CD118" s="74">
        <v>0</v>
      </c>
      <c r="CE118" s="74">
        <v>0</v>
      </c>
      <c r="CF118" s="74">
        <v>0</v>
      </c>
      <c r="CH118" s="75">
        <v>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  <c r="AR119" s="74">
        <v>0</v>
      </c>
      <c r="AS119" s="74">
        <v>0</v>
      </c>
      <c r="AT119" s="74">
        <v>0</v>
      </c>
      <c r="AU119" s="74">
        <v>0</v>
      </c>
      <c r="AV119" s="74">
        <v>0</v>
      </c>
      <c r="AW119" s="74">
        <v>0</v>
      </c>
      <c r="AX119" s="74">
        <v>0</v>
      </c>
      <c r="AY119" s="74">
        <v>0</v>
      </c>
      <c r="AZ119" s="74">
        <v>0</v>
      </c>
      <c r="BA119" s="74">
        <v>0</v>
      </c>
      <c r="BB119" s="74">
        <v>0</v>
      </c>
      <c r="BC119" s="74">
        <v>0</v>
      </c>
      <c r="BD119" s="74">
        <v>0</v>
      </c>
      <c r="BE119" s="74">
        <v>0</v>
      </c>
      <c r="BF119" s="74">
        <v>0</v>
      </c>
      <c r="BG119" s="74">
        <v>0</v>
      </c>
      <c r="BH119" s="74">
        <v>0</v>
      </c>
      <c r="BI119" s="74">
        <v>0</v>
      </c>
      <c r="BJ119" s="74">
        <v>0</v>
      </c>
      <c r="BK119" s="74">
        <v>0</v>
      </c>
      <c r="BL119" s="74">
        <v>0</v>
      </c>
      <c r="BM119" s="74">
        <v>0</v>
      </c>
      <c r="BN119" s="74">
        <v>0</v>
      </c>
      <c r="BO119" s="74">
        <v>0</v>
      </c>
      <c r="BP119" s="74">
        <v>0</v>
      </c>
      <c r="BQ119" s="74">
        <v>0</v>
      </c>
      <c r="BR119" s="74">
        <v>0</v>
      </c>
      <c r="BS119" s="74">
        <v>0</v>
      </c>
      <c r="BT119" s="74">
        <v>0</v>
      </c>
      <c r="BU119" s="74">
        <v>0</v>
      </c>
      <c r="BV119" s="74">
        <v>0</v>
      </c>
      <c r="BW119" s="74">
        <v>0</v>
      </c>
      <c r="BX119" s="74">
        <v>0</v>
      </c>
      <c r="BY119" s="74">
        <v>0</v>
      </c>
      <c r="BZ119" s="74">
        <v>0</v>
      </c>
      <c r="CA119" s="74">
        <v>0</v>
      </c>
      <c r="CB119" s="74">
        <v>0</v>
      </c>
      <c r="CD119" s="74">
        <v>0</v>
      </c>
      <c r="CE119" s="74">
        <v>0</v>
      </c>
      <c r="CF119" s="74">
        <v>0</v>
      </c>
      <c r="CH119" s="75">
        <v>0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  <c r="AS120" s="74">
        <v>0</v>
      </c>
      <c r="AT120" s="74">
        <v>0</v>
      </c>
      <c r="AU120" s="74">
        <v>0</v>
      </c>
      <c r="AV120" s="74">
        <v>0</v>
      </c>
      <c r="AW120" s="74">
        <v>0</v>
      </c>
      <c r="AX120" s="74">
        <v>0</v>
      </c>
      <c r="AY120" s="74">
        <v>0</v>
      </c>
      <c r="AZ120" s="74">
        <v>0</v>
      </c>
      <c r="BA120" s="74">
        <v>0</v>
      </c>
      <c r="BB120" s="74">
        <v>0</v>
      </c>
      <c r="BC120" s="74">
        <v>0</v>
      </c>
      <c r="BD120" s="74">
        <v>0</v>
      </c>
      <c r="BE120" s="74">
        <v>0</v>
      </c>
      <c r="BF120" s="74">
        <v>0</v>
      </c>
      <c r="BG120" s="74">
        <v>0</v>
      </c>
      <c r="BH120" s="74">
        <v>0</v>
      </c>
      <c r="BI120" s="74">
        <v>0</v>
      </c>
      <c r="BJ120" s="74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4">
        <v>0</v>
      </c>
      <c r="BR120" s="74">
        <v>0</v>
      </c>
      <c r="BS120" s="74">
        <v>0</v>
      </c>
      <c r="BT120" s="74">
        <v>0</v>
      </c>
      <c r="BU120" s="74">
        <v>0</v>
      </c>
      <c r="BV120" s="74">
        <v>0</v>
      </c>
      <c r="BW120" s="74">
        <v>0</v>
      </c>
      <c r="BX120" s="74">
        <v>0</v>
      </c>
      <c r="BY120" s="74">
        <v>0</v>
      </c>
      <c r="BZ120" s="74">
        <v>0</v>
      </c>
      <c r="CA120" s="74">
        <v>0</v>
      </c>
      <c r="CB120" s="74">
        <v>0</v>
      </c>
      <c r="CD120" s="74">
        <v>0</v>
      </c>
      <c r="CE120" s="74">
        <v>0</v>
      </c>
      <c r="CF120" s="74">
        <v>0</v>
      </c>
      <c r="CH120" s="75">
        <v>0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  <c r="AR121" s="74">
        <v>0</v>
      </c>
      <c r="AS121" s="74">
        <v>0</v>
      </c>
      <c r="AT121" s="74">
        <v>0</v>
      </c>
      <c r="AU121" s="74">
        <v>0</v>
      </c>
      <c r="AV121" s="74">
        <v>0</v>
      </c>
      <c r="AW121" s="74">
        <v>0</v>
      </c>
      <c r="AX121" s="74">
        <v>0</v>
      </c>
      <c r="AY121" s="74">
        <v>0</v>
      </c>
      <c r="AZ121" s="74">
        <v>0</v>
      </c>
      <c r="BA121" s="74">
        <v>0</v>
      </c>
      <c r="BB121" s="74">
        <v>0</v>
      </c>
      <c r="BC121" s="74">
        <v>0</v>
      </c>
      <c r="BD121" s="74">
        <v>0</v>
      </c>
      <c r="BE121" s="74">
        <v>0</v>
      </c>
      <c r="BF121" s="74">
        <v>0</v>
      </c>
      <c r="BG121" s="74">
        <v>0</v>
      </c>
      <c r="BH121" s="74">
        <v>0</v>
      </c>
      <c r="BI121" s="74">
        <v>0</v>
      </c>
      <c r="BJ121" s="74">
        <v>0</v>
      </c>
      <c r="BK121" s="74">
        <v>0</v>
      </c>
      <c r="BL121" s="74">
        <v>0</v>
      </c>
      <c r="BM121" s="74">
        <v>0</v>
      </c>
      <c r="BN121" s="74">
        <v>0</v>
      </c>
      <c r="BO121" s="74">
        <v>0</v>
      </c>
      <c r="BP121" s="74">
        <v>0</v>
      </c>
      <c r="BQ121" s="74">
        <v>0</v>
      </c>
      <c r="BR121" s="74">
        <v>0</v>
      </c>
      <c r="BS121" s="74">
        <v>0</v>
      </c>
      <c r="BT121" s="74">
        <v>0</v>
      </c>
      <c r="BU121" s="74">
        <v>0</v>
      </c>
      <c r="BV121" s="74">
        <v>0</v>
      </c>
      <c r="BW121" s="74">
        <v>0</v>
      </c>
      <c r="BX121" s="74">
        <v>0</v>
      </c>
      <c r="BY121" s="74">
        <v>0</v>
      </c>
      <c r="BZ121" s="74">
        <v>0</v>
      </c>
      <c r="CA121" s="74">
        <v>0</v>
      </c>
      <c r="CB121" s="74">
        <v>0</v>
      </c>
      <c r="CD121" s="74">
        <v>0</v>
      </c>
      <c r="CE121" s="74">
        <v>0</v>
      </c>
      <c r="CF121" s="74">
        <v>0</v>
      </c>
      <c r="CH121" s="75">
        <v>0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7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7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7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0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0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0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v>0</v>
      </c>
      <c r="BV125" s="74">
        <v>0</v>
      </c>
      <c r="BW125" s="74">
        <v>0</v>
      </c>
      <c r="BX125" s="74">
        <v>0</v>
      </c>
      <c r="BY125" s="74">
        <v>0</v>
      </c>
      <c r="BZ125" s="74">
        <v>0</v>
      </c>
      <c r="CA125" s="74">
        <v>0</v>
      </c>
      <c r="CB125" s="74">
        <v>0</v>
      </c>
      <c r="CD125" s="74">
        <v>0</v>
      </c>
      <c r="CE125" s="74">
        <v>0</v>
      </c>
      <c r="CF125" s="74">
        <v>0</v>
      </c>
      <c r="CH125" s="75">
        <v>0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7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0</v>
      </c>
      <c r="BM127" s="74">
        <v>0</v>
      </c>
      <c r="BN127" s="74">
        <v>0</v>
      </c>
      <c r="BO127" s="74">
        <v>0</v>
      </c>
      <c r="BP127" s="74">
        <v>0</v>
      </c>
      <c r="BQ127" s="74">
        <v>0</v>
      </c>
      <c r="BR127" s="74">
        <v>0</v>
      </c>
      <c r="BS127" s="74">
        <v>0</v>
      </c>
      <c r="BT127" s="74">
        <v>0</v>
      </c>
      <c r="BU127" s="74">
        <v>0</v>
      </c>
      <c r="BV127" s="74">
        <v>0</v>
      </c>
      <c r="BW127" s="74">
        <v>0</v>
      </c>
      <c r="BX127" s="74">
        <v>0</v>
      </c>
      <c r="BY127" s="74">
        <v>0</v>
      </c>
      <c r="BZ127" s="74">
        <v>0</v>
      </c>
      <c r="CA127" s="74">
        <v>0</v>
      </c>
      <c r="CB127" s="74">
        <v>0</v>
      </c>
      <c r="CD127" s="74">
        <v>0</v>
      </c>
      <c r="CE127" s="74">
        <v>0</v>
      </c>
      <c r="CF127" s="74">
        <v>0</v>
      </c>
      <c r="CH127" s="75">
        <v>0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0</v>
      </c>
      <c r="AT128" s="74">
        <v>0</v>
      </c>
      <c r="AU128" s="74">
        <v>0</v>
      </c>
      <c r="AV128" s="74">
        <v>0</v>
      </c>
      <c r="AW128" s="74">
        <v>0</v>
      </c>
      <c r="AX128" s="74">
        <v>0</v>
      </c>
      <c r="AY128" s="74">
        <v>0</v>
      </c>
      <c r="AZ128" s="74">
        <v>0</v>
      </c>
      <c r="BA128" s="74">
        <v>0</v>
      </c>
      <c r="BB128" s="74">
        <v>0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0</v>
      </c>
      <c r="BI128" s="74">
        <v>0</v>
      </c>
      <c r="BJ128" s="74">
        <v>0</v>
      </c>
      <c r="BK128" s="74">
        <v>0</v>
      </c>
      <c r="BL128" s="74">
        <v>0</v>
      </c>
      <c r="BM128" s="74">
        <v>0</v>
      </c>
      <c r="BN128" s="74">
        <v>0</v>
      </c>
      <c r="BO128" s="74">
        <v>0</v>
      </c>
      <c r="BP128" s="74">
        <v>0</v>
      </c>
      <c r="BQ128" s="74">
        <v>0</v>
      </c>
      <c r="BR128" s="74">
        <v>0</v>
      </c>
      <c r="BS128" s="74">
        <v>0</v>
      </c>
      <c r="BT128" s="74">
        <v>0</v>
      </c>
      <c r="BU128" s="74">
        <v>0</v>
      </c>
      <c r="BV128" s="74">
        <v>0</v>
      </c>
      <c r="BW128" s="74">
        <v>0</v>
      </c>
      <c r="BX128" s="74">
        <v>0</v>
      </c>
      <c r="BY128" s="74">
        <v>0</v>
      </c>
      <c r="BZ128" s="74">
        <v>0</v>
      </c>
      <c r="CA128" s="74">
        <v>0</v>
      </c>
      <c r="CB128" s="74">
        <v>0</v>
      </c>
      <c r="CD128" s="74">
        <v>0</v>
      </c>
      <c r="CE128" s="74">
        <v>0</v>
      </c>
      <c r="CF128" s="74">
        <v>0</v>
      </c>
      <c r="CH128" s="75">
        <v>0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7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</v>
      </c>
      <c r="G130" s="74">
        <v>0</v>
      </c>
      <c r="H130" s="74">
        <v>0</v>
      </c>
      <c r="I130" s="74">
        <v>0</v>
      </c>
      <c r="J130" s="74">
        <v>0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  <c r="Q130" s="74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0</v>
      </c>
      <c r="AD130" s="74">
        <v>0</v>
      </c>
      <c r="AE130" s="74">
        <v>0</v>
      </c>
      <c r="AF130" s="74">
        <v>0</v>
      </c>
      <c r="AG130" s="74">
        <v>0</v>
      </c>
      <c r="AH130" s="74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  <c r="AR130" s="74">
        <v>0</v>
      </c>
      <c r="AS130" s="74">
        <v>0</v>
      </c>
      <c r="AT130" s="74">
        <v>0</v>
      </c>
      <c r="AU130" s="74">
        <v>0</v>
      </c>
      <c r="AV130" s="74">
        <v>0</v>
      </c>
      <c r="AW130" s="74">
        <v>0</v>
      </c>
      <c r="AX130" s="74">
        <v>0</v>
      </c>
      <c r="AY130" s="74">
        <v>0</v>
      </c>
      <c r="AZ130" s="74">
        <v>0</v>
      </c>
      <c r="BA130" s="74">
        <v>0</v>
      </c>
      <c r="BB130" s="74">
        <v>0</v>
      </c>
      <c r="BC130" s="74">
        <v>0</v>
      </c>
      <c r="BD130" s="74">
        <v>0</v>
      </c>
      <c r="BE130" s="74">
        <v>0</v>
      </c>
      <c r="BF130" s="74">
        <v>0</v>
      </c>
      <c r="BG130" s="74">
        <v>0</v>
      </c>
      <c r="BH130" s="74">
        <v>0</v>
      </c>
      <c r="BI130" s="74">
        <v>0</v>
      </c>
      <c r="BJ130" s="74">
        <v>0</v>
      </c>
      <c r="BK130" s="74">
        <v>0</v>
      </c>
      <c r="BL130" s="74">
        <v>0</v>
      </c>
      <c r="BM130" s="74">
        <v>0</v>
      </c>
      <c r="BN130" s="74">
        <v>0</v>
      </c>
      <c r="BO130" s="74">
        <v>0</v>
      </c>
      <c r="BP130" s="74">
        <v>0</v>
      </c>
      <c r="BQ130" s="74">
        <v>0</v>
      </c>
      <c r="BR130" s="74">
        <v>0</v>
      </c>
      <c r="BS130" s="74">
        <v>0</v>
      </c>
      <c r="BT130" s="74">
        <v>0</v>
      </c>
      <c r="BU130" s="74">
        <v>0</v>
      </c>
      <c r="BV130" s="74">
        <v>0</v>
      </c>
      <c r="BW130" s="74">
        <v>0</v>
      </c>
      <c r="BX130" s="74">
        <v>0</v>
      </c>
      <c r="BY130" s="74">
        <v>0</v>
      </c>
      <c r="BZ130" s="74">
        <v>0</v>
      </c>
      <c r="CA130" s="74">
        <v>0</v>
      </c>
      <c r="CB130" s="74">
        <v>0</v>
      </c>
      <c r="CD130" s="74">
        <v>0</v>
      </c>
      <c r="CE130" s="74">
        <v>0</v>
      </c>
      <c r="CF130" s="74">
        <v>0</v>
      </c>
      <c r="CH130" s="75">
        <v>0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</v>
      </c>
      <c r="AY131" s="74">
        <v>0</v>
      </c>
      <c r="AZ131" s="74">
        <v>0</v>
      </c>
      <c r="BA131" s="74">
        <v>0</v>
      </c>
      <c r="BB131" s="74">
        <v>0</v>
      </c>
      <c r="BC131" s="74">
        <v>0</v>
      </c>
      <c r="BD131" s="74">
        <v>0</v>
      </c>
      <c r="BE131" s="74">
        <v>0</v>
      </c>
      <c r="BF131" s="74">
        <v>0</v>
      </c>
      <c r="BG131" s="74">
        <v>0</v>
      </c>
      <c r="BH131" s="74">
        <v>0</v>
      </c>
      <c r="BI131" s="74">
        <v>0</v>
      </c>
      <c r="BJ131" s="74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4">
        <v>0</v>
      </c>
      <c r="BR131" s="74">
        <v>0</v>
      </c>
      <c r="BS131" s="74">
        <v>0</v>
      </c>
      <c r="BT131" s="74">
        <v>0</v>
      </c>
      <c r="BU131" s="74">
        <v>0</v>
      </c>
      <c r="BV131" s="74">
        <v>0</v>
      </c>
      <c r="BW131" s="74">
        <v>0</v>
      </c>
      <c r="BX131" s="74">
        <v>0</v>
      </c>
      <c r="BY131" s="74">
        <v>0</v>
      </c>
      <c r="BZ131" s="74">
        <v>0</v>
      </c>
      <c r="CA131" s="74">
        <v>0</v>
      </c>
      <c r="CB131" s="74">
        <v>0</v>
      </c>
      <c r="CD131" s="74">
        <v>0</v>
      </c>
      <c r="CE131" s="74">
        <v>0</v>
      </c>
      <c r="CF131" s="74">
        <v>0</v>
      </c>
      <c r="CH131" s="75">
        <v>0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7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1118.4033301385432</v>
      </c>
      <c r="E133" s="74">
        <v>916.66075352463963</v>
      </c>
      <c r="F133" s="74">
        <v>84.398678378913161</v>
      </c>
      <c r="G133" s="74">
        <v>109.71190090158659</v>
      </c>
      <c r="H133" s="74">
        <v>259.61190350680403</v>
      </c>
      <c r="I133" s="74">
        <v>132.09919157843342</v>
      </c>
      <c r="J133" s="74">
        <v>105.74862848897979</v>
      </c>
      <c r="K133" s="74">
        <v>1599.7855461382758</v>
      </c>
      <c r="L133" s="74">
        <v>1356.8290176238204</v>
      </c>
      <c r="M133" s="74">
        <v>3635.3336544892763</v>
      </c>
      <c r="N133" s="74">
        <v>455.11259659270218</v>
      </c>
      <c r="O133" s="74">
        <v>107.97027983485611</v>
      </c>
      <c r="P133" s="74">
        <v>373.01529030642479</v>
      </c>
      <c r="Q133" s="74">
        <v>299.58397818680004</v>
      </c>
      <c r="R133" s="74">
        <v>200.95409266874606</v>
      </c>
      <c r="S133" s="74">
        <v>164.49604209200757</v>
      </c>
      <c r="T133" s="74">
        <v>457.84501230108208</v>
      </c>
      <c r="U133" s="74">
        <v>95.83982317813323</v>
      </c>
      <c r="V133" s="74">
        <v>1663.9447691444291</v>
      </c>
      <c r="W133" s="74">
        <v>763.6914137884645</v>
      </c>
      <c r="X133" s="74">
        <v>1482.3864529298157</v>
      </c>
      <c r="Y133" s="74">
        <v>449.50599125709846</v>
      </c>
      <c r="Z133" s="74">
        <v>260.2262719110152</v>
      </c>
      <c r="AA133" s="74">
        <v>148.45486159320745</v>
      </c>
      <c r="AB133" s="74">
        <v>768.23226357182443</v>
      </c>
      <c r="AC133" s="74">
        <v>913.22296667403486</v>
      </c>
      <c r="AD133" s="74">
        <v>1674.7170009525992</v>
      </c>
      <c r="AE133" s="74">
        <v>795.51758064684088</v>
      </c>
      <c r="AF133" s="74">
        <v>803.94790478404968</v>
      </c>
      <c r="AG133" s="74">
        <v>711.0569009116607</v>
      </c>
      <c r="AH133" s="74">
        <v>566.76205296187686</v>
      </c>
      <c r="AI133" s="74">
        <v>974.35745659254576</v>
      </c>
      <c r="AJ133" s="74">
        <v>1184.8543953526862</v>
      </c>
      <c r="AK133" s="74">
        <v>674.48268056410188</v>
      </c>
      <c r="AL133" s="74">
        <v>251.34722746439934</v>
      </c>
      <c r="AM133" s="74">
        <v>391.42011192913759</v>
      </c>
      <c r="AN133" s="74">
        <v>361.28498011482412</v>
      </c>
      <c r="AO133" s="74">
        <v>479.19888566716008</v>
      </c>
      <c r="AP133" s="74">
        <v>100.40363203773643</v>
      </c>
      <c r="AQ133" s="74">
        <v>3683.3214629149106</v>
      </c>
      <c r="AR133" s="74">
        <v>235.90550437745895</v>
      </c>
      <c r="AS133" s="74">
        <v>964.95707117992674</v>
      </c>
      <c r="AT133" s="74">
        <v>1066.9360987865853</v>
      </c>
      <c r="AU133" s="74">
        <v>31.435937237410542</v>
      </c>
      <c r="AV133" s="74">
        <v>116.061565897119</v>
      </c>
      <c r="AW133" s="74">
        <v>47.131655361796334</v>
      </c>
      <c r="AX133" s="74">
        <v>44.008091720109128</v>
      </c>
      <c r="AY133" s="74">
        <v>1091.4188540225073</v>
      </c>
      <c r="AZ133" s="74">
        <v>60.099289009610061</v>
      </c>
      <c r="BA133" s="74">
        <v>25.992837187855311</v>
      </c>
      <c r="BB133" s="74">
        <v>38.283959617296333</v>
      </c>
      <c r="BC133" s="74">
        <v>70.443820599407232</v>
      </c>
      <c r="BD133" s="74">
        <v>93.566617726567856</v>
      </c>
      <c r="BE133" s="74">
        <v>129.6953214816966</v>
      </c>
      <c r="BF133" s="74">
        <v>70.202878343525612</v>
      </c>
      <c r="BG133" s="74">
        <v>71.423535114583558</v>
      </c>
      <c r="BH133" s="74">
        <v>74.775951120423954</v>
      </c>
      <c r="BI133" s="74">
        <v>38.000045891659234</v>
      </c>
      <c r="BJ133" s="74">
        <v>164.42962426699404</v>
      </c>
      <c r="BK133" s="74">
        <v>15.093258103231349</v>
      </c>
      <c r="BL133" s="74">
        <v>241.27881492616021</v>
      </c>
      <c r="BM133" s="74">
        <v>153.46035937179511</v>
      </c>
      <c r="BN133" s="74">
        <v>23.272443232570865</v>
      </c>
      <c r="BO133" s="74">
        <v>157.07377719952322</v>
      </c>
      <c r="BP133" s="74">
        <v>294.1443765665091</v>
      </c>
      <c r="BQ133" s="74">
        <v>18.073082984517271</v>
      </c>
      <c r="BR133" s="74">
        <v>146.1280006029163</v>
      </c>
      <c r="BS133" s="74">
        <v>0</v>
      </c>
      <c r="BT133" s="74">
        <v>36059.0297556242</v>
      </c>
      <c r="BU133" s="74">
        <v>9211.6201283440842</v>
      </c>
      <c r="BV133" s="74">
        <v>82.809689952220481</v>
      </c>
      <c r="BW133" s="74">
        <v>0</v>
      </c>
      <c r="BX133" s="74">
        <v>17017.450637819005</v>
      </c>
      <c r="BY133" s="74">
        <v>4249.0897882604922</v>
      </c>
      <c r="BZ133" s="74">
        <v>0</v>
      </c>
      <c r="CA133" s="74">
        <v>30560.970244375792</v>
      </c>
      <c r="CB133" s="74">
        <v>66620</v>
      </c>
      <c r="CD133" s="74">
        <v>0</v>
      </c>
      <c r="CE133" s="74">
        <v>0</v>
      </c>
      <c r="CF133" s="74">
        <v>0</v>
      </c>
      <c r="CH133" s="95">
        <v>66620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6D3B-EE07-1846-86C2-6C87F6F51850}">
  <sheetPr>
    <tabColor rgb="FFFFFF00"/>
  </sheetPr>
  <dimension ref="A1:CI133"/>
  <sheetViews>
    <sheetView topLeftCell="A114" workbookViewId="0">
      <selection activeCell="E121" sqref="E121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1.1181249313865407</v>
      </c>
      <c r="E5" s="74">
        <v>1.0720166867932814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0.18443297837303765</v>
      </c>
      <c r="L5" s="74">
        <v>0</v>
      </c>
      <c r="M5" s="74">
        <v>59.464266110440228</v>
      </c>
      <c r="N5" s="74">
        <v>1.5907344384674498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2.5974311120869467</v>
      </c>
      <c r="AT5" s="74">
        <v>0</v>
      </c>
      <c r="AU5" s="74">
        <v>0</v>
      </c>
      <c r="AV5" s="74">
        <v>0</v>
      </c>
      <c r="AW5" s="74">
        <v>0</v>
      </c>
      <c r="AX5" s="74">
        <v>3.8423537161049511E-3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1.4139861675266219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67.444834778790209</v>
      </c>
      <c r="BU5" s="74">
        <v>0</v>
      </c>
      <c r="BV5" s="74">
        <v>0</v>
      </c>
      <c r="BW5" s="74">
        <v>0</v>
      </c>
      <c r="BX5" s="74">
        <v>2.5551652212097924</v>
      </c>
      <c r="BY5" s="74">
        <v>0</v>
      </c>
      <c r="BZ5" s="74">
        <v>0</v>
      </c>
      <c r="CA5" s="74">
        <v>2.5551652212097924</v>
      </c>
      <c r="CB5" s="74">
        <v>70</v>
      </c>
      <c r="CD5" s="74">
        <v>0</v>
      </c>
      <c r="CE5" s="74">
        <v>0</v>
      </c>
      <c r="CF5" s="74">
        <v>0</v>
      </c>
      <c r="CH5" s="95">
        <v>70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0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0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0</v>
      </c>
      <c r="BM6" s="74">
        <v>0</v>
      </c>
      <c r="BN6" s="74">
        <v>0</v>
      </c>
      <c r="BO6" s="74">
        <v>0</v>
      </c>
      <c r="BP6" s="74">
        <v>0</v>
      </c>
      <c r="BQ6" s="74">
        <v>0</v>
      </c>
      <c r="BR6" s="74">
        <v>0</v>
      </c>
      <c r="BS6" s="74">
        <v>0</v>
      </c>
      <c r="BT6" s="74">
        <v>0</v>
      </c>
      <c r="BU6" s="74">
        <v>0</v>
      </c>
      <c r="BV6" s="74">
        <v>0</v>
      </c>
      <c r="BW6" s="74">
        <v>0</v>
      </c>
      <c r="BX6" s="74">
        <v>0</v>
      </c>
      <c r="BY6" s="74">
        <v>0</v>
      </c>
      <c r="BZ6" s="74">
        <v>0</v>
      </c>
      <c r="CA6" s="74">
        <v>0</v>
      </c>
      <c r="CB6" s="74">
        <v>0</v>
      </c>
      <c r="CD6" s="74">
        <v>0</v>
      </c>
      <c r="CE6" s="74">
        <v>0</v>
      </c>
      <c r="CF6" s="74">
        <v>0</v>
      </c>
      <c r="CH6" s="95">
        <v>0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3.775811209439528E-2</v>
      </c>
      <c r="E7" s="74">
        <v>3.5398230088495575E-3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0.10403146509341199</v>
      </c>
      <c r="N7" s="74">
        <v>0</v>
      </c>
      <c r="O7" s="74">
        <v>0</v>
      </c>
      <c r="P7" s="74">
        <v>0.80688298918387413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1.0029498525073746E-2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3.6578171091445427E-2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1.9665683382497542E-4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0.99901671583087515</v>
      </c>
      <c r="BU7" s="74">
        <v>0</v>
      </c>
      <c r="BV7" s="74">
        <v>0</v>
      </c>
      <c r="BW7" s="74">
        <v>0</v>
      </c>
      <c r="BX7" s="74">
        <v>9.8328416912487715E-4</v>
      </c>
      <c r="BY7" s="74">
        <v>0</v>
      </c>
      <c r="BZ7" s="74">
        <v>0</v>
      </c>
      <c r="CA7" s="74">
        <v>9.8328416912487715E-4</v>
      </c>
      <c r="CB7" s="74">
        <v>1</v>
      </c>
      <c r="CD7" s="74">
        <v>0</v>
      </c>
      <c r="CE7" s="74">
        <v>0</v>
      </c>
      <c r="CF7" s="74">
        <v>0</v>
      </c>
      <c r="CH7" s="95">
        <v>1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0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0</v>
      </c>
      <c r="BU8" s="74">
        <v>0</v>
      </c>
      <c r="BV8" s="74">
        <v>0</v>
      </c>
      <c r="BW8" s="74">
        <v>0</v>
      </c>
      <c r="BX8" s="74">
        <v>0</v>
      </c>
      <c r="BY8" s="74">
        <v>0</v>
      </c>
      <c r="BZ8" s="74">
        <v>0</v>
      </c>
      <c r="CA8" s="74">
        <v>0</v>
      </c>
      <c r="CB8" s="74">
        <v>0</v>
      </c>
      <c r="CD8" s="74">
        <v>0</v>
      </c>
      <c r="CE8" s="74">
        <v>0</v>
      </c>
      <c r="CF8" s="74">
        <v>0</v>
      </c>
      <c r="CH8" s="95">
        <v>0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0</v>
      </c>
      <c r="BU9" s="74">
        <v>0</v>
      </c>
      <c r="BV9" s="74">
        <v>0</v>
      </c>
      <c r="BW9" s="74">
        <v>0</v>
      </c>
      <c r="BX9" s="74">
        <v>0</v>
      </c>
      <c r="BY9" s="74">
        <v>0</v>
      </c>
      <c r="BZ9" s="74">
        <v>0</v>
      </c>
      <c r="CA9" s="74">
        <v>0</v>
      </c>
      <c r="CB9" s="74">
        <v>0</v>
      </c>
      <c r="CD9" s="74">
        <v>0</v>
      </c>
      <c r="CE9" s="74">
        <v>0</v>
      </c>
      <c r="CF9" s="74">
        <v>0</v>
      </c>
      <c r="CH9" s="95">
        <v>0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9.8743175849145697</v>
      </c>
      <c r="E10" s="74">
        <v>2.6570808864756392</v>
      </c>
      <c r="F10" s="74">
        <v>0.19414524744002126</v>
      </c>
      <c r="G10" s="74">
        <v>0</v>
      </c>
      <c r="H10" s="74">
        <v>0</v>
      </c>
      <c r="I10" s="74">
        <v>0</v>
      </c>
      <c r="J10" s="74">
        <v>0</v>
      </c>
      <c r="K10" s="74">
        <v>6.3210080561867388E-2</v>
      </c>
      <c r="L10" s="74">
        <v>0</v>
      </c>
      <c r="M10" s="74">
        <v>10.163277953197392</v>
      </c>
      <c r="N10" s="74">
        <v>0</v>
      </c>
      <c r="O10" s="74">
        <v>12.863251394340013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0.50116563874052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7.6755097825124685E-2</v>
      </c>
      <c r="AQ10" s="74">
        <v>1.8060023017676397E-2</v>
      </c>
      <c r="AR10" s="74">
        <v>0</v>
      </c>
      <c r="AS10" s="74">
        <v>2.00466255496208</v>
      </c>
      <c r="AT10" s="74">
        <v>0</v>
      </c>
      <c r="AU10" s="74">
        <v>0</v>
      </c>
      <c r="AV10" s="74">
        <v>0</v>
      </c>
      <c r="AW10" s="74">
        <v>0</v>
      </c>
      <c r="AX10" s="74">
        <v>0.46053058695074811</v>
      </c>
      <c r="AY10" s="74">
        <v>5.5940921297252633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9.0300115088381983E-3</v>
      </c>
      <c r="BG10" s="74">
        <v>0</v>
      </c>
      <c r="BH10" s="74">
        <v>0</v>
      </c>
      <c r="BI10" s="74">
        <v>0</v>
      </c>
      <c r="BJ10" s="74">
        <v>0.31830790568654643</v>
      </c>
      <c r="BK10" s="74">
        <v>0</v>
      </c>
      <c r="BL10" s="74">
        <v>1.2461415882196714</v>
      </c>
      <c r="BM10" s="74">
        <v>0.88494112786614343</v>
      </c>
      <c r="BN10" s="74">
        <v>0.11287514386047746</v>
      </c>
      <c r="BO10" s="74">
        <v>0.36797296898515658</v>
      </c>
      <c r="BP10" s="74">
        <v>0.37926048337120427</v>
      </c>
      <c r="BQ10" s="74">
        <v>2.2575028772095496E-3</v>
      </c>
      <c r="BR10" s="74">
        <v>0.5372856847758728</v>
      </c>
      <c r="BS10" s="74">
        <v>0</v>
      </c>
      <c r="BT10" s="74">
        <v>48.328621595302039</v>
      </c>
      <c r="BU10" s="74">
        <v>0</v>
      </c>
      <c r="BV10" s="74">
        <v>0</v>
      </c>
      <c r="BW10" s="74">
        <v>0</v>
      </c>
      <c r="BX10" s="74">
        <v>104.67137840469798</v>
      </c>
      <c r="BY10" s="74">
        <v>0</v>
      </c>
      <c r="BZ10" s="74">
        <v>0</v>
      </c>
      <c r="CA10" s="74">
        <v>104.67137840469798</v>
      </c>
      <c r="CB10" s="74">
        <v>153</v>
      </c>
      <c r="CD10" s="74">
        <v>0</v>
      </c>
      <c r="CE10" s="74">
        <v>0</v>
      </c>
      <c r="CF10" s="74">
        <v>0</v>
      </c>
      <c r="CH10" s="95">
        <v>153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2.1245518523436463E-3</v>
      </c>
      <c r="E11" s="74">
        <v>1.8589828708006906E-3</v>
      </c>
      <c r="F11" s="74">
        <v>7.9670694462886731E-4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1.4622228123755145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1.8589828708006906E-2</v>
      </c>
      <c r="AY11" s="74">
        <v>6.5595538441110074E-2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2.390120833886602E-3</v>
      </c>
      <c r="BM11" s="74">
        <v>1.8589828708006906E-3</v>
      </c>
      <c r="BN11" s="74">
        <v>0</v>
      </c>
      <c r="BO11" s="74">
        <v>5.3113796308591158E-4</v>
      </c>
      <c r="BP11" s="74">
        <v>0</v>
      </c>
      <c r="BQ11" s="74">
        <v>0</v>
      </c>
      <c r="BR11" s="74">
        <v>1.0622759261718232E-3</v>
      </c>
      <c r="BS11" s="74">
        <v>0</v>
      </c>
      <c r="BT11" s="74">
        <v>1.5570309387863497</v>
      </c>
      <c r="BU11" s="74">
        <v>0</v>
      </c>
      <c r="BV11" s="74">
        <v>0</v>
      </c>
      <c r="BW11" s="74">
        <v>0</v>
      </c>
      <c r="BX11" s="74">
        <v>0.40207143805603507</v>
      </c>
      <c r="BY11" s="74">
        <v>4.0897623157615193E-2</v>
      </c>
      <c r="BZ11" s="74">
        <v>0</v>
      </c>
      <c r="CA11" s="74">
        <v>0.44296906121365026</v>
      </c>
      <c r="CB11" s="74">
        <v>2</v>
      </c>
      <c r="CD11" s="74">
        <v>0</v>
      </c>
      <c r="CE11" s="74">
        <v>0</v>
      </c>
      <c r="CF11" s="74">
        <v>0</v>
      </c>
      <c r="CH11" s="95">
        <v>2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0</v>
      </c>
      <c r="BH12" s="74">
        <v>0</v>
      </c>
      <c r="BI12" s="74">
        <v>0</v>
      </c>
      <c r="BJ12" s="74">
        <v>0</v>
      </c>
      <c r="BK12" s="74">
        <v>0</v>
      </c>
      <c r="BL12" s="74">
        <v>0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0</v>
      </c>
      <c r="BS12" s="74">
        <v>0</v>
      </c>
      <c r="BT12" s="74">
        <v>0</v>
      </c>
      <c r="BU12" s="74">
        <v>0</v>
      </c>
      <c r="BV12" s="74">
        <v>0</v>
      </c>
      <c r="BW12" s="74">
        <v>0</v>
      </c>
      <c r="BX12" s="74">
        <v>0</v>
      </c>
      <c r="BY12" s="74">
        <v>0</v>
      </c>
      <c r="BZ12" s="74">
        <v>0</v>
      </c>
      <c r="CA12" s="74">
        <v>0</v>
      </c>
      <c r="CB12" s="74">
        <v>0</v>
      </c>
      <c r="CD12" s="74">
        <v>0</v>
      </c>
      <c r="CE12" s="74">
        <v>0</v>
      </c>
      <c r="CF12" s="74">
        <v>0</v>
      </c>
      <c r="CH12" s="95">
        <v>0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0.11705889525667601</v>
      </c>
      <c r="E13" s="74">
        <v>3.5117668577002804E-2</v>
      </c>
      <c r="F13" s="74">
        <v>1.950981587611267E-3</v>
      </c>
      <c r="G13" s="74">
        <v>0</v>
      </c>
      <c r="H13" s="74">
        <v>0</v>
      </c>
      <c r="I13" s="74">
        <v>0</v>
      </c>
      <c r="J13" s="74">
        <v>0</v>
      </c>
      <c r="K13" s="74">
        <v>1.950981587611267E-3</v>
      </c>
      <c r="L13" s="74">
        <v>0</v>
      </c>
      <c r="M13" s="74">
        <v>5.0725521277892938</v>
      </c>
      <c r="N13" s="74">
        <v>3.7068650164614067E-2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0.2126569930496281</v>
      </c>
      <c r="AT13" s="74">
        <v>0</v>
      </c>
      <c r="AU13" s="74">
        <v>0</v>
      </c>
      <c r="AV13" s="74">
        <v>0</v>
      </c>
      <c r="AW13" s="74">
        <v>0</v>
      </c>
      <c r="AX13" s="74">
        <v>4.0970613339836606E-2</v>
      </c>
      <c r="AY13" s="74">
        <v>1.0340202414339714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3.901963175222534E-3</v>
      </c>
      <c r="BH13" s="74">
        <v>0</v>
      </c>
      <c r="BI13" s="74">
        <v>0</v>
      </c>
      <c r="BJ13" s="74">
        <v>0</v>
      </c>
      <c r="BK13" s="74">
        <v>0</v>
      </c>
      <c r="BL13" s="74">
        <v>0.24582368003901964</v>
      </c>
      <c r="BM13" s="74">
        <v>0.17949030606023655</v>
      </c>
      <c r="BN13" s="74">
        <v>5.852944762833801E-3</v>
      </c>
      <c r="BO13" s="74">
        <v>6.43823923911718E-2</v>
      </c>
      <c r="BP13" s="74">
        <v>3.7068650164614067E-2</v>
      </c>
      <c r="BQ13" s="74">
        <v>0</v>
      </c>
      <c r="BR13" s="74">
        <v>7.803926350445068E-3</v>
      </c>
      <c r="BS13" s="74">
        <v>0</v>
      </c>
      <c r="BT13" s="74">
        <v>7.0976710157297891</v>
      </c>
      <c r="BU13" s="74">
        <v>0</v>
      </c>
      <c r="BV13" s="74">
        <v>0</v>
      </c>
      <c r="BW13" s="74">
        <v>0</v>
      </c>
      <c r="BX13" s="74">
        <v>40.679917083282525</v>
      </c>
      <c r="BY13" s="74">
        <v>0.22241190098768443</v>
      </c>
      <c r="BZ13" s="74">
        <v>0</v>
      </c>
      <c r="CA13" s="74">
        <v>40.902328984270213</v>
      </c>
      <c r="CB13" s="74">
        <v>48</v>
      </c>
      <c r="CD13" s="74">
        <v>0</v>
      </c>
      <c r="CE13" s="74">
        <v>0</v>
      </c>
      <c r="CF13" s="74">
        <v>0</v>
      </c>
      <c r="CH13" s="95">
        <v>48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0</v>
      </c>
      <c r="BI14" s="74">
        <v>0</v>
      </c>
      <c r="BJ14" s="74">
        <v>0</v>
      </c>
      <c r="BK14" s="74">
        <v>0</v>
      </c>
      <c r="BL14" s="74">
        <v>0</v>
      </c>
      <c r="BM14" s="74">
        <v>0</v>
      </c>
      <c r="BN14" s="74">
        <v>0</v>
      </c>
      <c r="BO14" s="74">
        <v>0</v>
      </c>
      <c r="BP14" s="74">
        <v>0</v>
      </c>
      <c r="BQ14" s="74">
        <v>0</v>
      </c>
      <c r="BR14" s="74">
        <v>0</v>
      </c>
      <c r="BS14" s="74">
        <v>0</v>
      </c>
      <c r="BT14" s="74">
        <v>0</v>
      </c>
      <c r="BU14" s="74">
        <v>0</v>
      </c>
      <c r="BV14" s="74">
        <v>0</v>
      </c>
      <c r="BW14" s="74">
        <v>0</v>
      </c>
      <c r="BX14" s="74">
        <v>0</v>
      </c>
      <c r="BY14" s="74">
        <v>0</v>
      </c>
      <c r="BZ14" s="74">
        <v>0</v>
      </c>
      <c r="CA14" s="74">
        <v>0</v>
      </c>
      <c r="CB14" s="74">
        <v>0</v>
      </c>
      <c r="CD14" s="74">
        <v>0</v>
      </c>
      <c r="CE14" s="74">
        <v>0</v>
      </c>
      <c r="CF14" s="74">
        <v>0</v>
      </c>
      <c r="CH14" s="95">
        <v>0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0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0</v>
      </c>
      <c r="BS15" s="74">
        <v>0</v>
      </c>
      <c r="BT15" s="74">
        <v>0</v>
      </c>
      <c r="BU15" s="74">
        <v>0</v>
      </c>
      <c r="BV15" s="74">
        <v>0</v>
      </c>
      <c r="BW15" s="74">
        <v>0</v>
      </c>
      <c r="BX15" s="74">
        <v>0</v>
      </c>
      <c r="BY15" s="74">
        <v>0</v>
      </c>
      <c r="BZ15" s="74">
        <v>0</v>
      </c>
      <c r="CA15" s="74">
        <v>0</v>
      </c>
      <c r="CB15" s="74">
        <v>0</v>
      </c>
      <c r="CD15" s="74">
        <v>0</v>
      </c>
      <c r="CE15" s="74">
        <v>0</v>
      </c>
      <c r="CF15" s="74">
        <v>0</v>
      </c>
      <c r="CH15" s="95">
        <v>0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0</v>
      </c>
      <c r="BU16" s="74">
        <v>0</v>
      </c>
      <c r="BV16" s="74">
        <v>0</v>
      </c>
      <c r="BW16" s="74">
        <v>0</v>
      </c>
      <c r="BX16" s="74">
        <v>0</v>
      </c>
      <c r="BY16" s="74">
        <v>0</v>
      </c>
      <c r="BZ16" s="74">
        <v>0</v>
      </c>
      <c r="CA16" s="74">
        <v>0</v>
      </c>
      <c r="CB16" s="74">
        <v>0</v>
      </c>
      <c r="CD16" s="74">
        <v>0</v>
      </c>
      <c r="CE16" s="74">
        <v>0</v>
      </c>
      <c r="CF16" s="74">
        <v>0</v>
      </c>
      <c r="CH16" s="95">
        <v>0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0</v>
      </c>
      <c r="BM17" s="74">
        <v>0</v>
      </c>
      <c r="BN17" s="74">
        <v>0</v>
      </c>
      <c r="BO17" s="74">
        <v>0</v>
      </c>
      <c r="BP17" s="74">
        <v>0</v>
      </c>
      <c r="BQ17" s="74">
        <v>0</v>
      </c>
      <c r="BR17" s="74">
        <v>0</v>
      </c>
      <c r="BS17" s="74">
        <v>0</v>
      </c>
      <c r="BT17" s="74">
        <v>0</v>
      </c>
      <c r="BU17" s="74">
        <v>0</v>
      </c>
      <c r="BV17" s="74">
        <v>0</v>
      </c>
      <c r="BW17" s="74">
        <v>0</v>
      </c>
      <c r="BX17" s="74">
        <v>0</v>
      </c>
      <c r="BY17" s="74">
        <v>0</v>
      </c>
      <c r="BZ17" s="74">
        <v>0</v>
      </c>
      <c r="CA17" s="74">
        <v>0</v>
      </c>
      <c r="CB17" s="74">
        <v>0</v>
      </c>
      <c r="CD17" s="74">
        <v>0</v>
      </c>
      <c r="CE17" s="74">
        <v>0</v>
      </c>
      <c r="CF17" s="74">
        <v>0</v>
      </c>
      <c r="CH17" s="95">
        <v>0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2.8171183177846886</v>
      </c>
      <c r="E18" s="74">
        <v>3.5729305493854584</v>
      </c>
      <c r="F18" s="74">
        <v>4.9793425144380272</v>
      </c>
      <c r="G18" s="74">
        <v>4.2943876795498298E-3</v>
      </c>
      <c r="H18" s="74">
        <v>0</v>
      </c>
      <c r="I18" s="74">
        <v>0</v>
      </c>
      <c r="J18" s="74">
        <v>0</v>
      </c>
      <c r="K18" s="74">
        <v>0.92114615726343851</v>
      </c>
      <c r="L18" s="74">
        <v>0</v>
      </c>
      <c r="M18" s="74">
        <v>0.64845253961202431</v>
      </c>
      <c r="N18" s="74">
        <v>2.1471938397749149E-3</v>
      </c>
      <c r="O18" s="74">
        <v>2.1471938397749146E-2</v>
      </c>
      <c r="P18" s="74">
        <v>0.15889234414334372</v>
      </c>
      <c r="Q18" s="74">
        <v>4.0796682955723383E-2</v>
      </c>
      <c r="R18" s="74">
        <v>5.5827039834147787E-2</v>
      </c>
      <c r="S18" s="74">
        <v>8.3633200059232937</v>
      </c>
      <c r="T18" s="74">
        <v>8.5350955131052864</v>
      </c>
      <c r="U18" s="74">
        <v>0</v>
      </c>
      <c r="V18" s="74">
        <v>0</v>
      </c>
      <c r="W18" s="74">
        <v>2.1471938397749149E-3</v>
      </c>
      <c r="X18" s="74">
        <v>0.46808825707093149</v>
      </c>
      <c r="Y18" s="74">
        <v>0</v>
      </c>
      <c r="Z18" s="74">
        <v>0</v>
      </c>
      <c r="AA18" s="74">
        <v>0</v>
      </c>
      <c r="AB18" s="74">
        <v>4.010958092699541</v>
      </c>
      <c r="AC18" s="74">
        <v>0.23189693469569078</v>
      </c>
      <c r="AD18" s="74">
        <v>1.7800236931734044</v>
      </c>
      <c r="AE18" s="74">
        <v>0</v>
      </c>
      <c r="AF18" s="74">
        <v>3.4355101436398638E-2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6.4415815193247438E-3</v>
      </c>
      <c r="AN18" s="74">
        <v>0</v>
      </c>
      <c r="AO18" s="74">
        <v>0</v>
      </c>
      <c r="AP18" s="74">
        <v>0</v>
      </c>
      <c r="AQ18" s="74">
        <v>1.2646971716274247</v>
      </c>
      <c r="AR18" s="74">
        <v>0</v>
      </c>
      <c r="AS18" s="74">
        <v>0.88679105582703976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1.2883163038649488E-2</v>
      </c>
      <c r="BH18" s="74">
        <v>0</v>
      </c>
      <c r="BI18" s="74">
        <v>0</v>
      </c>
      <c r="BJ18" s="74">
        <v>0</v>
      </c>
      <c r="BK18" s="74">
        <v>0</v>
      </c>
      <c r="BL18" s="74">
        <v>4.5091070635273213E-2</v>
      </c>
      <c r="BM18" s="74">
        <v>1.9324744557974234E-2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38.883533244483935</v>
      </c>
      <c r="BU18" s="74">
        <v>0</v>
      </c>
      <c r="BV18" s="74">
        <v>0</v>
      </c>
      <c r="BW18" s="74">
        <v>0</v>
      </c>
      <c r="BX18" s="74">
        <v>17.469569080408707</v>
      </c>
      <c r="BY18" s="74">
        <v>1.6468976751073598</v>
      </c>
      <c r="BZ18" s="74">
        <v>0</v>
      </c>
      <c r="CA18" s="74">
        <v>19.116466755516068</v>
      </c>
      <c r="CB18" s="74">
        <v>58</v>
      </c>
      <c r="CD18" s="74">
        <v>0</v>
      </c>
      <c r="CE18" s="74">
        <v>0</v>
      </c>
      <c r="CF18" s="74">
        <v>0</v>
      </c>
      <c r="CH18" s="95">
        <v>58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1.2505517139914668E-3</v>
      </c>
      <c r="E19" s="74">
        <v>2.1332941003383847E-3</v>
      </c>
      <c r="F19" s="74">
        <v>4.2224510813594233E-2</v>
      </c>
      <c r="G19" s="74">
        <v>0</v>
      </c>
      <c r="H19" s="74">
        <v>0</v>
      </c>
      <c r="I19" s="74">
        <v>0</v>
      </c>
      <c r="J19" s="74">
        <v>0</v>
      </c>
      <c r="K19" s="74">
        <v>0.1101956745623069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3.8987788730322202E-3</v>
      </c>
      <c r="AY19" s="74">
        <v>3.8914226864793289E-2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5.6642636457260552E-3</v>
      </c>
      <c r="BM19" s="74">
        <v>6.694129763130793E-3</v>
      </c>
      <c r="BN19" s="74">
        <v>6.620567897601883E-4</v>
      </c>
      <c r="BO19" s="74">
        <v>2.8689127556274828E-3</v>
      </c>
      <c r="BP19" s="74">
        <v>1.2505517139914668E-3</v>
      </c>
      <c r="BQ19" s="74">
        <v>0</v>
      </c>
      <c r="BR19" s="74">
        <v>0</v>
      </c>
      <c r="BS19" s="74">
        <v>0</v>
      </c>
      <c r="BT19" s="74">
        <v>0.21575695159629249</v>
      </c>
      <c r="BU19" s="74">
        <v>0</v>
      </c>
      <c r="BV19" s="74">
        <v>0</v>
      </c>
      <c r="BW19" s="74">
        <v>0</v>
      </c>
      <c r="BX19" s="74">
        <v>0.78424304840370751</v>
      </c>
      <c r="BY19" s="74">
        <v>0</v>
      </c>
      <c r="BZ19" s="74">
        <v>0</v>
      </c>
      <c r="CA19" s="74">
        <v>0.78424304840370751</v>
      </c>
      <c r="CB19" s="74">
        <v>1</v>
      </c>
      <c r="CD19" s="74">
        <v>0</v>
      </c>
      <c r="CE19" s="74">
        <v>0</v>
      </c>
      <c r="CF19" s="74">
        <v>0</v>
      </c>
      <c r="CH19" s="95">
        <v>1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0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0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0</v>
      </c>
      <c r="CD20" s="74">
        <v>0</v>
      </c>
      <c r="CE20" s="74">
        <v>0</v>
      </c>
      <c r="CF20" s="74">
        <v>0</v>
      </c>
      <c r="CH20" s="95">
        <v>0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4.1154210028382217E-2</v>
      </c>
      <c r="E21" s="74">
        <v>0.29943235572374644</v>
      </c>
      <c r="F21" s="74">
        <v>9.2242194891201511E-3</v>
      </c>
      <c r="G21" s="74">
        <v>0.33703878902554402</v>
      </c>
      <c r="H21" s="74">
        <v>0.28240302743613999</v>
      </c>
      <c r="I21" s="74">
        <v>0</v>
      </c>
      <c r="J21" s="74">
        <v>0</v>
      </c>
      <c r="K21" s="74">
        <v>4.0444654683065275E-2</v>
      </c>
      <c r="L21" s="74">
        <v>1.2062440870387891E-2</v>
      </c>
      <c r="M21" s="74">
        <v>0.22138126773888364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2.8382213812677389E-3</v>
      </c>
      <c r="U21" s="74">
        <v>0</v>
      </c>
      <c r="V21" s="74">
        <v>0</v>
      </c>
      <c r="W21" s="74">
        <v>0.15823084200567644</v>
      </c>
      <c r="X21" s="74">
        <v>2.9765846736045409</v>
      </c>
      <c r="Y21" s="74">
        <v>7.8051087984862821E-2</v>
      </c>
      <c r="Z21" s="74">
        <v>0</v>
      </c>
      <c r="AA21" s="74">
        <v>0</v>
      </c>
      <c r="AB21" s="74">
        <v>0</v>
      </c>
      <c r="AC21" s="74">
        <v>5.1017029328287613</v>
      </c>
      <c r="AD21" s="74">
        <v>0.38528855250709554</v>
      </c>
      <c r="AE21" s="74">
        <v>0.24621570482497634</v>
      </c>
      <c r="AF21" s="74">
        <v>7.0955534531693472E-4</v>
      </c>
      <c r="AG21" s="74">
        <v>0</v>
      </c>
      <c r="AH21" s="74">
        <v>3.9025543992431411E-2</v>
      </c>
      <c r="AI21" s="74">
        <v>0</v>
      </c>
      <c r="AJ21" s="74">
        <v>0</v>
      </c>
      <c r="AK21" s="74">
        <v>2.7672658467360455E-2</v>
      </c>
      <c r="AL21" s="74">
        <v>0</v>
      </c>
      <c r="AM21" s="74">
        <v>2.696310312204352E-2</v>
      </c>
      <c r="AN21" s="74">
        <v>0</v>
      </c>
      <c r="AO21" s="74">
        <v>0</v>
      </c>
      <c r="AP21" s="74">
        <v>0.30794701986754969</v>
      </c>
      <c r="AQ21" s="74">
        <v>6.9614474929044459</v>
      </c>
      <c r="AR21" s="74">
        <v>0</v>
      </c>
      <c r="AS21" s="74">
        <v>5.747398297067171E-2</v>
      </c>
      <c r="AT21" s="74">
        <v>0</v>
      </c>
      <c r="AU21" s="74">
        <v>0</v>
      </c>
      <c r="AV21" s="74">
        <v>0</v>
      </c>
      <c r="AW21" s="74">
        <v>4.2573320719016088E-3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0.3107852412488174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5.2507095553453176E-2</v>
      </c>
      <c r="BM21" s="74">
        <v>1.5610217596972564E-2</v>
      </c>
      <c r="BN21" s="74">
        <v>0</v>
      </c>
      <c r="BO21" s="74">
        <v>2.8382213812677389E-3</v>
      </c>
      <c r="BP21" s="74">
        <v>7.0955534531693472E-4</v>
      </c>
      <c r="BQ21" s="74">
        <v>0</v>
      </c>
      <c r="BR21" s="74">
        <v>0</v>
      </c>
      <c r="BS21" s="74">
        <v>0</v>
      </c>
      <c r="BT21" s="74">
        <v>18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0</v>
      </c>
      <c r="CB21" s="74">
        <v>18</v>
      </c>
      <c r="CD21" s="74">
        <v>0</v>
      </c>
      <c r="CE21" s="74">
        <v>0</v>
      </c>
      <c r="CF21" s="74">
        <v>0</v>
      </c>
      <c r="CH21" s="95">
        <v>18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4">
        <v>0</v>
      </c>
      <c r="CB22" s="74">
        <v>0</v>
      </c>
      <c r="CD22" s="74">
        <v>0</v>
      </c>
      <c r="CE22" s="74">
        <v>0</v>
      </c>
      <c r="CF22" s="74">
        <v>0</v>
      </c>
      <c r="CH22" s="95">
        <v>0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0</v>
      </c>
      <c r="BU23" s="74">
        <v>0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0</v>
      </c>
      <c r="CB23" s="74">
        <v>0</v>
      </c>
      <c r="CD23" s="74">
        <v>0</v>
      </c>
      <c r="CE23" s="74">
        <v>0</v>
      </c>
      <c r="CF23" s="74">
        <v>0</v>
      </c>
      <c r="CH23" s="95">
        <v>0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8.4645084645084655E-3</v>
      </c>
      <c r="I24" s="74">
        <v>2.0047520047520046E-3</v>
      </c>
      <c r="J24" s="74">
        <v>0.26640926640926643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1.0692010692010692E-2</v>
      </c>
      <c r="AD24" s="74">
        <v>0.47178497178497175</v>
      </c>
      <c r="AE24" s="74">
        <v>2.2370804870804872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3.3412533412533413E-3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2.2275022275022275E-4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3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0</v>
      </c>
      <c r="CB24" s="74">
        <v>3</v>
      </c>
      <c r="CD24" s="74">
        <v>0</v>
      </c>
      <c r="CE24" s="74">
        <v>0</v>
      </c>
      <c r="CF24" s="74">
        <v>0</v>
      </c>
      <c r="CH24" s="95">
        <v>3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1.409348679574511E-3</v>
      </c>
      <c r="E25" s="74">
        <v>0.35116271266064897</v>
      </c>
      <c r="F25" s="74">
        <v>2.3489144659575185E-4</v>
      </c>
      <c r="G25" s="74">
        <v>0</v>
      </c>
      <c r="H25" s="74">
        <v>0</v>
      </c>
      <c r="I25" s="74">
        <v>0</v>
      </c>
      <c r="J25" s="74">
        <v>0</v>
      </c>
      <c r="K25" s="74">
        <v>0.74765947451427806</v>
      </c>
      <c r="L25" s="74">
        <v>0</v>
      </c>
      <c r="M25" s="74">
        <v>7.5635045803832096E-2</v>
      </c>
      <c r="N25" s="74">
        <v>0</v>
      </c>
      <c r="O25" s="74">
        <v>0</v>
      </c>
      <c r="P25" s="74">
        <v>0</v>
      </c>
      <c r="Q25" s="74">
        <v>0</v>
      </c>
      <c r="R25" s="74">
        <v>0.82705278346364208</v>
      </c>
      <c r="S25" s="74">
        <v>0</v>
      </c>
      <c r="T25" s="74">
        <v>0</v>
      </c>
      <c r="U25" s="74">
        <v>0</v>
      </c>
      <c r="V25" s="74">
        <v>0</v>
      </c>
      <c r="W25" s="74">
        <v>0.16301466393745176</v>
      </c>
      <c r="X25" s="74">
        <v>0</v>
      </c>
      <c r="Y25" s="74">
        <v>0</v>
      </c>
      <c r="Z25" s="74">
        <v>0.36008858763128754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1.2919029562766351E-2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2.3489144659575185E-4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6.3185799134257245E-2</v>
      </c>
      <c r="AY25" s="74">
        <v>2.1995235059226199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0.25532700244958223</v>
      </c>
      <c r="BM25" s="74">
        <v>0.25133384785745444</v>
      </c>
      <c r="BN25" s="74">
        <v>2.8891647931277475E-2</v>
      </c>
      <c r="BO25" s="74">
        <v>0.10593604241468407</v>
      </c>
      <c r="BP25" s="74">
        <v>6.5534713600214761E-2</v>
      </c>
      <c r="BQ25" s="74">
        <v>1.174457232978759E-3</v>
      </c>
      <c r="BR25" s="74">
        <v>2.7247407805107211E-2</v>
      </c>
      <c r="BS25" s="74">
        <v>0</v>
      </c>
      <c r="BT25" s="74">
        <v>5.5375658534948489</v>
      </c>
      <c r="BU25" s="74">
        <v>0</v>
      </c>
      <c r="BV25" s="74">
        <v>0</v>
      </c>
      <c r="BW25" s="74">
        <v>0</v>
      </c>
      <c r="BX25" s="74">
        <v>22.462434146505149</v>
      </c>
      <c r="BY25" s="74">
        <v>0</v>
      </c>
      <c r="BZ25" s="74">
        <v>0</v>
      </c>
      <c r="CA25" s="74">
        <v>22.462434146505149</v>
      </c>
      <c r="CB25" s="74">
        <v>28</v>
      </c>
      <c r="CD25" s="74">
        <v>0</v>
      </c>
      <c r="CE25" s="74">
        <v>0</v>
      </c>
      <c r="CF25" s="74">
        <v>0</v>
      </c>
      <c r="CH25" s="95">
        <v>28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0</v>
      </c>
      <c r="BM26" s="74">
        <v>0</v>
      </c>
      <c r="BN26" s="74">
        <v>0</v>
      </c>
      <c r="BO26" s="74">
        <v>0</v>
      </c>
      <c r="BP26" s="74">
        <v>0</v>
      </c>
      <c r="BQ26" s="74">
        <v>0</v>
      </c>
      <c r="BR26" s="74">
        <v>0</v>
      </c>
      <c r="BS26" s="74">
        <v>0</v>
      </c>
      <c r="BT26" s="74">
        <v>0</v>
      </c>
      <c r="BU26" s="74">
        <v>0</v>
      </c>
      <c r="BV26" s="74">
        <v>0</v>
      </c>
      <c r="BW26" s="74">
        <v>0</v>
      </c>
      <c r="BX26" s="74">
        <v>0</v>
      </c>
      <c r="BY26" s="74">
        <v>0</v>
      </c>
      <c r="BZ26" s="74">
        <v>0</v>
      </c>
      <c r="CA26" s="74">
        <v>0</v>
      </c>
      <c r="CB26" s="74">
        <v>0</v>
      </c>
      <c r="CD26" s="74">
        <v>0</v>
      </c>
      <c r="CE26" s="74">
        <v>0</v>
      </c>
      <c r="CF26" s="74">
        <v>0</v>
      </c>
      <c r="CH26" s="95">
        <v>0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0</v>
      </c>
      <c r="BM27" s="74">
        <v>0</v>
      </c>
      <c r="BN27" s="74">
        <v>0</v>
      </c>
      <c r="BO27" s="74">
        <v>0</v>
      </c>
      <c r="BP27" s="74">
        <v>0</v>
      </c>
      <c r="BQ27" s="74">
        <v>0</v>
      </c>
      <c r="BR27" s="74">
        <v>0</v>
      </c>
      <c r="BS27" s="74">
        <v>0</v>
      </c>
      <c r="BT27" s="74">
        <v>0</v>
      </c>
      <c r="BU27" s="74">
        <v>0</v>
      </c>
      <c r="BV27" s="74">
        <v>0</v>
      </c>
      <c r="BW27" s="74">
        <v>0</v>
      </c>
      <c r="BX27" s="74">
        <v>0</v>
      </c>
      <c r="BY27" s="74">
        <v>0</v>
      </c>
      <c r="BZ27" s="74">
        <v>0</v>
      </c>
      <c r="CA27" s="74">
        <v>0</v>
      </c>
      <c r="CB27" s="74">
        <v>0</v>
      </c>
      <c r="CD27" s="74">
        <v>0</v>
      </c>
      <c r="CE27" s="74">
        <v>0</v>
      </c>
      <c r="CF27" s="74">
        <v>0</v>
      </c>
      <c r="CH27" s="95">
        <v>0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0.25847409590749348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0.14964289763065414</v>
      </c>
      <c r="AY28" s="74">
        <v>11.821788912821676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0.66659108944564105</v>
      </c>
      <c r="BM28" s="74">
        <v>0.70740278879945584</v>
      </c>
      <c r="BN28" s="74">
        <v>4.0811699353814755E-2</v>
      </c>
      <c r="BO28" s="74">
        <v>0.32649359483051804</v>
      </c>
      <c r="BP28" s="74">
        <v>9.5227298492234436E-2</v>
      </c>
      <c r="BQ28" s="74">
        <v>0</v>
      </c>
      <c r="BR28" s="74">
        <v>0.12243509806144429</v>
      </c>
      <c r="BS28" s="74">
        <v>0</v>
      </c>
      <c r="BT28" s="74">
        <v>14.188867475342931</v>
      </c>
      <c r="BU28" s="74">
        <v>0</v>
      </c>
      <c r="BV28" s="74">
        <v>0</v>
      </c>
      <c r="BW28" s="74">
        <v>0</v>
      </c>
      <c r="BX28" s="74">
        <v>105.81113252465707</v>
      </c>
      <c r="BY28" s="74">
        <v>0</v>
      </c>
      <c r="BZ28" s="74">
        <v>0</v>
      </c>
      <c r="CA28" s="74">
        <v>105.81113252465707</v>
      </c>
      <c r="CB28" s="74">
        <v>120</v>
      </c>
      <c r="CD28" s="74">
        <v>0</v>
      </c>
      <c r="CE28" s="74">
        <v>0</v>
      </c>
      <c r="CF28" s="74">
        <v>0</v>
      </c>
      <c r="CH28" s="95">
        <v>120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0</v>
      </c>
      <c r="BN29" s="74">
        <v>0</v>
      </c>
      <c r="BO29" s="74">
        <v>0</v>
      </c>
      <c r="BP29" s="74">
        <v>0</v>
      </c>
      <c r="BQ29" s="74">
        <v>0</v>
      </c>
      <c r="BR29" s="74">
        <v>0</v>
      </c>
      <c r="BS29" s="74">
        <v>0</v>
      </c>
      <c r="BT29" s="74">
        <v>0</v>
      </c>
      <c r="BU29" s="74">
        <v>0</v>
      </c>
      <c r="BV29" s="74">
        <v>0</v>
      </c>
      <c r="BW29" s="74">
        <v>0</v>
      </c>
      <c r="BX29" s="74">
        <v>0</v>
      </c>
      <c r="BY29" s="74">
        <v>0</v>
      </c>
      <c r="BZ29" s="74">
        <v>0</v>
      </c>
      <c r="CA29" s="74">
        <v>0</v>
      </c>
      <c r="CB29" s="74">
        <v>0</v>
      </c>
      <c r="CD29" s="74">
        <v>0</v>
      </c>
      <c r="CE29" s="74">
        <v>0</v>
      </c>
      <c r="CF29" s="74">
        <v>0</v>
      </c>
      <c r="CH29" s="95">
        <v>0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4.4106335977507776</v>
      </c>
      <c r="L30" s="74">
        <v>0</v>
      </c>
      <c r="M30" s="74">
        <v>1.535378384710647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1.2835960772500585E-2</v>
      </c>
      <c r="Z30" s="74">
        <v>0</v>
      </c>
      <c r="AA30" s="74">
        <v>1.9747631957693205E-3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1.2835960772500585E-2</v>
      </c>
      <c r="AT30" s="74">
        <v>0</v>
      </c>
      <c r="AU30" s="74">
        <v>0</v>
      </c>
      <c r="AV30" s="74">
        <v>0</v>
      </c>
      <c r="AW30" s="74">
        <v>0</v>
      </c>
      <c r="AX30" s="74">
        <v>7.4053619841349533E-2</v>
      </c>
      <c r="AY30" s="74">
        <v>1.230277470964287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9.8738159788466025E-4</v>
      </c>
      <c r="BH30" s="74">
        <v>0</v>
      </c>
      <c r="BI30" s="74">
        <v>0</v>
      </c>
      <c r="BJ30" s="74">
        <v>0</v>
      </c>
      <c r="BK30" s="74">
        <v>0</v>
      </c>
      <c r="BL30" s="74">
        <v>0.159955818857315</v>
      </c>
      <c r="BM30" s="74">
        <v>0.15501891086789171</v>
      </c>
      <c r="BN30" s="74">
        <v>1.5798105566154564E-2</v>
      </c>
      <c r="BO30" s="74">
        <v>7.7015764635003509E-2</v>
      </c>
      <c r="BP30" s="74">
        <v>6.2205040666733609E-2</v>
      </c>
      <c r="BQ30" s="74">
        <v>0</v>
      </c>
      <c r="BR30" s="74">
        <v>5.1343843090002339E-2</v>
      </c>
      <c r="BS30" s="74">
        <v>0</v>
      </c>
      <c r="BT30" s="74">
        <v>7.8003146232888172</v>
      </c>
      <c r="BU30" s="74">
        <v>0</v>
      </c>
      <c r="BV30" s="74">
        <v>0</v>
      </c>
      <c r="BW30" s="74">
        <v>0</v>
      </c>
      <c r="BX30" s="74">
        <v>51.19968537671118</v>
      </c>
      <c r="BY30" s="74">
        <v>0</v>
      </c>
      <c r="BZ30" s="74">
        <v>0</v>
      </c>
      <c r="CA30" s="74">
        <v>51.19968537671118</v>
      </c>
      <c r="CB30" s="74">
        <v>59</v>
      </c>
      <c r="CD30" s="74">
        <v>0</v>
      </c>
      <c r="CE30" s="74">
        <v>0</v>
      </c>
      <c r="CF30" s="74">
        <v>0</v>
      </c>
      <c r="CH30" s="95">
        <v>59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9.0579710144927537E-4</v>
      </c>
      <c r="E31" s="74">
        <v>4.0307971014492752E-3</v>
      </c>
      <c r="F31" s="74">
        <v>4.5289855072463769E-5</v>
      </c>
      <c r="G31" s="74">
        <v>0</v>
      </c>
      <c r="H31" s="74">
        <v>0</v>
      </c>
      <c r="I31" s="74">
        <v>0</v>
      </c>
      <c r="J31" s="74">
        <v>0</v>
      </c>
      <c r="K31" s="74">
        <v>2.0606884057971016E-2</v>
      </c>
      <c r="L31" s="74">
        <v>0.10027173913043479</v>
      </c>
      <c r="M31" s="74">
        <v>0.29189311594202899</v>
      </c>
      <c r="N31" s="74">
        <v>5.7518115942028984E-2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3.2155797101449272E-2</v>
      </c>
      <c r="X31" s="74">
        <v>0</v>
      </c>
      <c r="Y31" s="74">
        <v>2.740036231884058E-2</v>
      </c>
      <c r="Z31" s="74">
        <v>0</v>
      </c>
      <c r="AA31" s="74">
        <v>4.5289855072463769E-5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5.8876811594202902E-4</v>
      </c>
      <c r="AT31" s="74">
        <v>0</v>
      </c>
      <c r="AU31" s="74">
        <v>0</v>
      </c>
      <c r="AV31" s="74">
        <v>0</v>
      </c>
      <c r="AW31" s="74">
        <v>0</v>
      </c>
      <c r="AX31" s="74">
        <v>9.0579710144927537E-5</v>
      </c>
      <c r="AY31" s="74">
        <v>5.2264492753623187E-2</v>
      </c>
      <c r="AZ31" s="74">
        <v>0</v>
      </c>
      <c r="BA31" s="74">
        <v>0</v>
      </c>
      <c r="BB31" s="74">
        <v>0</v>
      </c>
      <c r="BC31" s="74">
        <v>0</v>
      </c>
      <c r="BD31" s="74">
        <v>9.0579710144927537E-5</v>
      </c>
      <c r="BE31" s="74">
        <v>0</v>
      </c>
      <c r="BF31" s="74">
        <v>0</v>
      </c>
      <c r="BG31" s="74">
        <v>9.0579710144927537E-5</v>
      </c>
      <c r="BH31" s="74">
        <v>0</v>
      </c>
      <c r="BI31" s="74">
        <v>0</v>
      </c>
      <c r="BJ31" s="74">
        <v>4.5289855072463769E-5</v>
      </c>
      <c r="BK31" s="74">
        <v>0</v>
      </c>
      <c r="BL31" s="74">
        <v>4.1213768115942028E-3</v>
      </c>
      <c r="BM31" s="74">
        <v>4.2119565217391304E-3</v>
      </c>
      <c r="BN31" s="74">
        <v>3.6231884057971015E-4</v>
      </c>
      <c r="BO31" s="74">
        <v>1.8115942028985507E-3</v>
      </c>
      <c r="BP31" s="74">
        <v>1.0869565217391304E-3</v>
      </c>
      <c r="BQ31" s="74">
        <v>0</v>
      </c>
      <c r="BR31" s="74">
        <v>4.0760869565217389E-4</v>
      </c>
      <c r="BS31" s="74">
        <v>0</v>
      </c>
      <c r="BT31" s="74">
        <v>0.60004528985507244</v>
      </c>
      <c r="BU31" s="74">
        <v>0</v>
      </c>
      <c r="BV31" s="74">
        <v>0</v>
      </c>
      <c r="BW31" s="74">
        <v>0</v>
      </c>
      <c r="BX31" s="74">
        <v>0.39995471014492756</v>
      </c>
      <c r="BY31" s="74">
        <v>0</v>
      </c>
      <c r="BZ31" s="74">
        <v>0</v>
      </c>
      <c r="CA31" s="74">
        <v>0.39995471014492756</v>
      </c>
      <c r="CB31" s="74">
        <v>1</v>
      </c>
      <c r="CD31" s="74">
        <v>0</v>
      </c>
      <c r="CE31" s="74">
        <v>0</v>
      </c>
      <c r="CF31" s="74">
        <v>0</v>
      </c>
      <c r="CH31" s="95">
        <v>1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0.91125419932810747</v>
      </c>
      <c r="L32" s="74">
        <v>0</v>
      </c>
      <c r="M32" s="74">
        <v>17.170632698768195</v>
      </c>
      <c r="N32" s="74">
        <v>3.0982642777155656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5.2071668533034715E-2</v>
      </c>
      <c r="AU32" s="74">
        <v>0</v>
      </c>
      <c r="AV32" s="74">
        <v>0</v>
      </c>
      <c r="AW32" s="74">
        <v>0</v>
      </c>
      <c r="AX32" s="74">
        <v>1.3017917133258679E-2</v>
      </c>
      <c r="AY32" s="74">
        <v>8.9368001119820821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1.3017917133258679E-2</v>
      </c>
      <c r="BH32" s="74">
        <v>0</v>
      </c>
      <c r="BI32" s="74">
        <v>0</v>
      </c>
      <c r="BJ32" s="74">
        <v>0</v>
      </c>
      <c r="BK32" s="74">
        <v>0</v>
      </c>
      <c r="BL32" s="74">
        <v>2.5254759238521838</v>
      </c>
      <c r="BM32" s="74">
        <v>2.4603863381858901</v>
      </c>
      <c r="BN32" s="74">
        <v>0.22781354983202687</v>
      </c>
      <c r="BO32" s="74">
        <v>1.0284154535274357</v>
      </c>
      <c r="BP32" s="74">
        <v>0.47515397536394183</v>
      </c>
      <c r="BQ32" s="74">
        <v>0</v>
      </c>
      <c r="BR32" s="74">
        <v>6.5089585666293387E-2</v>
      </c>
      <c r="BS32" s="74">
        <v>0</v>
      </c>
      <c r="BT32" s="74">
        <v>36.977393617021278</v>
      </c>
      <c r="BU32" s="74">
        <v>0</v>
      </c>
      <c r="BV32" s="74">
        <v>0</v>
      </c>
      <c r="BW32" s="74">
        <v>0</v>
      </c>
      <c r="BX32" s="74">
        <v>149.02260638297872</v>
      </c>
      <c r="BY32" s="74">
        <v>0</v>
      </c>
      <c r="BZ32" s="74">
        <v>0</v>
      </c>
      <c r="CA32" s="74">
        <v>149.02260638297872</v>
      </c>
      <c r="CB32" s="74">
        <v>186</v>
      </c>
      <c r="CD32" s="74">
        <v>0</v>
      </c>
      <c r="CE32" s="74">
        <v>0</v>
      </c>
      <c r="CF32" s="74">
        <v>0</v>
      </c>
      <c r="CH32" s="95">
        <v>186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1.1623917491680962</v>
      </c>
      <c r="E33" s="74">
        <v>5.4569580224459004</v>
      </c>
      <c r="F33" s="74">
        <v>1.5707996610379679E-2</v>
      </c>
      <c r="G33" s="74">
        <v>0</v>
      </c>
      <c r="H33" s="74">
        <v>0</v>
      </c>
      <c r="I33" s="74">
        <v>0</v>
      </c>
      <c r="J33" s="74">
        <v>0</v>
      </c>
      <c r="K33" s="74">
        <v>21.017299464688008</v>
      </c>
      <c r="L33" s="74">
        <v>0</v>
      </c>
      <c r="M33" s="74">
        <v>42.810573961928775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5.315586052952483</v>
      </c>
      <c r="X33" s="74">
        <v>6.283198644151871E-3</v>
      </c>
      <c r="Y33" s="74">
        <v>0.33929272678420103</v>
      </c>
      <c r="Z33" s="74">
        <v>2.8305809891904183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1.8849595932455613E-2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1.2126573383213111</v>
      </c>
      <c r="AT33" s="74">
        <v>0</v>
      </c>
      <c r="AU33" s="74">
        <v>0</v>
      </c>
      <c r="AV33" s="74">
        <v>0</v>
      </c>
      <c r="AW33" s="74">
        <v>0</v>
      </c>
      <c r="AX33" s="74">
        <v>1.5707996610379679E-2</v>
      </c>
      <c r="AY33" s="74">
        <v>7.9576710828183455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3.1415993220759355E-3</v>
      </c>
      <c r="BH33" s="74">
        <v>0</v>
      </c>
      <c r="BI33" s="74">
        <v>0</v>
      </c>
      <c r="BJ33" s="74">
        <v>0</v>
      </c>
      <c r="BK33" s="74">
        <v>0</v>
      </c>
      <c r="BL33" s="74">
        <v>0.34871752475042889</v>
      </c>
      <c r="BM33" s="74">
        <v>0.36128392203873261</v>
      </c>
      <c r="BN33" s="74">
        <v>2.199119525453155E-2</v>
      </c>
      <c r="BO33" s="74">
        <v>0.16336316474794868</v>
      </c>
      <c r="BP33" s="74">
        <v>7.2256784407746522E-2</v>
      </c>
      <c r="BQ33" s="74">
        <v>0</v>
      </c>
      <c r="BR33" s="74">
        <v>4.7123989831139038E-2</v>
      </c>
      <c r="BS33" s="74">
        <v>0</v>
      </c>
      <c r="BT33" s="74">
        <v>89.17743835644751</v>
      </c>
      <c r="BU33" s="74">
        <v>0</v>
      </c>
      <c r="BV33" s="74">
        <v>0</v>
      </c>
      <c r="BW33" s="74">
        <v>0</v>
      </c>
      <c r="BX33" s="74">
        <v>62.822561643552483</v>
      </c>
      <c r="BY33" s="74">
        <v>0</v>
      </c>
      <c r="BZ33" s="74">
        <v>0</v>
      </c>
      <c r="CA33" s="74">
        <v>62.822561643552483</v>
      </c>
      <c r="CB33" s="74">
        <v>152</v>
      </c>
      <c r="CD33" s="74">
        <v>0</v>
      </c>
      <c r="CE33" s="74">
        <v>0</v>
      </c>
      <c r="CF33" s="74">
        <v>0</v>
      </c>
      <c r="CH33" s="95">
        <v>152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0.17321583357411155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7.7073100260040453E-2</v>
      </c>
      <c r="AS34" s="74">
        <v>1.5891360878358855E-2</v>
      </c>
      <c r="AT34" s="74">
        <v>0</v>
      </c>
      <c r="AU34" s="74">
        <v>0</v>
      </c>
      <c r="AV34" s="74">
        <v>2.5426177405374169E-2</v>
      </c>
      <c r="AW34" s="74">
        <v>0</v>
      </c>
      <c r="AX34" s="74">
        <v>5.6414331118173941E-2</v>
      </c>
      <c r="AY34" s="74">
        <v>1.4326061831840506</v>
      </c>
      <c r="AZ34" s="74">
        <v>0</v>
      </c>
      <c r="BA34" s="74">
        <v>0</v>
      </c>
      <c r="BB34" s="74">
        <v>0</v>
      </c>
      <c r="BC34" s="74">
        <v>0</v>
      </c>
      <c r="BD34" s="74">
        <v>0.16685928922276799</v>
      </c>
      <c r="BE34" s="74">
        <v>1.1918520658769142E-2</v>
      </c>
      <c r="BF34" s="74">
        <v>1.0329384570933256E-2</v>
      </c>
      <c r="BG34" s="74">
        <v>0</v>
      </c>
      <c r="BH34" s="74">
        <v>0</v>
      </c>
      <c r="BI34" s="74">
        <v>0</v>
      </c>
      <c r="BJ34" s="74">
        <v>7.945680439179428E-4</v>
      </c>
      <c r="BK34" s="74">
        <v>0</v>
      </c>
      <c r="BL34" s="74">
        <v>6.5154579601271301E-2</v>
      </c>
      <c r="BM34" s="74">
        <v>7.071655590869691E-2</v>
      </c>
      <c r="BN34" s="74">
        <v>6.3565443513435424E-3</v>
      </c>
      <c r="BO34" s="74">
        <v>2.7809881537127996E-2</v>
      </c>
      <c r="BP34" s="74">
        <v>3.8933834151979201E-2</v>
      </c>
      <c r="BQ34" s="74">
        <v>0</v>
      </c>
      <c r="BR34" s="74">
        <v>1.3507656746605028E-2</v>
      </c>
      <c r="BS34" s="74">
        <v>0</v>
      </c>
      <c r="BT34" s="74">
        <v>2.1930078012135223</v>
      </c>
      <c r="BU34" s="74">
        <v>0</v>
      </c>
      <c r="BV34" s="74">
        <v>0</v>
      </c>
      <c r="BW34" s="74">
        <v>0</v>
      </c>
      <c r="BX34" s="74">
        <v>8.8069921987864781</v>
      </c>
      <c r="BY34" s="74">
        <v>0</v>
      </c>
      <c r="BZ34" s="74">
        <v>0</v>
      </c>
      <c r="CA34" s="74">
        <v>8.8069921987864781</v>
      </c>
      <c r="CB34" s="74">
        <v>11</v>
      </c>
      <c r="CD34" s="74">
        <v>0</v>
      </c>
      <c r="CE34" s="74">
        <v>0</v>
      </c>
      <c r="CF34" s="74">
        <v>0</v>
      </c>
      <c r="CH34" s="95">
        <v>11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2.8129395218002813E-3</v>
      </c>
      <c r="E35" s="74">
        <v>6.5635255508673229E-3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6.4697609001406475E-2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1.3127051101734647E-3</v>
      </c>
      <c r="AY35" s="74">
        <v>0.22747304266291607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5.2133145804031882E-2</v>
      </c>
      <c r="BM35" s="74">
        <v>5.0632911392405063E-2</v>
      </c>
      <c r="BN35" s="74">
        <v>4.3131739334270978E-3</v>
      </c>
      <c r="BO35" s="74">
        <v>2.1003281762775435E-2</v>
      </c>
      <c r="BP35" s="74">
        <v>1.162681669010783E-2</v>
      </c>
      <c r="BQ35" s="74">
        <v>0</v>
      </c>
      <c r="BR35" s="74">
        <v>4.3131739334270978E-3</v>
      </c>
      <c r="BS35" s="74">
        <v>0</v>
      </c>
      <c r="BT35" s="74">
        <v>0.446882325363338</v>
      </c>
      <c r="BU35" s="74">
        <v>0</v>
      </c>
      <c r="BV35" s="74">
        <v>0</v>
      </c>
      <c r="BW35" s="74">
        <v>0</v>
      </c>
      <c r="BX35" s="74">
        <v>3.5531176746366619</v>
      </c>
      <c r="BY35" s="74">
        <v>0</v>
      </c>
      <c r="BZ35" s="74">
        <v>0</v>
      </c>
      <c r="CA35" s="74">
        <v>3.5531176746366619</v>
      </c>
      <c r="CB35" s="74">
        <v>4</v>
      </c>
      <c r="CD35" s="74">
        <v>0</v>
      </c>
      <c r="CE35" s="74">
        <v>0</v>
      </c>
      <c r="CF35" s="74">
        <v>0</v>
      </c>
      <c r="CH35" s="95">
        <v>4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8.7491765480895919E-3</v>
      </c>
      <c r="E36" s="74">
        <v>0.21409749670619235</v>
      </c>
      <c r="F36" s="74">
        <v>5.1465744400527012E-4</v>
      </c>
      <c r="G36" s="74">
        <v>1.3895750988142294E-2</v>
      </c>
      <c r="H36" s="74">
        <v>0</v>
      </c>
      <c r="I36" s="74">
        <v>1.5439723320158103E-3</v>
      </c>
      <c r="J36" s="74">
        <v>0</v>
      </c>
      <c r="K36" s="74">
        <v>1.9845191040843215</v>
      </c>
      <c r="L36" s="74">
        <v>0</v>
      </c>
      <c r="M36" s="74">
        <v>4.3426795125164688</v>
      </c>
      <c r="N36" s="74">
        <v>0.81573204874835303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0.32886610671936761</v>
      </c>
      <c r="U36" s="74">
        <v>0</v>
      </c>
      <c r="V36" s="74">
        <v>0</v>
      </c>
      <c r="W36" s="74">
        <v>0</v>
      </c>
      <c r="X36" s="74">
        <v>0</v>
      </c>
      <c r="Y36" s="74">
        <v>0.19865777338603424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1.5892621870882739</v>
      </c>
      <c r="AT36" s="74">
        <v>0</v>
      </c>
      <c r="AU36" s="74">
        <v>0</v>
      </c>
      <c r="AV36" s="74">
        <v>0</v>
      </c>
      <c r="AW36" s="74">
        <v>0</v>
      </c>
      <c r="AX36" s="74">
        <v>1.0293148880105402E-3</v>
      </c>
      <c r="AY36" s="74">
        <v>1.006155303030303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2.0586297760210805E-3</v>
      </c>
      <c r="BH36" s="74">
        <v>0</v>
      </c>
      <c r="BI36" s="74">
        <v>0</v>
      </c>
      <c r="BJ36" s="74">
        <v>0</v>
      </c>
      <c r="BK36" s="74">
        <v>0</v>
      </c>
      <c r="BL36" s="74">
        <v>4.2716567852437416E-2</v>
      </c>
      <c r="BM36" s="74">
        <v>4.580451251646904E-2</v>
      </c>
      <c r="BN36" s="74">
        <v>2.0586297760210805E-3</v>
      </c>
      <c r="BO36" s="74">
        <v>1.3895750988142294E-2</v>
      </c>
      <c r="BP36" s="74">
        <v>8.2345191040843219E-3</v>
      </c>
      <c r="BQ36" s="74">
        <v>0</v>
      </c>
      <c r="BR36" s="74">
        <v>2.1615612648221344E-2</v>
      </c>
      <c r="BS36" s="74">
        <v>0</v>
      </c>
      <c r="BT36" s="74">
        <v>10.642086627140975</v>
      </c>
      <c r="BU36" s="74">
        <v>0</v>
      </c>
      <c r="BV36" s="74">
        <v>0</v>
      </c>
      <c r="BW36" s="74">
        <v>0</v>
      </c>
      <c r="BX36" s="74">
        <v>14.357913372859024</v>
      </c>
      <c r="BY36" s="74">
        <v>0</v>
      </c>
      <c r="BZ36" s="74">
        <v>0</v>
      </c>
      <c r="CA36" s="74">
        <v>14.357913372859024</v>
      </c>
      <c r="CB36" s="74">
        <v>25</v>
      </c>
      <c r="CD36" s="74">
        <v>0</v>
      </c>
      <c r="CE36" s="74">
        <v>0</v>
      </c>
      <c r="CF36" s="74">
        <v>0</v>
      </c>
      <c r="CH36" s="95">
        <v>25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1.2215349769143653</v>
      </c>
      <c r="E37" s="74">
        <v>13.102331794291024</v>
      </c>
      <c r="F37" s="74">
        <v>1.0619972703777913</v>
      </c>
      <c r="G37" s="74">
        <v>0</v>
      </c>
      <c r="H37" s="74">
        <v>0</v>
      </c>
      <c r="I37" s="74">
        <v>0</v>
      </c>
      <c r="J37" s="74">
        <v>0</v>
      </c>
      <c r="K37" s="74">
        <v>11.765310567122571</v>
      </c>
      <c r="L37" s="74">
        <v>0</v>
      </c>
      <c r="M37" s="74">
        <v>0.7095856201178965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2.0239858291953423E-2</v>
      </c>
      <c r="BI37" s="74">
        <v>0</v>
      </c>
      <c r="BJ37" s="74">
        <v>0</v>
      </c>
      <c r="BK37" s="74">
        <v>0</v>
      </c>
      <c r="BL37" s="74">
        <v>7.0244214072073652E-2</v>
      </c>
      <c r="BM37" s="74">
        <v>7.7387693469233673E-2</v>
      </c>
      <c r="BN37" s="74">
        <v>0</v>
      </c>
      <c r="BO37" s="74">
        <v>5.9528994976333592E-3</v>
      </c>
      <c r="BP37" s="74">
        <v>4.7623195981066875E-3</v>
      </c>
      <c r="BQ37" s="74">
        <v>3.5717396985800155E-2</v>
      </c>
      <c r="BR37" s="74">
        <v>0.7822109939890235</v>
      </c>
      <c r="BS37" s="74">
        <v>0</v>
      </c>
      <c r="BT37" s="74">
        <v>28.857275604727473</v>
      </c>
      <c r="BU37" s="74">
        <v>0</v>
      </c>
      <c r="BV37" s="74">
        <v>0</v>
      </c>
      <c r="BW37" s="74">
        <v>0</v>
      </c>
      <c r="BX37" s="74">
        <v>12.142724395272525</v>
      </c>
      <c r="BY37" s="74">
        <v>0</v>
      </c>
      <c r="BZ37" s="74">
        <v>0</v>
      </c>
      <c r="CA37" s="74">
        <v>12.142724395272525</v>
      </c>
      <c r="CB37" s="74">
        <v>41</v>
      </c>
      <c r="CD37" s="74">
        <v>0</v>
      </c>
      <c r="CE37" s="74">
        <v>0</v>
      </c>
      <c r="CF37" s="74">
        <v>0</v>
      </c>
      <c r="CH37" s="95">
        <v>41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2.4049125259426728E-2</v>
      </c>
      <c r="E38" s="74">
        <v>0.21042984601998388</v>
      </c>
      <c r="F38" s="74">
        <v>1.002046885809447E-2</v>
      </c>
      <c r="G38" s="74">
        <v>0</v>
      </c>
      <c r="H38" s="74">
        <v>0</v>
      </c>
      <c r="I38" s="74">
        <v>0</v>
      </c>
      <c r="J38" s="74">
        <v>0</v>
      </c>
      <c r="K38" s="74">
        <v>6.2988667241981844</v>
      </c>
      <c r="L38" s="74">
        <v>0</v>
      </c>
      <c r="M38" s="74">
        <v>11.491473686462738</v>
      </c>
      <c r="N38" s="74">
        <v>0.60122813148566823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3.6073687889140095E-2</v>
      </c>
      <c r="Z38" s="74">
        <v>0</v>
      </c>
      <c r="AA38" s="74">
        <v>1.2024562629713364E-2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4.0081875432377879E-3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0.61525678788700056</v>
      </c>
      <c r="AT38" s="74">
        <v>4.0081875432377879E-3</v>
      </c>
      <c r="AU38" s="74">
        <v>0</v>
      </c>
      <c r="AV38" s="74">
        <v>0</v>
      </c>
      <c r="AW38" s="74">
        <v>4.0081875432377879E-2</v>
      </c>
      <c r="AX38" s="74">
        <v>0.49100297404662907</v>
      </c>
      <c r="AY38" s="74">
        <v>8.7639020632894233</v>
      </c>
      <c r="AZ38" s="74">
        <v>0</v>
      </c>
      <c r="BA38" s="74">
        <v>0</v>
      </c>
      <c r="BB38" s="74">
        <v>5.8118719376947924E-2</v>
      </c>
      <c r="BC38" s="74">
        <v>0</v>
      </c>
      <c r="BD38" s="74">
        <v>4.0081875432377879E-3</v>
      </c>
      <c r="BE38" s="74">
        <v>0</v>
      </c>
      <c r="BF38" s="74">
        <v>3.8077781660758994E-2</v>
      </c>
      <c r="BG38" s="74">
        <v>1.002046885809447E-2</v>
      </c>
      <c r="BH38" s="74">
        <v>3.6073687889140095E-2</v>
      </c>
      <c r="BI38" s="74">
        <v>0</v>
      </c>
      <c r="BJ38" s="74">
        <v>0</v>
      </c>
      <c r="BK38" s="74">
        <v>0</v>
      </c>
      <c r="BL38" s="74">
        <v>1.5391440166033106</v>
      </c>
      <c r="BM38" s="74">
        <v>2.0882657100268878</v>
      </c>
      <c r="BN38" s="74">
        <v>0.26253628408207513</v>
      </c>
      <c r="BO38" s="74">
        <v>2.5552195588140898</v>
      </c>
      <c r="BP38" s="74">
        <v>0.80364160241917648</v>
      </c>
      <c r="BQ38" s="74">
        <v>1.402865640133226E-2</v>
      </c>
      <c r="BR38" s="74">
        <v>7.8159657093136867E-2</v>
      </c>
      <c r="BS38" s="74">
        <v>0</v>
      </c>
      <c r="BT38" s="74">
        <v>36.089720639313043</v>
      </c>
      <c r="BU38" s="74">
        <v>0</v>
      </c>
      <c r="BV38" s="74">
        <v>0</v>
      </c>
      <c r="BW38" s="74">
        <v>0</v>
      </c>
      <c r="BX38" s="74">
        <v>244.91027936068696</v>
      </c>
      <c r="BY38" s="74">
        <v>0</v>
      </c>
      <c r="BZ38" s="74">
        <v>0</v>
      </c>
      <c r="CA38" s="74">
        <v>244.91027936068696</v>
      </c>
      <c r="CB38" s="74">
        <v>281</v>
      </c>
      <c r="CD38" s="74">
        <v>0</v>
      </c>
      <c r="CE38" s="74">
        <v>0</v>
      </c>
      <c r="CF38" s="74">
        <v>0</v>
      </c>
      <c r="CH38" s="95">
        <v>281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0.960222145088511</v>
      </c>
      <c r="L39" s="74">
        <v>0</v>
      </c>
      <c r="M39" s="74">
        <v>1.9437695244706702E-3</v>
      </c>
      <c r="N39" s="74">
        <v>20.322110378340856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1.9437695244706702E-3</v>
      </c>
      <c r="AS39" s="74">
        <v>2.526900381811871E-2</v>
      </c>
      <c r="AT39" s="74">
        <v>1.360638667129469E-2</v>
      </c>
      <c r="AU39" s="74">
        <v>0</v>
      </c>
      <c r="AV39" s="74">
        <v>1.9437695244706697E-2</v>
      </c>
      <c r="AW39" s="74">
        <v>0</v>
      </c>
      <c r="AX39" s="74">
        <v>1.3139881985421729</v>
      </c>
      <c r="AY39" s="74">
        <v>72.636723359944455</v>
      </c>
      <c r="AZ39" s="74">
        <v>0</v>
      </c>
      <c r="BA39" s="74">
        <v>0</v>
      </c>
      <c r="BB39" s="74">
        <v>0</v>
      </c>
      <c r="BC39" s="74">
        <v>0</v>
      </c>
      <c r="BD39" s="74">
        <v>0.35570982297813258</v>
      </c>
      <c r="BE39" s="74">
        <v>0</v>
      </c>
      <c r="BF39" s="74">
        <v>3.8875390489413403E-3</v>
      </c>
      <c r="BG39" s="74">
        <v>0</v>
      </c>
      <c r="BH39" s="74">
        <v>0</v>
      </c>
      <c r="BI39" s="74">
        <v>0</v>
      </c>
      <c r="BJ39" s="74">
        <v>1.9437695244706702E-3</v>
      </c>
      <c r="BK39" s="74">
        <v>0</v>
      </c>
      <c r="BL39" s="74">
        <v>0.19437695244706699</v>
      </c>
      <c r="BM39" s="74">
        <v>0.20603956959389103</v>
      </c>
      <c r="BN39" s="74">
        <v>1.9437695244706697E-2</v>
      </c>
      <c r="BO39" s="74">
        <v>8.7469628601180155E-2</v>
      </c>
      <c r="BP39" s="74">
        <v>0.33821589725789658</v>
      </c>
      <c r="BQ39" s="74">
        <v>7.1919472405414783E-2</v>
      </c>
      <c r="BR39" s="74">
        <v>3.4987851440472062E-2</v>
      </c>
      <c r="BS39" s="74">
        <v>0</v>
      </c>
      <c r="BT39" s="74">
        <v>96.609232905241242</v>
      </c>
      <c r="BU39" s="74">
        <v>0</v>
      </c>
      <c r="BV39" s="74">
        <v>0</v>
      </c>
      <c r="BW39" s="74">
        <v>0</v>
      </c>
      <c r="BX39" s="74">
        <v>127.39076709475876</v>
      </c>
      <c r="BY39" s="74">
        <v>0</v>
      </c>
      <c r="BZ39" s="74">
        <v>0</v>
      </c>
      <c r="CA39" s="74">
        <v>127.39076709475876</v>
      </c>
      <c r="CB39" s="74">
        <v>224</v>
      </c>
      <c r="CD39" s="74">
        <v>0</v>
      </c>
      <c r="CE39" s="74">
        <v>0</v>
      </c>
      <c r="CF39" s="74">
        <v>0</v>
      </c>
      <c r="CH39" s="95">
        <v>224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0.18140470567655034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0.18140470567655034</v>
      </c>
      <c r="BU40" s="74">
        <v>0</v>
      </c>
      <c r="BV40" s="74">
        <v>0</v>
      </c>
      <c r="BW40" s="74">
        <v>0</v>
      </c>
      <c r="BX40" s="74">
        <v>3.8185952943234498</v>
      </c>
      <c r="BY40" s="74">
        <v>0</v>
      </c>
      <c r="BZ40" s="74">
        <v>0</v>
      </c>
      <c r="CA40" s="74">
        <v>3.8185952943234498</v>
      </c>
      <c r="CB40" s="74">
        <v>4</v>
      </c>
      <c r="CD40" s="74">
        <v>0</v>
      </c>
      <c r="CE40" s="74">
        <v>0</v>
      </c>
      <c r="CF40" s="74">
        <v>0</v>
      </c>
      <c r="CH40" s="95">
        <v>4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2.1045476174291347</v>
      </c>
      <c r="E41" s="74">
        <v>7.0151587247637828E-2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186.43953504180544</v>
      </c>
      <c r="Q41" s="74">
        <v>145.49439195160085</v>
      </c>
      <c r="R41" s="74">
        <v>1.3562640201209979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2.7826796274896335</v>
      </c>
      <c r="AB41" s="74">
        <v>1.5901026442797905</v>
      </c>
      <c r="AC41" s="74">
        <v>0</v>
      </c>
      <c r="AD41" s="74">
        <v>0</v>
      </c>
      <c r="AE41" s="74">
        <v>0</v>
      </c>
      <c r="AF41" s="74">
        <v>0.42090952348582694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2.3383862415879274E-2</v>
      </c>
      <c r="AM41" s="74">
        <v>2.0811637550132556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7.0151587247637828E-2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342.43328121813607</v>
      </c>
      <c r="BU41" s="74">
        <v>0</v>
      </c>
      <c r="BV41" s="74">
        <v>0</v>
      </c>
      <c r="BW41" s="74">
        <v>0</v>
      </c>
      <c r="BX41" s="74">
        <v>1.5667187818639114</v>
      </c>
      <c r="BY41" s="74">
        <v>0</v>
      </c>
      <c r="BZ41" s="74">
        <v>0</v>
      </c>
      <c r="CA41" s="74">
        <v>1.5667187818639114</v>
      </c>
      <c r="CB41" s="74">
        <v>344</v>
      </c>
      <c r="CD41" s="74">
        <v>0</v>
      </c>
      <c r="CE41" s="74">
        <v>0</v>
      </c>
      <c r="CF41" s="74">
        <v>0</v>
      </c>
      <c r="CH41" s="95">
        <v>344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9.2198596491228066</v>
      </c>
      <c r="E42" s="74">
        <v>0</v>
      </c>
      <c r="F42" s="74">
        <v>0</v>
      </c>
      <c r="G42" s="74">
        <v>4.3070877192982451</v>
      </c>
      <c r="H42" s="74">
        <v>0</v>
      </c>
      <c r="I42" s="74">
        <v>0</v>
      </c>
      <c r="J42" s="74">
        <v>3.364912280701754E-2</v>
      </c>
      <c r="K42" s="74">
        <v>0</v>
      </c>
      <c r="L42" s="74">
        <v>1.6488070175438596</v>
      </c>
      <c r="M42" s="74">
        <v>3.3312631578947371</v>
      </c>
      <c r="N42" s="74">
        <v>0</v>
      </c>
      <c r="O42" s="74">
        <v>0</v>
      </c>
      <c r="P42" s="74">
        <v>118.51221052631578</v>
      </c>
      <c r="Q42" s="74">
        <v>536.1314736842105</v>
      </c>
      <c r="R42" s="74">
        <v>106.70136842105263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0.37014035087719299</v>
      </c>
      <c r="Z42" s="74">
        <v>0</v>
      </c>
      <c r="AA42" s="74">
        <v>0.57203508771929823</v>
      </c>
      <c r="AB42" s="74">
        <v>0.60568421052631582</v>
      </c>
      <c r="AC42" s="74">
        <v>0.1682456140350877</v>
      </c>
      <c r="AD42" s="74">
        <v>0</v>
      </c>
      <c r="AE42" s="74">
        <v>0</v>
      </c>
      <c r="AF42" s="74">
        <v>1.3796140350877193</v>
      </c>
      <c r="AG42" s="74">
        <v>0</v>
      </c>
      <c r="AH42" s="74">
        <v>0.10094736842105263</v>
      </c>
      <c r="AI42" s="74">
        <v>0</v>
      </c>
      <c r="AJ42" s="74">
        <v>0</v>
      </c>
      <c r="AK42" s="74">
        <v>70.932350877192988</v>
      </c>
      <c r="AL42" s="74">
        <v>1.7497543859649123</v>
      </c>
      <c r="AM42" s="74">
        <v>46.536736842105263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0.1682456140350877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0.1682456140350877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0.13459649122807016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1.4469122807017545</v>
      </c>
      <c r="BS42" s="74">
        <v>0</v>
      </c>
      <c r="BT42" s="74">
        <v>904.2192280701754</v>
      </c>
      <c r="BU42" s="74">
        <v>0</v>
      </c>
      <c r="BV42" s="74">
        <v>0</v>
      </c>
      <c r="BW42" s="74">
        <v>0</v>
      </c>
      <c r="BX42" s="74">
        <v>54.78077192982456</v>
      </c>
      <c r="BY42" s="74">
        <v>0</v>
      </c>
      <c r="BZ42" s="74">
        <v>0</v>
      </c>
      <c r="CA42" s="74">
        <v>54.78077192982456</v>
      </c>
      <c r="CB42" s="74">
        <v>959</v>
      </c>
      <c r="CD42" s="74">
        <v>0</v>
      </c>
      <c r="CE42" s="74">
        <v>0</v>
      </c>
      <c r="CF42" s="74">
        <v>0</v>
      </c>
      <c r="CH42" s="95">
        <v>959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6.2526315789473683</v>
      </c>
      <c r="E43" s="74">
        <v>0.13833255705635772</v>
      </c>
      <c r="F43" s="74">
        <v>5.5333022822543078E-2</v>
      </c>
      <c r="G43" s="74">
        <v>2.0058220773171866</v>
      </c>
      <c r="H43" s="74">
        <v>1.2588262692128551</v>
      </c>
      <c r="I43" s="74">
        <v>0</v>
      </c>
      <c r="J43" s="74">
        <v>8.299953423381462E-2</v>
      </c>
      <c r="K43" s="74">
        <v>0</v>
      </c>
      <c r="L43" s="74">
        <v>1.6599906846762926</v>
      </c>
      <c r="M43" s="74">
        <v>2.0473218444340939</v>
      </c>
      <c r="N43" s="74">
        <v>0</v>
      </c>
      <c r="O43" s="74">
        <v>0</v>
      </c>
      <c r="P43" s="74">
        <v>52.358872845831392</v>
      </c>
      <c r="Q43" s="74">
        <v>10.04294364229157</v>
      </c>
      <c r="R43" s="74">
        <v>17.250069864927806</v>
      </c>
      <c r="S43" s="74">
        <v>0</v>
      </c>
      <c r="T43" s="74">
        <v>2.0611551001397297</v>
      </c>
      <c r="U43" s="74">
        <v>0</v>
      </c>
      <c r="V43" s="74">
        <v>0</v>
      </c>
      <c r="W43" s="74">
        <v>0</v>
      </c>
      <c r="X43" s="74">
        <v>0</v>
      </c>
      <c r="Y43" s="74">
        <v>0.38733115975780158</v>
      </c>
      <c r="Z43" s="74">
        <v>0</v>
      </c>
      <c r="AA43" s="74">
        <v>1.3833255705635769E-2</v>
      </c>
      <c r="AB43" s="74">
        <v>8.8947834187238008</v>
      </c>
      <c r="AC43" s="74">
        <v>0.19366557987890079</v>
      </c>
      <c r="AD43" s="74">
        <v>0</v>
      </c>
      <c r="AE43" s="74">
        <v>0</v>
      </c>
      <c r="AF43" s="74">
        <v>2.7666511411271539E-2</v>
      </c>
      <c r="AG43" s="74">
        <v>0</v>
      </c>
      <c r="AH43" s="74">
        <v>6.9166278528178859E-2</v>
      </c>
      <c r="AI43" s="74">
        <v>0.11066604564508616</v>
      </c>
      <c r="AJ43" s="74">
        <v>8.299953423381462E-2</v>
      </c>
      <c r="AK43" s="74">
        <v>0</v>
      </c>
      <c r="AL43" s="74">
        <v>0.95449464368886816</v>
      </c>
      <c r="AM43" s="74">
        <v>6.8336283185840703</v>
      </c>
      <c r="AN43" s="74">
        <v>1.3833255705635769E-2</v>
      </c>
      <c r="AO43" s="74">
        <v>0.35966464834653006</v>
      </c>
      <c r="AP43" s="74">
        <v>0.17983232417326503</v>
      </c>
      <c r="AQ43" s="74">
        <v>13.487424312994875</v>
      </c>
      <c r="AR43" s="74">
        <v>4.149976711690731E-2</v>
      </c>
      <c r="AS43" s="74">
        <v>2.0334885887284582</v>
      </c>
      <c r="AT43" s="74">
        <v>0.69166278528178859</v>
      </c>
      <c r="AU43" s="74">
        <v>0.22133209129017231</v>
      </c>
      <c r="AV43" s="74">
        <v>0</v>
      </c>
      <c r="AW43" s="74">
        <v>0</v>
      </c>
      <c r="AX43" s="74">
        <v>5.5194690265486726</v>
      </c>
      <c r="AY43" s="74">
        <v>3.3753143921751283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5.5333022822543078E-2</v>
      </c>
      <c r="BH43" s="74">
        <v>0</v>
      </c>
      <c r="BI43" s="74">
        <v>0</v>
      </c>
      <c r="BJ43" s="74">
        <v>0.19366557987890079</v>
      </c>
      <c r="BK43" s="74">
        <v>0</v>
      </c>
      <c r="BL43" s="74">
        <v>0.62249650675360968</v>
      </c>
      <c r="BM43" s="74">
        <v>0.92682813227759664</v>
      </c>
      <c r="BN43" s="74">
        <v>0</v>
      </c>
      <c r="BO43" s="74">
        <v>0.33199813693525848</v>
      </c>
      <c r="BP43" s="74">
        <v>0.19366557987890079</v>
      </c>
      <c r="BQ43" s="74">
        <v>0</v>
      </c>
      <c r="BR43" s="74">
        <v>12.436096879366557</v>
      </c>
      <c r="BS43" s="74">
        <v>0</v>
      </c>
      <c r="BT43" s="74">
        <v>153.46613879832324</v>
      </c>
      <c r="BU43" s="74">
        <v>0</v>
      </c>
      <c r="BV43" s="74">
        <v>0</v>
      </c>
      <c r="BW43" s="74">
        <v>0</v>
      </c>
      <c r="BX43" s="74">
        <v>440.5338612016767</v>
      </c>
      <c r="BY43" s="74">
        <v>0</v>
      </c>
      <c r="BZ43" s="74">
        <v>0</v>
      </c>
      <c r="CA43" s="74">
        <v>440.5338612016767</v>
      </c>
      <c r="CB43" s="74">
        <v>594</v>
      </c>
      <c r="CD43" s="74">
        <v>0</v>
      </c>
      <c r="CE43" s="74">
        <v>0</v>
      </c>
      <c r="CF43" s="74">
        <v>0</v>
      </c>
      <c r="CH43" s="95">
        <v>594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4.4064631187379924E-2</v>
      </c>
      <c r="E44" s="74">
        <v>2.9376420791586619E-2</v>
      </c>
      <c r="F44" s="74">
        <v>0.26438778712427957</v>
      </c>
      <c r="G44" s="74">
        <v>8.8129262374759848E-2</v>
      </c>
      <c r="H44" s="74">
        <v>1.5128856707667109</v>
      </c>
      <c r="I44" s="74">
        <v>0</v>
      </c>
      <c r="J44" s="74">
        <v>0</v>
      </c>
      <c r="K44" s="74">
        <v>0.11750568316634648</v>
      </c>
      <c r="L44" s="74">
        <v>0</v>
      </c>
      <c r="M44" s="74">
        <v>0.13219389356213979</v>
      </c>
      <c r="N44" s="74">
        <v>0</v>
      </c>
      <c r="O44" s="74">
        <v>0</v>
      </c>
      <c r="P44" s="74">
        <v>0.19094673514531299</v>
      </c>
      <c r="Q44" s="74">
        <v>50.424626288758425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0.13219389356213979</v>
      </c>
      <c r="Z44" s="74">
        <v>0</v>
      </c>
      <c r="AA44" s="74">
        <v>0</v>
      </c>
      <c r="AB44" s="74">
        <v>0</v>
      </c>
      <c r="AC44" s="74">
        <v>0.33782883910324613</v>
      </c>
      <c r="AD44" s="74">
        <v>8.8129262374759848E-2</v>
      </c>
      <c r="AE44" s="74">
        <v>0</v>
      </c>
      <c r="AF44" s="74">
        <v>1.5275738811625039</v>
      </c>
      <c r="AG44" s="74">
        <v>0</v>
      </c>
      <c r="AH44" s="74">
        <v>2.9376420791586619E-2</v>
      </c>
      <c r="AI44" s="74">
        <v>2.9376420791586619E-2</v>
      </c>
      <c r="AJ44" s="74">
        <v>0</v>
      </c>
      <c r="AK44" s="74">
        <v>0</v>
      </c>
      <c r="AL44" s="74">
        <v>0</v>
      </c>
      <c r="AM44" s="74">
        <v>0</v>
      </c>
      <c r="AN44" s="74">
        <v>1.468821039579331E-2</v>
      </c>
      <c r="AO44" s="74">
        <v>2.1444787177858231</v>
      </c>
      <c r="AP44" s="74">
        <v>2.4382429257016893</v>
      </c>
      <c r="AQ44" s="74">
        <v>1.042862938101325</v>
      </c>
      <c r="AR44" s="74">
        <v>1.468821039579331E-2</v>
      </c>
      <c r="AS44" s="74">
        <v>7.99038645531156</v>
      </c>
      <c r="AT44" s="74">
        <v>4.4064631187379932</v>
      </c>
      <c r="AU44" s="74">
        <v>0.1762585247495197</v>
      </c>
      <c r="AV44" s="74">
        <v>3.8629993340936402</v>
      </c>
      <c r="AW44" s="74">
        <v>2.08572587620265</v>
      </c>
      <c r="AX44" s="74">
        <v>2.0416612450152698</v>
      </c>
      <c r="AY44" s="74">
        <v>4.1126989108221261</v>
      </c>
      <c r="AZ44" s="74">
        <v>0</v>
      </c>
      <c r="BA44" s="74">
        <v>2.8788892375754886</v>
      </c>
      <c r="BB44" s="74">
        <v>1.2191214628508447</v>
      </c>
      <c r="BC44" s="74">
        <v>0</v>
      </c>
      <c r="BD44" s="74">
        <v>17.243959004661345</v>
      </c>
      <c r="BE44" s="74">
        <v>0.80785157176863198</v>
      </c>
      <c r="BF44" s="74">
        <v>0.14688210395793308</v>
      </c>
      <c r="BG44" s="74">
        <v>4.4064631187379932</v>
      </c>
      <c r="BH44" s="74">
        <v>0.70503409899807878</v>
      </c>
      <c r="BI44" s="74">
        <v>0</v>
      </c>
      <c r="BJ44" s="74">
        <v>3.4957940741988076</v>
      </c>
      <c r="BK44" s="74">
        <v>4.7442919578412388</v>
      </c>
      <c r="BL44" s="74">
        <v>10.957404955261808</v>
      </c>
      <c r="BM44" s="74">
        <v>14.24756408391951</v>
      </c>
      <c r="BN44" s="74">
        <v>0</v>
      </c>
      <c r="BO44" s="74">
        <v>0.79316336137283872</v>
      </c>
      <c r="BP44" s="74">
        <v>0.55815199504014568</v>
      </c>
      <c r="BQ44" s="74">
        <v>2.8054481855965219</v>
      </c>
      <c r="BR44" s="74">
        <v>20.916011603609672</v>
      </c>
      <c r="BS44" s="74">
        <v>0</v>
      </c>
      <c r="BT44" s="74">
        <v>171.20578037336679</v>
      </c>
      <c r="BU44" s="74">
        <v>0</v>
      </c>
      <c r="BV44" s="74">
        <v>0</v>
      </c>
      <c r="BW44" s="74">
        <v>0</v>
      </c>
      <c r="BX44" s="74">
        <v>1747.7942196266333</v>
      </c>
      <c r="BY44" s="74">
        <v>0</v>
      </c>
      <c r="BZ44" s="74">
        <v>0</v>
      </c>
      <c r="CA44" s="74">
        <v>1747.7942196266333</v>
      </c>
      <c r="CB44" s="74">
        <v>1919</v>
      </c>
      <c r="CD44" s="74">
        <v>0</v>
      </c>
      <c r="CE44" s="74">
        <v>0</v>
      </c>
      <c r="CF44" s="74">
        <v>0</v>
      </c>
      <c r="CH44" s="95">
        <v>1919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4.2994858611825199E-2</v>
      </c>
      <c r="E45" s="74">
        <v>1.4331619537275063E-2</v>
      </c>
      <c r="F45" s="74">
        <v>0</v>
      </c>
      <c r="G45" s="74">
        <v>0</v>
      </c>
      <c r="H45" s="74">
        <v>5.7326478149100253E-2</v>
      </c>
      <c r="I45" s="74">
        <v>0</v>
      </c>
      <c r="J45" s="74">
        <v>0</v>
      </c>
      <c r="K45" s="74">
        <v>7.1658097686375322E-2</v>
      </c>
      <c r="L45" s="74">
        <v>0</v>
      </c>
      <c r="M45" s="74">
        <v>0.11465295629820051</v>
      </c>
      <c r="N45" s="74">
        <v>0</v>
      </c>
      <c r="O45" s="74">
        <v>0</v>
      </c>
      <c r="P45" s="74">
        <v>0</v>
      </c>
      <c r="Q45" s="74">
        <v>0</v>
      </c>
      <c r="R45" s="74">
        <v>90.776478149100257</v>
      </c>
      <c r="S45" s="74">
        <v>0</v>
      </c>
      <c r="T45" s="74">
        <v>1.4618251928020565</v>
      </c>
      <c r="U45" s="74">
        <v>0</v>
      </c>
      <c r="V45" s="74">
        <v>0</v>
      </c>
      <c r="W45" s="74">
        <v>0</v>
      </c>
      <c r="X45" s="74">
        <v>0</v>
      </c>
      <c r="Y45" s="74">
        <v>4.2994858611825199E-2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0.73091259640102824</v>
      </c>
      <c r="AG45" s="74">
        <v>0</v>
      </c>
      <c r="AH45" s="74">
        <v>0</v>
      </c>
      <c r="AI45" s="74">
        <v>0</v>
      </c>
      <c r="AJ45" s="74">
        <v>2.8663239074550127E-2</v>
      </c>
      <c r="AK45" s="74">
        <v>8.5989717223650397E-2</v>
      </c>
      <c r="AL45" s="74">
        <v>0</v>
      </c>
      <c r="AM45" s="74">
        <v>0.64492287917737789</v>
      </c>
      <c r="AN45" s="74">
        <v>0</v>
      </c>
      <c r="AO45" s="74">
        <v>2.1497429305912594</v>
      </c>
      <c r="AP45" s="74">
        <v>0</v>
      </c>
      <c r="AQ45" s="74">
        <v>0.63059125964010287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1.4331619537275063E-2</v>
      </c>
      <c r="AY45" s="74">
        <v>0</v>
      </c>
      <c r="AZ45" s="74">
        <v>0</v>
      </c>
      <c r="BA45" s="74">
        <v>0.55893316195372744</v>
      </c>
      <c r="BB45" s="74">
        <v>0</v>
      </c>
      <c r="BC45" s="74">
        <v>4.2994858611825199E-2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8.5989717223650397E-2</v>
      </c>
      <c r="BK45" s="74">
        <v>1.1608611825192801</v>
      </c>
      <c r="BL45" s="74">
        <v>0.48727506426735223</v>
      </c>
      <c r="BM45" s="74">
        <v>1.4331619537275063E-2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99.217802056555271</v>
      </c>
      <c r="BU45" s="74">
        <v>0</v>
      </c>
      <c r="BV45" s="74">
        <v>0</v>
      </c>
      <c r="BW45" s="74">
        <v>0</v>
      </c>
      <c r="BX45" s="74">
        <v>792.78219794344466</v>
      </c>
      <c r="BY45" s="74">
        <v>0</v>
      </c>
      <c r="BZ45" s="74">
        <v>0</v>
      </c>
      <c r="CA45" s="74">
        <v>792.78219794344466</v>
      </c>
      <c r="CB45" s="74">
        <v>892</v>
      </c>
      <c r="CD45" s="74">
        <v>0</v>
      </c>
      <c r="CE45" s="74">
        <v>0</v>
      </c>
      <c r="CF45" s="74">
        <v>0</v>
      </c>
      <c r="CH45" s="95">
        <v>892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0.49054092594353077</v>
      </c>
      <c r="E46" s="74">
        <v>0.32227398041638938</v>
      </c>
      <c r="F46" s="74">
        <v>2.0914535602243559E-2</v>
      </c>
      <c r="G46" s="74">
        <v>8.5559463827360027E-3</v>
      </c>
      <c r="H46" s="74">
        <v>0</v>
      </c>
      <c r="I46" s="74">
        <v>0</v>
      </c>
      <c r="J46" s="74">
        <v>0</v>
      </c>
      <c r="K46" s="74">
        <v>4.9434356878030231E-2</v>
      </c>
      <c r="L46" s="74">
        <v>0</v>
      </c>
      <c r="M46" s="74">
        <v>0.46677440821370852</v>
      </c>
      <c r="N46" s="74">
        <v>0.10457267801121781</v>
      </c>
      <c r="O46" s="74">
        <v>0</v>
      </c>
      <c r="P46" s="74">
        <v>3.802642836771556E-2</v>
      </c>
      <c r="Q46" s="74">
        <v>0</v>
      </c>
      <c r="R46" s="74">
        <v>0</v>
      </c>
      <c r="S46" s="74">
        <v>4.3026903698070154</v>
      </c>
      <c r="T46" s="74">
        <v>0.45061317615742941</v>
      </c>
      <c r="U46" s="74">
        <v>0</v>
      </c>
      <c r="V46" s="74">
        <v>0</v>
      </c>
      <c r="W46" s="74">
        <v>0</v>
      </c>
      <c r="X46" s="74">
        <v>2.4717178439015115E-2</v>
      </c>
      <c r="Y46" s="74">
        <v>5.7990303260766235E-2</v>
      </c>
      <c r="Z46" s="74">
        <v>0</v>
      </c>
      <c r="AA46" s="74">
        <v>0</v>
      </c>
      <c r="AB46" s="74">
        <v>0</v>
      </c>
      <c r="AC46" s="74">
        <v>5.3236999714801787E-2</v>
      </c>
      <c r="AD46" s="74">
        <v>1.9963874893050671E-2</v>
      </c>
      <c r="AE46" s="74">
        <v>0</v>
      </c>
      <c r="AF46" s="74">
        <v>0.30611274836011027</v>
      </c>
      <c r="AG46" s="74">
        <v>0</v>
      </c>
      <c r="AH46" s="74">
        <v>3.8026428367715567E-3</v>
      </c>
      <c r="AI46" s="74">
        <v>0.52191272934689603</v>
      </c>
      <c r="AJ46" s="74">
        <v>0.37551098013119116</v>
      </c>
      <c r="AK46" s="74">
        <v>0.11693126723072535</v>
      </c>
      <c r="AL46" s="74">
        <v>0.41353740849890674</v>
      </c>
      <c r="AM46" s="74">
        <v>7.507367620496245</v>
      </c>
      <c r="AN46" s="74">
        <v>0</v>
      </c>
      <c r="AO46" s="74">
        <v>0.46011978324935826</v>
      </c>
      <c r="AP46" s="74">
        <v>6.6546249643502234E-3</v>
      </c>
      <c r="AQ46" s="74">
        <v>7.2592451753969014</v>
      </c>
      <c r="AR46" s="74">
        <v>0</v>
      </c>
      <c r="AS46" s="74">
        <v>2.762620020914536</v>
      </c>
      <c r="AT46" s="74">
        <v>0</v>
      </c>
      <c r="AU46" s="74">
        <v>0</v>
      </c>
      <c r="AV46" s="74">
        <v>0</v>
      </c>
      <c r="AW46" s="74">
        <v>0.10837532084798936</v>
      </c>
      <c r="AX46" s="74">
        <v>0</v>
      </c>
      <c r="AY46" s="74">
        <v>0</v>
      </c>
      <c r="AZ46" s="74">
        <v>0</v>
      </c>
      <c r="BA46" s="74">
        <v>0.21104667744082137</v>
      </c>
      <c r="BB46" s="74">
        <v>0</v>
      </c>
      <c r="BC46" s="74">
        <v>0</v>
      </c>
      <c r="BD46" s="74">
        <v>0</v>
      </c>
      <c r="BE46" s="74">
        <v>0.5561365148778401</v>
      </c>
      <c r="BF46" s="74">
        <v>0</v>
      </c>
      <c r="BG46" s="74">
        <v>0</v>
      </c>
      <c r="BH46" s="74">
        <v>0</v>
      </c>
      <c r="BI46" s="74">
        <v>0</v>
      </c>
      <c r="BJ46" s="74">
        <v>0.14545108850651203</v>
      </c>
      <c r="BK46" s="74">
        <v>0</v>
      </c>
      <c r="BL46" s="74">
        <v>6.4644928225116458E-2</v>
      </c>
      <c r="BM46" s="74">
        <v>2.9470481984979556E-2</v>
      </c>
      <c r="BN46" s="74">
        <v>0</v>
      </c>
      <c r="BO46" s="74">
        <v>2.8519821275786671E-3</v>
      </c>
      <c r="BP46" s="74">
        <v>0</v>
      </c>
      <c r="BQ46" s="74">
        <v>0</v>
      </c>
      <c r="BR46" s="74">
        <v>0.22625724878790759</v>
      </c>
      <c r="BS46" s="74">
        <v>0</v>
      </c>
      <c r="BT46" s="74">
        <v>27.488354406312389</v>
      </c>
      <c r="BU46" s="74">
        <v>0</v>
      </c>
      <c r="BV46" s="74">
        <v>0</v>
      </c>
      <c r="BW46" s="74">
        <v>0</v>
      </c>
      <c r="BX46" s="74">
        <v>2.4108755585131667</v>
      </c>
      <c r="BY46" s="74">
        <v>0.10077003517444624</v>
      </c>
      <c r="BZ46" s="74">
        <v>0</v>
      </c>
      <c r="CA46" s="74">
        <v>2.511645593687613</v>
      </c>
      <c r="CB46" s="74">
        <v>30</v>
      </c>
      <c r="CD46" s="74">
        <v>0</v>
      </c>
      <c r="CE46" s="74">
        <v>0</v>
      </c>
      <c r="CF46" s="74">
        <v>0</v>
      </c>
      <c r="CH46" s="95">
        <v>30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19.925803792250619</v>
      </c>
      <c r="U47" s="74">
        <v>0</v>
      </c>
      <c r="V47" s="74">
        <v>0</v>
      </c>
      <c r="W47" s="74">
        <v>0</v>
      </c>
      <c r="X47" s="74">
        <v>7.4196207749381696E-2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20</v>
      </c>
      <c r="BU47" s="74">
        <v>0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0</v>
      </c>
      <c r="CB47" s="74">
        <v>20</v>
      </c>
      <c r="CD47" s="74">
        <v>0</v>
      </c>
      <c r="CE47" s="74">
        <v>0</v>
      </c>
      <c r="CF47" s="74">
        <v>0</v>
      </c>
      <c r="CH47" s="95">
        <v>20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1.4960133677174885</v>
      </c>
      <c r="E48" s="74">
        <v>0.50857849586863846</v>
      </c>
      <c r="F48" s="74">
        <v>6.604915530761539E-2</v>
      </c>
      <c r="G48" s="74">
        <v>1.6512288826903847E-2</v>
      </c>
      <c r="H48" s="74">
        <v>0.12549339508446924</v>
      </c>
      <c r="I48" s="74">
        <v>0.26089416346508082</v>
      </c>
      <c r="J48" s="74">
        <v>8.2561444134519227E-2</v>
      </c>
      <c r="K48" s="74">
        <v>10.594284511341508</v>
      </c>
      <c r="L48" s="74">
        <v>9.577127519604231E-2</v>
      </c>
      <c r="M48" s="74">
        <v>12.674832903531394</v>
      </c>
      <c r="N48" s="74">
        <v>0.83552181464133468</v>
      </c>
      <c r="O48" s="74">
        <v>3.4642781958844271</v>
      </c>
      <c r="P48" s="74">
        <v>2.480145781800958</v>
      </c>
      <c r="Q48" s="74">
        <v>2.4173990842587232</v>
      </c>
      <c r="R48" s="74">
        <v>2.5924293458239038</v>
      </c>
      <c r="S48" s="74">
        <v>2.3216278090626812</v>
      </c>
      <c r="T48" s="74">
        <v>30.29014262407242</v>
      </c>
      <c r="U48" s="74">
        <v>5.8354428714278193</v>
      </c>
      <c r="V48" s="74">
        <v>0.40950476290721538</v>
      </c>
      <c r="W48" s="74">
        <v>0.16182043050365769</v>
      </c>
      <c r="X48" s="74">
        <v>0.25428924793431923</v>
      </c>
      <c r="Y48" s="74">
        <v>0.73314562391453086</v>
      </c>
      <c r="Z48" s="74">
        <v>5.7462765117625381</v>
      </c>
      <c r="AA48" s="74">
        <v>3.0646808062733539</v>
      </c>
      <c r="AB48" s="74">
        <v>8.0150649965791274</v>
      </c>
      <c r="AC48" s="74">
        <v>7.6385848113257193</v>
      </c>
      <c r="AD48" s="74">
        <v>0.11228356402294616</v>
      </c>
      <c r="AE48" s="74">
        <v>4.9536866480711546E-2</v>
      </c>
      <c r="AF48" s="74">
        <v>5.1155070785748125</v>
      </c>
      <c r="AG48" s="74">
        <v>5.267420135782328</v>
      </c>
      <c r="AH48" s="74">
        <v>1.733790326824904</v>
      </c>
      <c r="AI48" s="74">
        <v>0.75956528603757689</v>
      </c>
      <c r="AJ48" s="74">
        <v>1.9418451660438925</v>
      </c>
      <c r="AK48" s="74">
        <v>3.0778906373348773</v>
      </c>
      <c r="AL48" s="74">
        <v>0.25428924793431923</v>
      </c>
      <c r="AM48" s="74">
        <v>3.4180437871690961</v>
      </c>
      <c r="AN48" s="74">
        <v>5.2839324246092313E-2</v>
      </c>
      <c r="AO48" s="74">
        <v>0.22456712804589232</v>
      </c>
      <c r="AP48" s="74">
        <v>0.22456712804589232</v>
      </c>
      <c r="AQ48" s="74">
        <v>1.7767222777748541</v>
      </c>
      <c r="AR48" s="74">
        <v>2.6981079943160888</v>
      </c>
      <c r="AS48" s="74">
        <v>20.326627545918633</v>
      </c>
      <c r="AT48" s="74">
        <v>0.65388663754539234</v>
      </c>
      <c r="AU48" s="74">
        <v>0.21465975474975002</v>
      </c>
      <c r="AV48" s="74">
        <v>7.2654070838376938E-2</v>
      </c>
      <c r="AW48" s="74">
        <v>0.98413241408346919</v>
      </c>
      <c r="AX48" s="74">
        <v>0.73975053944529234</v>
      </c>
      <c r="AY48" s="74">
        <v>4.2370533129835266</v>
      </c>
      <c r="AZ48" s="74">
        <v>5.6339929477395927</v>
      </c>
      <c r="BA48" s="74">
        <v>0.4028998473764539</v>
      </c>
      <c r="BB48" s="74">
        <v>0.17503026156518076</v>
      </c>
      <c r="BC48" s="74">
        <v>1.2747486974369771</v>
      </c>
      <c r="BD48" s="74">
        <v>6.4695147623809275</v>
      </c>
      <c r="BE48" s="74">
        <v>0.95441029419504231</v>
      </c>
      <c r="BF48" s="74">
        <v>5.8651649913162469</v>
      </c>
      <c r="BG48" s="74">
        <v>1.9022156728593231</v>
      </c>
      <c r="BH48" s="74">
        <v>1.7436977001210461</v>
      </c>
      <c r="BI48" s="74">
        <v>1.7172780379980002</v>
      </c>
      <c r="BJ48" s="74">
        <v>6.9648834271880427</v>
      </c>
      <c r="BK48" s="74">
        <v>0.17172780379980002</v>
      </c>
      <c r="BL48" s="74">
        <v>2.6848981632545654</v>
      </c>
      <c r="BM48" s="74">
        <v>3.0415636019156884</v>
      </c>
      <c r="BN48" s="74">
        <v>1.5092231987790117</v>
      </c>
      <c r="BO48" s="74">
        <v>0.41941213620335771</v>
      </c>
      <c r="BP48" s="74">
        <v>2.433911373085627</v>
      </c>
      <c r="BQ48" s="74">
        <v>0.12549339508446924</v>
      </c>
      <c r="BR48" s="74">
        <v>2.0012894058207462</v>
      </c>
      <c r="BS48" s="74">
        <v>0</v>
      </c>
      <c r="BT48" s="74">
        <v>201.60844166096521</v>
      </c>
      <c r="BU48" s="74">
        <v>0</v>
      </c>
      <c r="BV48" s="74">
        <v>0</v>
      </c>
      <c r="BW48" s="74">
        <v>0</v>
      </c>
      <c r="BX48" s="74">
        <v>49.391558339034788</v>
      </c>
      <c r="BY48" s="74">
        <v>0</v>
      </c>
      <c r="BZ48" s="74">
        <v>0</v>
      </c>
      <c r="CA48" s="74">
        <v>49.391558339034788</v>
      </c>
      <c r="CB48" s="74">
        <v>251</v>
      </c>
      <c r="CD48" s="74">
        <v>0</v>
      </c>
      <c r="CE48" s="74">
        <v>0</v>
      </c>
      <c r="CF48" s="74">
        <v>0</v>
      </c>
      <c r="CH48" s="95">
        <v>251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3.4182191078448131E-3</v>
      </c>
      <c r="E49" s="74">
        <v>0</v>
      </c>
      <c r="F49" s="74">
        <v>2.7345752862758502E-3</v>
      </c>
      <c r="G49" s="74">
        <v>0</v>
      </c>
      <c r="H49" s="74">
        <v>4.1018629294137755E-3</v>
      </c>
      <c r="I49" s="74">
        <v>8.8873696803965126E-3</v>
      </c>
      <c r="J49" s="74">
        <v>4.1018629294137755E-3</v>
      </c>
      <c r="K49" s="74">
        <v>4.306956075884464E-2</v>
      </c>
      <c r="L49" s="74">
        <v>1.3672876431379252E-2</v>
      </c>
      <c r="M49" s="74">
        <v>6.9731669800034188E-2</v>
      </c>
      <c r="N49" s="74">
        <v>0.22423517347461974</v>
      </c>
      <c r="O49" s="74">
        <v>0</v>
      </c>
      <c r="P49" s="74">
        <v>1.0254657323534439E-2</v>
      </c>
      <c r="Q49" s="74">
        <v>1.1621944966672364E-2</v>
      </c>
      <c r="R49" s="74">
        <v>4.1018629294137755E-3</v>
      </c>
      <c r="S49" s="74">
        <v>1.2989232609810289E-2</v>
      </c>
      <c r="T49" s="74">
        <v>0.12920868227653393</v>
      </c>
      <c r="U49" s="74">
        <v>1.49581268159289</v>
      </c>
      <c r="V49" s="74">
        <v>4.1018629294137755E-3</v>
      </c>
      <c r="W49" s="74">
        <v>6.1527943941206628E-3</v>
      </c>
      <c r="X49" s="74">
        <v>6.8364382156896255E-4</v>
      </c>
      <c r="Y49" s="74">
        <v>1.6407451717655102E-2</v>
      </c>
      <c r="Z49" s="74">
        <v>0</v>
      </c>
      <c r="AA49" s="74">
        <v>7.5200820372585877E-3</v>
      </c>
      <c r="AB49" s="74">
        <v>2.1876602290206801E-2</v>
      </c>
      <c r="AC49" s="74">
        <v>1.0938301145103401E-2</v>
      </c>
      <c r="AD49" s="74">
        <v>1.2989232609810289E-2</v>
      </c>
      <c r="AE49" s="74">
        <v>1.3672876431379251E-3</v>
      </c>
      <c r="AF49" s="74">
        <v>2.1192958468637842E-2</v>
      </c>
      <c r="AG49" s="74">
        <v>0.17569646214322338</v>
      </c>
      <c r="AH49" s="74">
        <v>1.2305588788241326E-2</v>
      </c>
      <c r="AI49" s="74">
        <v>2.1876602290206801E-2</v>
      </c>
      <c r="AJ49" s="74">
        <v>3.2131259613741241E-2</v>
      </c>
      <c r="AK49" s="74">
        <v>1.8458383182361988E-2</v>
      </c>
      <c r="AL49" s="74">
        <v>5.4691505725517004E-3</v>
      </c>
      <c r="AM49" s="74">
        <v>2.6662109041189538E-2</v>
      </c>
      <c r="AN49" s="74">
        <v>0</v>
      </c>
      <c r="AO49" s="74">
        <v>1.9825670825499915E-2</v>
      </c>
      <c r="AP49" s="74">
        <v>7.5200820372585877E-3</v>
      </c>
      <c r="AQ49" s="74">
        <v>4.0334985472568793E-2</v>
      </c>
      <c r="AR49" s="74">
        <v>0.10117928559220646</v>
      </c>
      <c r="AS49" s="74">
        <v>6.1391215176892837</v>
      </c>
      <c r="AT49" s="74">
        <v>5.5375149547085965E-2</v>
      </c>
      <c r="AU49" s="74">
        <v>6.8364382156896255E-4</v>
      </c>
      <c r="AV49" s="74">
        <v>3.760041018629294E-2</v>
      </c>
      <c r="AW49" s="74">
        <v>4.3753204580413603E-2</v>
      </c>
      <c r="AX49" s="74">
        <v>2.0509314647068877E-3</v>
      </c>
      <c r="AY49" s="74">
        <v>4.7855067509827383E-2</v>
      </c>
      <c r="AZ49" s="74">
        <v>2.387967868740386</v>
      </c>
      <c r="BA49" s="74">
        <v>0.39172790975901556</v>
      </c>
      <c r="BB49" s="74">
        <v>0.84361647581609978</v>
      </c>
      <c r="BC49" s="74">
        <v>0.80943428473765167</v>
      </c>
      <c r="BD49" s="74">
        <v>2.0078619039480428</v>
      </c>
      <c r="BE49" s="74">
        <v>0.28986498034524011</v>
      </c>
      <c r="BF49" s="74">
        <v>0.49905998974534271</v>
      </c>
      <c r="BG49" s="74">
        <v>0.30353785677661937</v>
      </c>
      <c r="BH49" s="74">
        <v>3.4407793539565885</v>
      </c>
      <c r="BI49" s="74">
        <v>5.4691505725517009E-2</v>
      </c>
      <c r="BJ49" s="74">
        <v>1.3310545205947701</v>
      </c>
      <c r="BK49" s="74">
        <v>1.3672876431379251E-3</v>
      </c>
      <c r="BL49" s="74">
        <v>1.093146470688771</v>
      </c>
      <c r="BM49" s="74">
        <v>0.29396684327465389</v>
      </c>
      <c r="BN49" s="74">
        <v>1.0938301145103401E-2</v>
      </c>
      <c r="BO49" s="74">
        <v>0.10117928559220646</v>
      </c>
      <c r="BP49" s="74">
        <v>1.5723807896086139E-2</v>
      </c>
      <c r="BQ49" s="74">
        <v>0.36301486925311915</v>
      </c>
      <c r="BR49" s="74">
        <v>0.42385916937275681</v>
      </c>
      <c r="BS49" s="74">
        <v>0</v>
      </c>
      <c r="BT49" s="74">
        <v>23.591864638523329</v>
      </c>
      <c r="BU49" s="74">
        <v>0</v>
      </c>
      <c r="BV49" s="74">
        <v>0</v>
      </c>
      <c r="BW49" s="74">
        <v>0</v>
      </c>
      <c r="BX49" s="74">
        <v>0.40813536147667068</v>
      </c>
      <c r="BY49" s="74">
        <v>0</v>
      </c>
      <c r="BZ49" s="74">
        <v>0</v>
      </c>
      <c r="CA49" s="74">
        <v>0.40813536147667068</v>
      </c>
      <c r="CB49" s="74">
        <v>24</v>
      </c>
      <c r="CD49" s="74">
        <v>0</v>
      </c>
      <c r="CE49" s="74">
        <v>0</v>
      </c>
      <c r="CF49" s="74">
        <v>0</v>
      </c>
      <c r="CH49" s="95">
        <v>24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0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0</v>
      </c>
      <c r="BU50" s="74">
        <v>0</v>
      </c>
      <c r="BV50" s="74">
        <v>0</v>
      </c>
      <c r="BW50" s="74">
        <v>0</v>
      </c>
      <c r="BX50" s="74">
        <v>0</v>
      </c>
      <c r="BY50" s="74">
        <v>0</v>
      </c>
      <c r="BZ50" s="74">
        <v>0</v>
      </c>
      <c r="CA50" s="74">
        <v>0</v>
      </c>
      <c r="CB50" s="74">
        <v>0</v>
      </c>
      <c r="CD50" s="74">
        <v>0</v>
      </c>
      <c r="CE50" s="74">
        <v>0</v>
      </c>
      <c r="CF50" s="74">
        <v>0</v>
      </c>
      <c r="CH50" s="95">
        <v>0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4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0</v>
      </c>
      <c r="BB51" s="74">
        <v>0</v>
      </c>
      <c r="BC51" s="74">
        <v>0</v>
      </c>
      <c r="BD51" s="74">
        <v>0</v>
      </c>
      <c r="BE51" s="74">
        <v>0</v>
      </c>
      <c r="BF51" s="74">
        <v>0</v>
      </c>
      <c r="BG51" s="74">
        <v>0</v>
      </c>
      <c r="BH51" s="74">
        <v>0</v>
      </c>
      <c r="BI51" s="74">
        <v>0</v>
      </c>
      <c r="BJ51" s="74">
        <v>0</v>
      </c>
      <c r="BK51" s="74">
        <v>0</v>
      </c>
      <c r="BL51" s="74">
        <v>0</v>
      </c>
      <c r="BM51" s="74">
        <v>0</v>
      </c>
      <c r="BN51" s="74">
        <v>0</v>
      </c>
      <c r="BO51" s="74">
        <v>0</v>
      </c>
      <c r="BP51" s="74">
        <v>0</v>
      </c>
      <c r="BQ51" s="74">
        <v>0</v>
      </c>
      <c r="BR51" s="74">
        <v>0</v>
      </c>
      <c r="BS51" s="74">
        <v>0</v>
      </c>
      <c r="BT51" s="74">
        <v>0</v>
      </c>
      <c r="BU51" s="74">
        <v>0</v>
      </c>
      <c r="BV51" s="74">
        <v>0</v>
      </c>
      <c r="BW51" s="74">
        <v>0</v>
      </c>
      <c r="BX51" s="74">
        <v>0</v>
      </c>
      <c r="BY51" s="74">
        <v>0</v>
      </c>
      <c r="BZ51" s="74">
        <v>0</v>
      </c>
      <c r="CA51" s="74">
        <v>0</v>
      </c>
      <c r="CB51" s="74">
        <v>0</v>
      </c>
      <c r="CD51" s="74">
        <v>0</v>
      </c>
      <c r="CE51" s="74">
        <v>0</v>
      </c>
      <c r="CF51" s="74">
        <v>0</v>
      </c>
      <c r="CH51" s="95">
        <v>0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0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0</v>
      </c>
      <c r="CD52" s="74">
        <v>0</v>
      </c>
      <c r="CE52" s="74">
        <v>0</v>
      </c>
      <c r="CF52" s="74">
        <v>0</v>
      </c>
      <c r="CH52" s="95">
        <v>0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</v>
      </c>
      <c r="BH53" s="74">
        <v>0</v>
      </c>
      <c r="BI53" s="74">
        <v>0</v>
      </c>
      <c r="BJ53" s="74">
        <v>0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0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0</v>
      </c>
      <c r="CB53" s="74">
        <v>0</v>
      </c>
      <c r="CD53" s="74">
        <v>0</v>
      </c>
      <c r="CE53" s="74">
        <v>0</v>
      </c>
      <c r="CF53" s="74">
        <v>0</v>
      </c>
      <c r="CH53" s="95">
        <v>0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0</v>
      </c>
      <c r="BB54" s="74">
        <v>0</v>
      </c>
      <c r="BC54" s="74">
        <v>0</v>
      </c>
      <c r="BD54" s="74">
        <v>0</v>
      </c>
      <c r="BE54" s="74">
        <v>0</v>
      </c>
      <c r="BF54" s="74">
        <v>0</v>
      </c>
      <c r="BG54" s="74">
        <v>0</v>
      </c>
      <c r="BH54" s="74">
        <v>0</v>
      </c>
      <c r="BI54" s="74">
        <v>0</v>
      </c>
      <c r="BJ54" s="74">
        <v>0</v>
      </c>
      <c r="BK54" s="74">
        <v>0</v>
      </c>
      <c r="BL54" s="74">
        <v>0</v>
      </c>
      <c r="BM54" s="74">
        <v>0</v>
      </c>
      <c r="BN54" s="74">
        <v>0</v>
      </c>
      <c r="BO54" s="74">
        <v>0</v>
      </c>
      <c r="BP54" s="74">
        <v>0</v>
      </c>
      <c r="BQ54" s="74">
        <v>0</v>
      </c>
      <c r="BR54" s="74">
        <v>0</v>
      </c>
      <c r="BS54" s="74">
        <v>0</v>
      </c>
      <c r="BT54" s="74">
        <v>0</v>
      </c>
      <c r="BU54" s="74">
        <v>0</v>
      </c>
      <c r="BV54" s="74">
        <v>0</v>
      </c>
      <c r="BW54" s="74">
        <v>0</v>
      </c>
      <c r="BX54" s="74">
        <v>0</v>
      </c>
      <c r="BY54" s="74">
        <v>0</v>
      </c>
      <c r="BZ54" s="74">
        <v>0</v>
      </c>
      <c r="CA54" s="74">
        <v>0</v>
      </c>
      <c r="CB54" s="74">
        <v>0</v>
      </c>
      <c r="CD54" s="74">
        <v>0</v>
      </c>
      <c r="CE54" s="74">
        <v>0</v>
      </c>
      <c r="CF54" s="74">
        <v>0</v>
      </c>
      <c r="CH54" s="95">
        <v>0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0.14420684486635024</v>
      </c>
      <c r="E55" s="74">
        <v>0.11614788908318763</v>
      </c>
      <c r="F55" s="74">
        <v>7.0147389457906571E-3</v>
      </c>
      <c r="G55" s="74">
        <v>2.1583812140894328E-3</v>
      </c>
      <c r="H55" s="74">
        <v>7.7701723707219589E-2</v>
      </c>
      <c r="I55" s="74">
        <v>5.0856857356982262E-2</v>
      </c>
      <c r="J55" s="74">
        <v>1.9290532100924306E-2</v>
      </c>
      <c r="K55" s="74">
        <v>9.7127154634024486E-3</v>
      </c>
      <c r="L55" s="74">
        <v>1.3489882588058955E-4</v>
      </c>
      <c r="M55" s="74">
        <v>7.4059455408443678E-2</v>
      </c>
      <c r="N55" s="74">
        <v>8.7684236822383205E-3</v>
      </c>
      <c r="O55" s="74">
        <v>5.3959530352235821E-4</v>
      </c>
      <c r="P55" s="74">
        <v>1.2275793155133649E-2</v>
      </c>
      <c r="Q55" s="74">
        <v>0</v>
      </c>
      <c r="R55" s="74">
        <v>1.7671746190357232E-2</v>
      </c>
      <c r="S55" s="74">
        <v>0</v>
      </c>
      <c r="T55" s="74">
        <v>5.6657506869847621E-2</v>
      </c>
      <c r="U55" s="74">
        <v>0</v>
      </c>
      <c r="V55" s="74">
        <v>19.425161129153135</v>
      </c>
      <c r="W55" s="74">
        <v>0</v>
      </c>
      <c r="X55" s="74">
        <v>0.21394953784661505</v>
      </c>
      <c r="Y55" s="74">
        <v>0.12127404446665001</v>
      </c>
      <c r="Z55" s="74">
        <v>4.5730701973519861E-2</v>
      </c>
      <c r="AA55" s="74">
        <v>1.2140894329253061E-3</v>
      </c>
      <c r="AB55" s="74">
        <v>0.21219585311016739</v>
      </c>
      <c r="AC55" s="74">
        <v>0.4504271796152885</v>
      </c>
      <c r="AD55" s="74">
        <v>0.3238920809392955</v>
      </c>
      <c r="AE55" s="74">
        <v>2.6035473394953785E-2</v>
      </c>
      <c r="AF55" s="74">
        <v>2.0369722707969024E-2</v>
      </c>
      <c r="AG55" s="74">
        <v>1.3489882588058955E-4</v>
      </c>
      <c r="AH55" s="74">
        <v>9.7127154634024479E-2</v>
      </c>
      <c r="AI55" s="74">
        <v>3.8041468898326256E-2</v>
      </c>
      <c r="AJ55" s="74">
        <v>2.7384461653759684E-2</v>
      </c>
      <c r="AK55" s="74">
        <v>4.4921309018236322E-2</v>
      </c>
      <c r="AL55" s="74">
        <v>1.7536847364476643E-3</v>
      </c>
      <c r="AM55" s="74">
        <v>1.0926804896327753E-2</v>
      </c>
      <c r="AN55" s="74">
        <v>2.2932800399700224E-2</v>
      </c>
      <c r="AO55" s="74">
        <v>2.684486635023732E-2</v>
      </c>
      <c r="AP55" s="74">
        <v>2.0369722707969024E-2</v>
      </c>
      <c r="AQ55" s="74">
        <v>0.39484886335248565</v>
      </c>
      <c r="AR55" s="74">
        <v>6.7449412940294776E-4</v>
      </c>
      <c r="AS55" s="74">
        <v>0.62700974269298027</v>
      </c>
      <c r="AT55" s="74">
        <v>0.53581813639770171</v>
      </c>
      <c r="AU55" s="74">
        <v>8.0939295528353744E-3</v>
      </c>
      <c r="AV55" s="74">
        <v>0</v>
      </c>
      <c r="AW55" s="74">
        <v>1.3759680239820136E-2</v>
      </c>
      <c r="AX55" s="74">
        <v>2.1583812140894328E-3</v>
      </c>
      <c r="AY55" s="74">
        <v>0.25199100674494129</v>
      </c>
      <c r="AZ55" s="74">
        <v>0</v>
      </c>
      <c r="BA55" s="74">
        <v>5.3959530352235821E-4</v>
      </c>
      <c r="BB55" s="74">
        <v>0</v>
      </c>
      <c r="BC55" s="74">
        <v>0</v>
      </c>
      <c r="BD55" s="74">
        <v>0</v>
      </c>
      <c r="BE55" s="74">
        <v>4.0469647764176866E-4</v>
      </c>
      <c r="BF55" s="74">
        <v>0</v>
      </c>
      <c r="BG55" s="74">
        <v>2.6440169872595554E-2</v>
      </c>
      <c r="BH55" s="74">
        <v>2.697976517611791E-3</v>
      </c>
      <c r="BI55" s="74">
        <v>2.8598551086684985E-2</v>
      </c>
      <c r="BJ55" s="74">
        <v>2.697976517611791E-4</v>
      </c>
      <c r="BK55" s="74">
        <v>0</v>
      </c>
      <c r="BL55" s="74">
        <v>6.9203097676742445E-2</v>
      </c>
      <c r="BM55" s="74">
        <v>1.794154384211841E-2</v>
      </c>
      <c r="BN55" s="74">
        <v>0</v>
      </c>
      <c r="BO55" s="74">
        <v>2.4281788658506121E-3</v>
      </c>
      <c r="BP55" s="74">
        <v>3.7771671246565074E-3</v>
      </c>
      <c r="BQ55" s="74">
        <v>4.0469647764176866E-4</v>
      </c>
      <c r="BR55" s="74">
        <v>2.684486635023732E-2</v>
      </c>
      <c r="BS55" s="74">
        <v>0</v>
      </c>
      <c r="BT55" s="74">
        <v>23.74178865850612</v>
      </c>
      <c r="BU55" s="74">
        <v>0</v>
      </c>
      <c r="BV55" s="74">
        <v>0</v>
      </c>
      <c r="BW55" s="74">
        <v>0</v>
      </c>
      <c r="BX55" s="74">
        <v>3.2582113414938796</v>
      </c>
      <c r="BY55" s="74">
        <v>0</v>
      </c>
      <c r="BZ55" s="74">
        <v>0</v>
      </c>
      <c r="CA55" s="74">
        <v>3.2582113414938796</v>
      </c>
      <c r="CB55" s="74">
        <v>27</v>
      </c>
      <c r="CD55" s="74">
        <v>0</v>
      </c>
      <c r="CE55" s="74">
        <v>0</v>
      </c>
      <c r="CF55" s="74">
        <v>0</v>
      </c>
      <c r="CH55" s="95">
        <v>27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2.939085091253852E-2</v>
      </c>
      <c r="E56" s="74">
        <v>2.1095046219483292E-2</v>
      </c>
      <c r="F56" s="74">
        <v>1.4221379473808959E-3</v>
      </c>
      <c r="G56" s="74">
        <v>1.1851149561507466E-3</v>
      </c>
      <c r="H56" s="74">
        <v>9.8838587342972267E-2</v>
      </c>
      <c r="I56" s="74">
        <v>0</v>
      </c>
      <c r="J56" s="74">
        <v>0</v>
      </c>
      <c r="K56" s="74">
        <v>0</v>
      </c>
      <c r="L56" s="74">
        <v>2.9864896894998817E-2</v>
      </c>
      <c r="M56" s="74">
        <v>1.7065655368570749E-2</v>
      </c>
      <c r="N56" s="74">
        <v>8.0587817018250782E-3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2.3702299123014932E-4</v>
      </c>
      <c r="U56" s="74">
        <v>0</v>
      </c>
      <c r="V56" s="74">
        <v>5.0912538516236072</v>
      </c>
      <c r="W56" s="74">
        <v>8.3906138895472854E-2</v>
      </c>
      <c r="X56" s="74">
        <v>8.4380184877933168E-2</v>
      </c>
      <c r="Y56" s="74">
        <v>8.6039345816544197E-2</v>
      </c>
      <c r="Z56" s="74">
        <v>0.36785968238919176</v>
      </c>
      <c r="AA56" s="74">
        <v>0.21948328987911828</v>
      </c>
      <c r="AB56" s="74">
        <v>0</v>
      </c>
      <c r="AC56" s="74">
        <v>0</v>
      </c>
      <c r="AD56" s="74">
        <v>0</v>
      </c>
      <c r="AE56" s="74">
        <v>0</v>
      </c>
      <c r="AF56" s="74">
        <v>1.1851149561507467E-2</v>
      </c>
      <c r="AG56" s="74">
        <v>0</v>
      </c>
      <c r="AH56" s="74">
        <v>7.1106897369044796E-4</v>
      </c>
      <c r="AI56" s="74">
        <v>2.3702299123014932E-4</v>
      </c>
      <c r="AJ56" s="74">
        <v>4.0293908509125391E-3</v>
      </c>
      <c r="AK56" s="74">
        <v>2.3702299123014932E-4</v>
      </c>
      <c r="AL56" s="74">
        <v>0</v>
      </c>
      <c r="AM56" s="74">
        <v>7.1106897369044796E-4</v>
      </c>
      <c r="AN56" s="74">
        <v>0</v>
      </c>
      <c r="AO56" s="74">
        <v>1.1851149561507466E-3</v>
      </c>
      <c r="AP56" s="74">
        <v>9.4809196492059728E-4</v>
      </c>
      <c r="AQ56" s="74">
        <v>0.11590424271154301</v>
      </c>
      <c r="AR56" s="74">
        <v>3.5079402702062099E-2</v>
      </c>
      <c r="AS56" s="74">
        <v>4.6219483289879119E-2</v>
      </c>
      <c r="AT56" s="74">
        <v>0.20383977245792845</v>
      </c>
      <c r="AU56" s="74">
        <v>0</v>
      </c>
      <c r="AV56" s="74">
        <v>0</v>
      </c>
      <c r="AW56" s="74">
        <v>1.2799241526428062E-2</v>
      </c>
      <c r="AX56" s="74">
        <v>0</v>
      </c>
      <c r="AY56" s="74">
        <v>4.7404598246029864E-4</v>
      </c>
      <c r="AZ56" s="74">
        <v>0</v>
      </c>
      <c r="BA56" s="74">
        <v>2.3702299123014932E-4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2.1569092201943588E-2</v>
      </c>
      <c r="BH56" s="74">
        <v>5.2145058070632855E-3</v>
      </c>
      <c r="BI56" s="74">
        <v>0</v>
      </c>
      <c r="BJ56" s="74">
        <v>0</v>
      </c>
      <c r="BK56" s="74">
        <v>2.0858023228253142E-2</v>
      </c>
      <c r="BL56" s="74">
        <v>0.19341076084380185</v>
      </c>
      <c r="BM56" s="74">
        <v>3.3657264754681206E-2</v>
      </c>
      <c r="BN56" s="74">
        <v>0</v>
      </c>
      <c r="BO56" s="74">
        <v>9.2438966579758228E-3</v>
      </c>
      <c r="BP56" s="74">
        <v>1.0191988622896421E-2</v>
      </c>
      <c r="BQ56" s="74">
        <v>0</v>
      </c>
      <c r="BR56" s="74">
        <v>3.0101919886228963E-2</v>
      </c>
      <c r="BS56" s="74">
        <v>0</v>
      </c>
      <c r="BT56" s="74">
        <v>6.898791182744727</v>
      </c>
      <c r="BU56" s="74">
        <v>0</v>
      </c>
      <c r="BV56" s="74">
        <v>0</v>
      </c>
      <c r="BW56" s="74">
        <v>0</v>
      </c>
      <c r="BX56" s="74">
        <v>6.101208817255273</v>
      </c>
      <c r="BY56" s="74">
        <v>0</v>
      </c>
      <c r="BZ56" s="74">
        <v>0</v>
      </c>
      <c r="CA56" s="74">
        <v>6.101208817255273</v>
      </c>
      <c r="CB56" s="74">
        <v>13</v>
      </c>
      <c r="CD56" s="74">
        <v>0</v>
      </c>
      <c r="CE56" s="74">
        <v>0</v>
      </c>
      <c r="CF56" s="74">
        <v>0</v>
      </c>
      <c r="CH56" s="95">
        <v>13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28.540488114551739</v>
      </c>
      <c r="E57" s="74">
        <v>6.3193552937857094</v>
      </c>
      <c r="F57" s="74">
        <v>0.38329688932778444</v>
      </c>
      <c r="G57" s="74">
        <v>0.59007547435987862</v>
      </c>
      <c r="H57" s="74">
        <v>5.7595401001622353</v>
      </c>
      <c r="I57" s="74">
        <v>5.0433801227340053E-3</v>
      </c>
      <c r="J57" s="74">
        <v>0.55477181350074067</v>
      </c>
      <c r="K57" s="74">
        <v>5.0433801227340053E-3</v>
      </c>
      <c r="L57" s="74">
        <v>0.82711434012837692</v>
      </c>
      <c r="M57" s="74">
        <v>3.4748889045637301</v>
      </c>
      <c r="N57" s="74">
        <v>0.64050927558721871</v>
      </c>
      <c r="O57" s="74">
        <v>0</v>
      </c>
      <c r="P57" s="74">
        <v>1.3465824927699797</v>
      </c>
      <c r="Q57" s="74">
        <v>0</v>
      </c>
      <c r="R57" s="74">
        <v>1.4524934753473937</v>
      </c>
      <c r="S57" s="74">
        <v>0</v>
      </c>
      <c r="T57" s="74">
        <v>14.181984905128026</v>
      </c>
      <c r="U57" s="74">
        <v>7.0607321718276092E-2</v>
      </c>
      <c r="V57" s="74">
        <v>0</v>
      </c>
      <c r="W57" s="74">
        <v>6.0520561472808071E-2</v>
      </c>
      <c r="X57" s="74">
        <v>138.34496014671652</v>
      </c>
      <c r="Y57" s="74">
        <v>23.068420681385344</v>
      </c>
      <c r="Z57" s="74">
        <v>7.4440290611553932</v>
      </c>
      <c r="AA57" s="74">
        <v>1.2658884108062356</v>
      </c>
      <c r="AB57" s="74">
        <v>3.5404528461592721</v>
      </c>
      <c r="AC57" s="74">
        <v>11.473689779219862</v>
      </c>
      <c r="AD57" s="74">
        <v>4.221309162728363</v>
      </c>
      <c r="AE57" s="74">
        <v>5.8251040417577764</v>
      </c>
      <c r="AF57" s="74">
        <v>2.8595965295901813</v>
      </c>
      <c r="AG57" s="74">
        <v>0</v>
      </c>
      <c r="AH57" s="74">
        <v>1.3011920716653735</v>
      </c>
      <c r="AI57" s="74">
        <v>0.1664315440502222</v>
      </c>
      <c r="AJ57" s="74">
        <v>6.0520561472808071E-2</v>
      </c>
      <c r="AK57" s="74">
        <v>8.5737462086478103E-2</v>
      </c>
      <c r="AL57" s="74">
        <v>2.0930027509346125</v>
      </c>
      <c r="AM57" s="74">
        <v>1.4676236157155955</v>
      </c>
      <c r="AN57" s="74">
        <v>1.3163222120335754</v>
      </c>
      <c r="AO57" s="74">
        <v>1.1246737673696834</v>
      </c>
      <c r="AP57" s="74">
        <v>5.4972843337800663</v>
      </c>
      <c r="AQ57" s="74">
        <v>5.0433801227340053E-3</v>
      </c>
      <c r="AR57" s="74">
        <v>0</v>
      </c>
      <c r="AS57" s="74">
        <v>2.7435987867672993</v>
      </c>
      <c r="AT57" s="74">
        <v>5.0433801227340053E-3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7.0607321718276092E-2</v>
      </c>
      <c r="BH57" s="74">
        <v>1.5130140368202018E-2</v>
      </c>
      <c r="BI57" s="74">
        <v>0</v>
      </c>
      <c r="BJ57" s="74">
        <v>0</v>
      </c>
      <c r="BK57" s="74">
        <v>0</v>
      </c>
      <c r="BL57" s="74">
        <v>4.0347040981872043E-2</v>
      </c>
      <c r="BM57" s="74">
        <v>0.16138816392748817</v>
      </c>
      <c r="BN57" s="74">
        <v>0</v>
      </c>
      <c r="BO57" s="74">
        <v>1.2255413698243633</v>
      </c>
      <c r="BP57" s="74">
        <v>3.9741835367143965</v>
      </c>
      <c r="BQ57" s="74">
        <v>0</v>
      </c>
      <c r="BR57" s="74">
        <v>2.2796078154757704</v>
      </c>
      <c r="BS57" s="74">
        <v>0</v>
      </c>
      <c r="BT57" s="74">
        <v>285.88904563729983</v>
      </c>
      <c r="BU57" s="74">
        <v>0</v>
      </c>
      <c r="BV57" s="74">
        <v>0</v>
      </c>
      <c r="BW57" s="74">
        <v>0</v>
      </c>
      <c r="BX57" s="74">
        <v>0.11095436270014812</v>
      </c>
      <c r="BY57" s="74">
        <v>0</v>
      </c>
      <c r="BZ57" s="74">
        <v>0</v>
      </c>
      <c r="CA57" s="74">
        <v>0.11095436270014812</v>
      </c>
      <c r="CB57" s="74">
        <v>286</v>
      </c>
      <c r="CD57" s="74">
        <v>0</v>
      </c>
      <c r="CE57" s="74">
        <v>0</v>
      </c>
      <c r="CF57" s="74">
        <v>0</v>
      </c>
      <c r="CH57" s="95">
        <v>286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20.521675122900184</v>
      </c>
      <c r="E58" s="74">
        <v>2.0315991482425932</v>
      </c>
      <c r="F58" s="74">
        <v>0.15773285312442492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0.13123373379952155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1.1426167880333342</v>
      </c>
      <c r="Y58" s="74">
        <v>1.3249559662451693E-2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1.8927942374930993E-3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24</v>
      </c>
      <c r="BU58" s="74">
        <v>0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0</v>
      </c>
      <c r="CB58" s="74">
        <v>24</v>
      </c>
      <c r="CD58" s="74">
        <v>0</v>
      </c>
      <c r="CE58" s="74">
        <v>0</v>
      </c>
      <c r="CF58" s="74">
        <v>0</v>
      </c>
      <c r="CH58" s="95">
        <v>24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4.4670014854636765E-2</v>
      </c>
      <c r="F59" s="74">
        <v>0</v>
      </c>
      <c r="G59" s="74">
        <v>0</v>
      </c>
      <c r="H59" s="74">
        <v>18.404046120110348</v>
      </c>
      <c r="I59" s="74">
        <v>3.8565112824503074</v>
      </c>
      <c r="J59" s="74">
        <v>1.7868005941854705</v>
      </c>
      <c r="K59" s="74">
        <v>6.2240220697460567</v>
      </c>
      <c r="L59" s="74">
        <v>0</v>
      </c>
      <c r="M59" s="74">
        <v>5.4795218221687776</v>
      </c>
      <c r="N59" s="74">
        <v>0.40203013369173091</v>
      </c>
      <c r="O59" s="74">
        <v>0</v>
      </c>
      <c r="P59" s="74">
        <v>20.131286694489638</v>
      </c>
      <c r="Q59" s="74">
        <v>3.4544811487585765</v>
      </c>
      <c r="R59" s="74">
        <v>11.74821390676947</v>
      </c>
      <c r="S59" s="74">
        <v>0</v>
      </c>
      <c r="T59" s="74">
        <v>22.960387635283301</v>
      </c>
      <c r="U59" s="74">
        <v>0</v>
      </c>
      <c r="V59" s="74">
        <v>0</v>
      </c>
      <c r="W59" s="74">
        <v>12.343814104831294</v>
      </c>
      <c r="X59" s="74">
        <v>343.31884416778666</v>
      </c>
      <c r="Y59" s="74">
        <v>215.19035155973683</v>
      </c>
      <c r="Z59" s="74">
        <v>63.773891207469767</v>
      </c>
      <c r="AA59" s="74">
        <v>34.991511636132138</v>
      </c>
      <c r="AB59" s="74">
        <v>41.096413666265825</v>
      </c>
      <c r="AC59" s="74">
        <v>0</v>
      </c>
      <c r="AD59" s="74">
        <v>8.0108226639315259</v>
      </c>
      <c r="AE59" s="74">
        <v>4.9732616538162269</v>
      </c>
      <c r="AF59" s="74">
        <v>9.1275730352974449</v>
      </c>
      <c r="AG59" s="74">
        <v>0</v>
      </c>
      <c r="AH59" s="74">
        <v>1.7272405743792882</v>
      </c>
      <c r="AI59" s="74">
        <v>0.16379005446700148</v>
      </c>
      <c r="AJ59" s="74">
        <v>0.5509301832071869</v>
      </c>
      <c r="AK59" s="74">
        <v>0</v>
      </c>
      <c r="AL59" s="74">
        <v>2.9780009903091178E-2</v>
      </c>
      <c r="AM59" s="74">
        <v>4.541451510221405</v>
      </c>
      <c r="AN59" s="74">
        <v>0</v>
      </c>
      <c r="AO59" s="74">
        <v>0.14890004951545591</v>
      </c>
      <c r="AP59" s="74">
        <v>2.5015208318596591</v>
      </c>
      <c r="AQ59" s="74">
        <v>0</v>
      </c>
      <c r="AR59" s="74">
        <v>0</v>
      </c>
      <c r="AS59" s="74">
        <v>1.0720803565112824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0.77428025748037066</v>
      </c>
      <c r="BH59" s="74">
        <v>0</v>
      </c>
      <c r="BI59" s="74">
        <v>0</v>
      </c>
      <c r="BJ59" s="74">
        <v>0</v>
      </c>
      <c r="BK59" s="74">
        <v>0</v>
      </c>
      <c r="BL59" s="74">
        <v>0.11912003961236471</v>
      </c>
      <c r="BM59" s="74">
        <v>0.56582018815873236</v>
      </c>
      <c r="BN59" s="74">
        <v>0</v>
      </c>
      <c r="BO59" s="74">
        <v>1.3847704604937399</v>
      </c>
      <c r="BP59" s="74">
        <v>1.1018603664143738</v>
      </c>
      <c r="BQ59" s="74">
        <v>0</v>
      </c>
      <c r="BR59" s="74">
        <v>0</v>
      </c>
      <c r="BS59" s="74">
        <v>0</v>
      </c>
      <c r="BT59" s="74">
        <v>842</v>
      </c>
      <c r="BU59" s="74">
        <v>0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0</v>
      </c>
      <c r="CB59" s="74">
        <v>842</v>
      </c>
      <c r="CD59" s="74">
        <v>0</v>
      </c>
      <c r="CE59" s="74">
        <v>0</v>
      </c>
      <c r="CF59" s="74">
        <v>0</v>
      </c>
      <c r="CH59" s="95">
        <v>842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5.9430916768617541</v>
      </c>
      <c r="E60" s="74">
        <v>0.3283476064564505</v>
      </c>
      <c r="F60" s="74">
        <v>0</v>
      </c>
      <c r="G60" s="74">
        <v>0</v>
      </c>
      <c r="H60" s="74">
        <v>28.40206795848297</v>
      </c>
      <c r="I60" s="74">
        <v>0</v>
      </c>
      <c r="J60" s="74">
        <v>0</v>
      </c>
      <c r="K60" s="74">
        <v>6.5669521291290112E-2</v>
      </c>
      <c r="L60" s="74">
        <v>0.13133904258258022</v>
      </c>
      <c r="M60" s="74">
        <v>0.29551284581080545</v>
      </c>
      <c r="N60" s="74">
        <v>0</v>
      </c>
      <c r="O60" s="74">
        <v>1.1163818619519319</v>
      </c>
      <c r="P60" s="74">
        <v>154.6517226409882</v>
      </c>
      <c r="Q60" s="74">
        <v>0</v>
      </c>
      <c r="R60" s="74">
        <v>48.890958601365483</v>
      </c>
      <c r="S60" s="74">
        <v>21.769446308062669</v>
      </c>
      <c r="T60" s="74">
        <v>57.427996369233192</v>
      </c>
      <c r="U60" s="74">
        <v>1.8387465961561229</v>
      </c>
      <c r="V60" s="74">
        <v>0</v>
      </c>
      <c r="W60" s="74">
        <v>0</v>
      </c>
      <c r="X60" s="74">
        <v>76.045305655313953</v>
      </c>
      <c r="Y60" s="74">
        <v>80.740676427641176</v>
      </c>
      <c r="Z60" s="74">
        <v>41.89715458384309</v>
      </c>
      <c r="AA60" s="74">
        <v>2.5611113303603141</v>
      </c>
      <c r="AB60" s="74">
        <v>708.24578712656387</v>
      </c>
      <c r="AC60" s="74">
        <v>72.137969138482177</v>
      </c>
      <c r="AD60" s="74">
        <v>3.2834760645645056E-2</v>
      </c>
      <c r="AE60" s="74">
        <v>8.9638896562610988</v>
      </c>
      <c r="AF60" s="74">
        <v>42.126997908362604</v>
      </c>
      <c r="AG60" s="74">
        <v>8.0445163581830386</v>
      </c>
      <c r="AH60" s="74">
        <v>137.38063854137891</v>
      </c>
      <c r="AI60" s="74">
        <v>8.0445163581830386</v>
      </c>
      <c r="AJ60" s="74">
        <v>3.6446584316666009</v>
      </c>
      <c r="AK60" s="74">
        <v>68.066458818422191</v>
      </c>
      <c r="AL60" s="74">
        <v>13.330912822131891</v>
      </c>
      <c r="AM60" s="74">
        <v>71.349934882986702</v>
      </c>
      <c r="AN60" s="74">
        <v>0</v>
      </c>
      <c r="AO60" s="74">
        <v>0</v>
      </c>
      <c r="AP60" s="74">
        <v>0</v>
      </c>
      <c r="AQ60" s="74">
        <v>3.2834760645645056E-2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0.49252140968467578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1664</v>
      </c>
      <c r="BU60" s="74">
        <v>0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0</v>
      </c>
      <c r="CB60" s="74">
        <v>1664</v>
      </c>
      <c r="CD60" s="74">
        <v>0</v>
      </c>
      <c r="CE60" s="74">
        <v>0</v>
      </c>
      <c r="CF60" s="74">
        <v>0</v>
      </c>
      <c r="CH60" s="95">
        <v>1664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250.37298387096772</v>
      </c>
      <c r="E61" s="74">
        <v>27.872983870967744</v>
      </c>
      <c r="F61" s="74">
        <v>0.9375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0.36290322580645162</v>
      </c>
      <c r="M61" s="74">
        <v>1.0080645161290322E-2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55.97782258064516</v>
      </c>
      <c r="Z61" s="74">
        <v>6.834677419354839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0.4838709677419355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8.0645161290322578E-2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0.22177419354838709</v>
      </c>
      <c r="BH61" s="74">
        <v>0.12096774193548387</v>
      </c>
      <c r="BI61" s="74">
        <v>0</v>
      </c>
      <c r="BJ61" s="74">
        <v>11.58266129032258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5.040322580645161E-2</v>
      </c>
      <c r="BR61" s="74">
        <v>0</v>
      </c>
      <c r="BS61" s="74">
        <v>0</v>
      </c>
      <c r="BT61" s="74">
        <v>354.90927419354836</v>
      </c>
      <c r="BU61" s="74">
        <v>0</v>
      </c>
      <c r="BV61" s="74">
        <v>0</v>
      </c>
      <c r="BW61" s="74">
        <v>0</v>
      </c>
      <c r="BX61" s="74">
        <v>5.090725806451613</v>
      </c>
      <c r="BY61" s="74">
        <v>0</v>
      </c>
      <c r="BZ61" s="74">
        <v>0</v>
      </c>
      <c r="CA61" s="74">
        <v>5.090725806451613</v>
      </c>
      <c r="CB61" s="74">
        <v>360</v>
      </c>
      <c r="CD61" s="74">
        <v>0</v>
      </c>
      <c r="CE61" s="74">
        <v>0</v>
      </c>
      <c r="CF61" s="74">
        <v>0</v>
      </c>
      <c r="CH61" s="95">
        <v>360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0.53174975632648636</v>
      </c>
      <c r="F62" s="74">
        <v>0</v>
      </c>
      <c r="G62" s="74">
        <v>55.975524349301466</v>
      </c>
      <c r="H62" s="74">
        <v>4.271723042489441</v>
      </c>
      <c r="I62" s="74">
        <v>4.8211977906934766</v>
      </c>
      <c r="J62" s="74">
        <v>3.5449983755099095</v>
      </c>
      <c r="K62" s="74">
        <v>20.560990577957472</v>
      </c>
      <c r="L62" s="74">
        <v>0.3367748456734414</v>
      </c>
      <c r="M62" s="74">
        <v>57.818923504566627</v>
      </c>
      <c r="N62" s="74">
        <v>2.7650987328977292</v>
      </c>
      <c r="O62" s="74">
        <v>0.15952492689794592</v>
      </c>
      <c r="P62" s="74">
        <v>3.6336233348976572</v>
      </c>
      <c r="Q62" s="74">
        <v>0</v>
      </c>
      <c r="R62" s="74">
        <v>2.5346738384895855</v>
      </c>
      <c r="S62" s="74">
        <v>7.6394714992238555</v>
      </c>
      <c r="T62" s="74">
        <v>11.255369842243962</v>
      </c>
      <c r="U62" s="74">
        <v>6.8772968484892241</v>
      </c>
      <c r="V62" s="74">
        <v>5.3352225551424137</v>
      </c>
      <c r="W62" s="74">
        <v>2.7650987328977292</v>
      </c>
      <c r="X62" s="74">
        <v>15.20804303093751</v>
      </c>
      <c r="Y62" s="74">
        <v>66.823219378361799</v>
      </c>
      <c r="Z62" s="74">
        <v>23.290639327100106</v>
      </c>
      <c r="AA62" s="74">
        <v>19.444316089671851</v>
      </c>
      <c r="AB62" s="74">
        <v>28.430886971589477</v>
      </c>
      <c r="AC62" s="74">
        <v>11.202194866611315</v>
      </c>
      <c r="AD62" s="74">
        <v>8.8624959387747744</v>
      </c>
      <c r="AE62" s="74">
        <v>1.0280495288978737</v>
      </c>
      <c r="AF62" s="74">
        <v>4.3957979856322869</v>
      </c>
      <c r="AG62" s="74">
        <v>8.862495938774774E-2</v>
      </c>
      <c r="AH62" s="74">
        <v>2.6232987978773332</v>
      </c>
      <c r="AI62" s="74">
        <v>5.1047976607342695</v>
      </c>
      <c r="AJ62" s="74">
        <v>1.9320241146529005</v>
      </c>
      <c r="AK62" s="74">
        <v>0.38994982130609002</v>
      </c>
      <c r="AL62" s="74">
        <v>0.58492473195913508</v>
      </c>
      <c r="AM62" s="74">
        <v>7.9053463773870982</v>
      </c>
      <c r="AN62" s="74">
        <v>5.4061225226526126</v>
      </c>
      <c r="AO62" s="74">
        <v>0.35449983755099096</v>
      </c>
      <c r="AP62" s="74">
        <v>4.2894480343669903</v>
      </c>
      <c r="AQ62" s="74">
        <v>16.750117324284322</v>
      </c>
      <c r="AR62" s="74">
        <v>0.85079961012237826</v>
      </c>
      <c r="AS62" s="74">
        <v>36.79708313779286</v>
      </c>
      <c r="AT62" s="74">
        <v>0.14179993502039637</v>
      </c>
      <c r="AU62" s="74">
        <v>0</v>
      </c>
      <c r="AV62" s="74">
        <v>0</v>
      </c>
      <c r="AW62" s="74">
        <v>0.85079961012237826</v>
      </c>
      <c r="AX62" s="74">
        <v>0</v>
      </c>
      <c r="AY62" s="74">
        <v>0</v>
      </c>
      <c r="AZ62" s="74">
        <v>0</v>
      </c>
      <c r="BA62" s="74">
        <v>0</v>
      </c>
      <c r="BB62" s="74">
        <v>1.7724991877549546E-2</v>
      </c>
      <c r="BC62" s="74">
        <v>1.7724991877549546E-2</v>
      </c>
      <c r="BD62" s="74">
        <v>0.58492473195913508</v>
      </c>
      <c r="BE62" s="74">
        <v>0.60264972383668458</v>
      </c>
      <c r="BF62" s="74">
        <v>0</v>
      </c>
      <c r="BG62" s="74">
        <v>0.35449983755099096</v>
      </c>
      <c r="BH62" s="74">
        <v>0.30132486191834229</v>
      </c>
      <c r="BI62" s="74">
        <v>0</v>
      </c>
      <c r="BJ62" s="74">
        <v>1.5420742933468106</v>
      </c>
      <c r="BK62" s="74">
        <v>1.7724991877549546E-2</v>
      </c>
      <c r="BL62" s="74">
        <v>1.0812245045305224</v>
      </c>
      <c r="BM62" s="74">
        <v>6.7354969134688281</v>
      </c>
      <c r="BN62" s="74">
        <v>0</v>
      </c>
      <c r="BO62" s="74">
        <v>16.431067470488429</v>
      </c>
      <c r="BP62" s="74">
        <v>0</v>
      </c>
      <c r="BQ62" s="74">
        <v>0.24814988628569362</v>
      </c>
      <c r="BR62" s="74">
        <v>0.17724991877549548</v>
      </c>
      <c r="BS62" s="74">
        <v>0</v>
      </c>
      <c r="BT62" s="74">
        <v>481.69437926428651</v>
      </c>
      <c r="BU62" s="74">
        <v>0</v>
      </c>
      <c r="BV62" s="74">
        <v>0</v>
      </c>
      <c r="BW62" s="74">
        <v>0</v>
      </c>
      <c r="BX62" s="74">
        <v>9.3056207357135126</v>
      </c>
      <c r="BY62" s="74">
        <v>0</v>
      </c>
      <c r="BZ62" s="74">
        <v>0</v>
      </c>
      <c r="CA62" s="74">
        <v>9.3056207357135126</v>
      </c>
      <c r="CB62" s="74">
        <v>491</v>
      </c>
      <c r="CD62" s="74">
        <v>0</v>
      </c>
      <c r="CE62" s="74">
        <v>0</v>
      </c>
      <c r="CF62" s="74">
        <v>0</v>
      </c>
      <c r="CH62" s="95">
        <v>491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0.12594923431927837</v>
      </c>
      <c r="E63" s="74">
        <v>0.26515628277742814</v>
      </c>
      <c r="F63" s="74">
        <v>1.3257814138871407E-2</v>
      </c>
      <c r="G63" s="74">
        <v>0</v>
      </c>
      <c r="H63" s="74">
        <v>0</v>
      </c>
      <c r="I63" s="74">
        <v>0</v>
      </c>
      <c r="J63" s="74">
        <v>0</v>
      </c>
      <c r="K63" s="74">
        <v>1.3257814138871407E-2</v>
      </c>
      <c r="L63" s="74">
        <v>0</v>
      </c>
      <c r="M63" s="74">
        <v>0.31818753933291377</v>
      </c>
      <c r="N63" s="74">
        <v>0</v>
      </c>
      <c r="O63" s="74">
        <v>0</v>
      </c>
      <c r="P63" s="74">
        <v>0.42425005244388503</v>
      </c>
      <c r="Q63" s="74">
        <v>0.3778477029578351</v>
      </c>
      <c r="R63" s="74">
        <v>0.65626179987413469</v>
      </c>
      <c r="S63" s="74">
        <v>1.9422697713446611</v>
      </c>
      <c r="T63" s="74">
        <v>8.2397314873085801</v>
      </c>
      <c r="U63" s="74">
        <v>6.5029578351164252</v>
      </c>
      <c r="V63" s="74">
        <v>0</v>
      </c>
      <c r="W63" s="74">
        <v>0</v>
      </c>
      <c r="X63" s="74">
        <v>0</v>
      </c>
      <c r="Y63" s="74">
        <v>1.1666876442206839</v>
      </c>
      <c r="Z63" s="74">
        <v>0.10606251311097126</v>
      </c>
      <c r="AA63" s="74">
        <v>6.6289070694357036E-3</v>
      </c>
      <c r="AB63" s="74">
        <v>10.84489196559681</v>
      </c>
      <c r="AC63" s="74">
        <v>5.3362701908957417</v>
      </c>
      <c r="AD63" s="74">
        <v>0</v>
      </c>
      <c r="AE63" s="74">
        <v>0</v>
      </c>
      <c r="AF63" s="74">
        <v>4.2027270820222364</v>
      </c>
      <c r="AG63" s="74">
        <v>2.5919026641493601</v>
      </c>
      <c r="AH63" s="74">
        <v>0.16572267673589261</v>
      </c>
      <c r="AI63" s="74">
        <v>0.46402349486049926</v>
      </c>
      <c r="AJ63" s="74">
        <v>5.7141178938535768</v>
      </c>
      <c r="AK63" s="74">
        <v>1.7367736521921544</v>
      </c>
      <c r="AL63" s="74">
        <v>1.0805118523180197</v>
      </c>
      <c r="AM63" s="74">
        <v>2.1610237046360394</v>
      </c>
      <c r="AN63" s="74">
        <v>3.4602894902454371</v>
      </c>
      <c r="AO63" s="74">
        <v>0.88827354730438435</v>
      </c>
      <c r="AP63" s="74">
        <v>1.0142227816236626</v>
      </c>
      <c r="AQ63" s="74">
        <v>68.264485001048868</v>
      </c>
      <c r="AR63" s="74">
        <v>8.1867002307530949</v>
      </c>
      <c r="AS63" s="74">
        <v>0</v>
      </c>
      <c r="AT63" s="74">
        <v>1.7632892804698972</v>
      </c>
      <c r="AU63" s="74">
        <v>0</v>
      </c>
      <c r="AV63" s="74">
        <v>0</v>
      </c>
      <c r="AW63" s="74">
        <v>0</v>
      </c>
      <c r="AX63" s="74">
        <v>7.2917977763792746E-2</v>
      </c>
      <c r="AY63" s="74">
        <v>0</v>
      </c>
      <c r="AZ63" s="74">
        <v>1.4915040906230335</v>
      </c>
      <c r="BA63" s="74">
        <v>1.0539962240402769</v>
      </c>
      <c r="BB63" s="74">
        <v>0</v>
      </c>
      <c r="BC63" s="74">
        <v>0</v>
      </c>
      <c r="BD63" s="74">
        <v>6.6289070694357036E-3</v>
      </c>
      <c r="BE63" s="74">
        <v>9.1213761275435274</v>
      </c>
      <c r="BF63" s="74">
        <v>0</v>
      </c>
      <c r="BG63" s="74">
        <v>2.6515628277742814E-2</v>
      </c>
      <c r="BH63" s="74">
        <v>6.6289070694357036E-3</v>
      </c>
      <c r="BI63" s="74">
        <v>0.13257814138871407</v>
      </c>
      <c r="BJ63" s="74">
        <v>3.5265785609397944</v>
      </c>
      <c r="BK63" s="74">
        <v>0</v>
      </c>
      <c r="BL63" s="74">
        <v>1.1070274805957625</v>
      </c>
      <c r="BM63" s="74">
        <v>0.55682819383259918</v>
      </c>
      <c r="BN63" s="74">
        <v>0</v>
      </c>
      <c r="BO63" s="74">
        <v>3.3144535347178518E-2</v>
      </c>
      <c r="BP63" s="74">
        <v>0</v>
      </c>
      <c r="BQ63" s="74">
        <v>3.3144535347178518E-2</v>
      </c>
      <c r="BR63" s="74">
        <v>0.69603524229074898</v>
      </c>
      <c r="BS63" s="74">
        <v>0</v>
      </c>
      <c r="BT63" s="74">
        <v>155.89863645898888</v>
      </c>
      <c r="BU63" s="74">
        <v>0</v>
      </c>
      <c r="BV63" s="74">
        <v>0</v>
      </c>
      <c r="BW63" s="74">
        <v>0</v>
      </c>
      <c r="BX63" s="74">
        <v>2.1013635410111182</v>
      </c>
      <c r="BY63" s="74">
        <v>0</v>
      </c>
      <c r="BZ63" s="74">
        <v>0</v>
      </c>
      <c r="CA63" s="74">
        <v>2.1013635410111182</v>
      </c>
      <c r="CB63" s="74">
        <v>158</v>
      </c>
      <c r="CD63" s="74">
        <v>0</v>
      </c>
      <c r="CE63" s="74">
        <v>0</v>
      </c>
      <c r="CF63" s="74">
        <v>0</v>
      </c>
      <c r="CH63" s="95">
        <v>158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1.4767211321528679E-2</v>
      </c>
      <c r="E64" s="74">
        <v>0.15874752170643333</v>
      </c>
      <c r="F64" s="74">
        <v>0</v>
      </c>
      <c r="G64" s="74">
        <v>0</v>
      </c>
      <c r="H64" s="74">
        <v>0.26211800095713411</v>
      </c>
      <c r="I64" s="74">
        <v>0.23996718397484104</v>
      </c>
      <c r="J64" s="74">
        <v>6.6452450946879058E-2</v>
      </c>
      <c r="K64" s="74">
        <v>0.23258357831407669</v>
      </c>
      <c r="L64" s="74">
        <v>8.1219662268407739E-2</v>
      </c>
      <c r="M64" s="74">
        <v>0.95248513023859982</v>
      </c>
      <c r="N64" s="74">
        <v>9.5986873589936419E-2</v>
      </c>
      <c r="O64" s="74">
        <v>0</v>
      </c>
      <c r="P64" s="74">
        <v>0.19935735284063716</v>
      </c>
      <c r="Q64" s="74">
        <v>0.20674095850140153</v>
      </c>
      <c r="R64" s="74">
        <v>3.6918028303821698E-3</v>
      </c>
      <c r="S64" s="74">
        <v>8.1219662268407739E-2</v>
      </c>
      <c r="T64" s="74">
        <v>0.16982293019757982</v>
      </c>
      <c r="U64" s="74">
        <v>3.6918028303821698E-3</v>
      </c>
      <c r="V64" s="74">
        <v>0.1107540849114651</v>
      </c>
      <c r="W64" s="74">
        <v>3.6918028303821698E-3</v>
      </c>
      <c r="X64" s="74">
        <v>0.25473439529636971</v>
      </c>
      <c r="Y64" s="74">
        <v>0.63129828399535104</v>
      </c>
      <c r="Z64" s="74">
        <v>7.0919532371641489</v>
      </c>
      <c r="AA64" s="74">
        <v>7.7527859438025579E-2</v>
      </c>
      <c r="AB64" s="74">
        <v>0.14028850755452246</v>
      </c>
      <c r="AC64" s="74">
        <v>0.29534422643057362</v>
      </c>
      <c r="AD64" s="74">
        <v>8.4911465098789912E-2</v>
      </c>
      <c r="AE64" s="74">
        <v>0.2215081698229302</v>
      </c>
      <c r="AF64" s="74">
        <v>2.5104259246598755</v>
      </c>
      <c r="AG64" s="74">
        <v>0.35072126888630611</v>
      </c>
      <c r="AH64" s="74">
        <v>5.9068845286114717E-2</v>
      </c>
      <c r="AI64" s="74">
        <v>0.16982293019757982</v>
      </c>
      <c r="AJ64" s="74">
        <v>0.12921309906337594</v>
      </c>
      <c r="AK64" s="74">
        <v>0.16243932453681548</v>
      </c>
      <c r="AL64" s="74">
        <v>1.8459014151910851E-2</v>
      </c>
      <c r="AM64" s="74">
        <v>2.9534422643057359E-2</v>
      </c>
      <c r="AN64" s="74">
        <v>0</v>
      </c>
      <c r="AO64" s="74">
        <v>7.0144253777261231E-2</v>
      </c>
      <c r="AP64" s="74">
        <v>0.24365898680522324</v>
      </c>
      <c r="AQ64" s="74">
        <v>0.64237369248649756</v>
      </c>
      <c r="AR64" s="74">
        <v>1.0521638066589185</v>
      </c>
      <c r="AS64" s="74">
        <v>11.093867505298421</v>
      </c>
      <c r="AT64" s="74">
        <v>1.65023586518083</v>
      </c>
      <c r="AU64" s="74">
        <v>4.799343679496821E-2</v>
      </c>
      <c r="AV64" s="74">
        <v>3.6918028303821698E-3</v>
      </c>
      <c r="AW64" s="74">
        <v>0.50946879059273942</v>
      </c>
      <c r="AX64" s="74">
        <v>0.41717371983318519</v>
      </c>
      <c r="AY64" s="74">
        <v>0.35072126888630611</v>
      </c>
      <c r="AZ64" s="74">
        <v>5.9068845286114717E-2</v>
      </c>
      <c r="BA64" s="74">
        <v>0.24735078963560536</v>
      </c>
      <c r="BB64" s="74">
        <v>0.76789498871949136</v>
      </c>
      <c r="BC64" s="74">
        <v>4.4301633964586043E-2</v>
      </c>
      <c r="BD64" s="74">
        <v>9.9678676420318579E-2</v>
      </c>
      <c r="BE64" s="74">
        <v>0</v>
      </c>
      <c r="BF64" s="74">
        <v>1.391809667054078</v>
      </c>
      <c r="BG64" s="74">
        <v>0.6645245094687906</v>
      </c>
      <c r="BH64" s="74">
        <v>1.2921309906337595</v>
      </c>
      <c r="BI64" s="74">
        <v>0.58699665003076507</v>
      </c>
      <c r="BJ64" s="74">
        <v>9.5470021193682921</v>
      </c>
      <c r="BK64" s="74">
        <v>7.3836056607643396E-3</v>
      </c>
      <c r="BL64" s="74">
        <v>0.98201955288165721</v>
      </c>
      <c r="BM64" s="74">
        <v>1.0004785670335681</v>
      </c>
      <c r="BN64" s="74">
        <v>0.72359335475490527</v>
      </c>
      <c r="BO64" s="74">
        <v>0.25473439529636971</v>
      </c>
      <c r="BP64" s="74">
        <v>2.477199699186436</v>
      </c>
      <c r="BQ64" s="74">
        <v>1.0447802009981542</v>
      </c>
      <c r="BR64" s="74">
        <v>5.7112189786012166</v>
      </c>
      <c r="BS64" s="74">
        <v>0</v>
      </c>
      <c r="BT64" s="74">
        <v>58.094209338893826</v>
      </c>
      <c r="BU64" s="74">
        <v>0</v>
      </c>
      <c r="BV64" s="74">
        <v>0</v>
      </c>
      <c r="BW64" s="74">
        <v>0</v>
      </c>
      <c r="BX64" s="74">
        <v>265.90579066110615</v>
      </c>
      <c r="BY64" s="74">
        <v>0</v>
      </c>
      <c r="BZ64" s="74">
        <v>0</v>
      </c>
      <c r="CA64" s="74">
        <v>265.90579066110615</v>
      </c>
      <c r="CB64" s="74">
        <v>324</v>
      </c>
      <c r="CD64" s="74">
        <v>0</v>
      </c>
      <c r="CE64" s="74">
        <v>0</v>
      </c>
      <c r="CF64" s="74">
        <v>0</v>
      </c>
      <c r="CH64" s="95">
        <v>324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3.5030995967338168</v>
      </c>
      <c r="E65" s="74">
        <v>28.912073407189609</v>
      </c>
      <c r="F65" s="74">
        <v>0.15116564863954557</v>
      </c>
      <c r="G65" s="74">
        <v>0</v>
      </c>
      <c r="H65" s="74">
        <v>1.6759669740471357</v>
      </c>
      <c r="I65" s="74">
        <v>0</v>
      </c>
      <c r="J65" s="74">
        <v>0</v>
      </c>
      <c r="K65" s="74">
        <v>0</v>
      </c>
      <c r="L65" s="74">
        <v>0</v>
      </c>
      <c r="M65" s="74">
        <v>2.5698160268722745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1.9717258518201598E-2</v>
      </c>
      <c r="Y65" s="74">
        <v>2.5632436073662075</v>
      </c>
      <c r="Z65" s="74">
        <v>0</v>
      </c>
      <c r="AA65" s="74">
        <v>40.821297552183374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2.4909469927994681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0.15773806814561278</v>
      </c>
      <c r="BH65" s="74">
        <v>0.44692452641256952</v>
      </c>
      <c r="BI65" s="74">
        <v>0</v>
      </c>
      <c r="BJ65" s="74">
        <v>0</v>
      </c>
      <c r="BK65" s="74">
        <v>0</v>
      </c>
      <c r="BL65" s="74">
        <v>4.9556043075746681</v>
      </c>
      <c r="BM65" s="74">
        <v>4.3115071959800826</v>
      </c>
      <c r="BN65" s="74">
        <v>1.8731395592291515</v>
      </c>
      <c r="BO65" s="74">
        <v>39.473951553439598</v>
      </c>
      <c r="BP65" s="74">
        <v>75.017596242251017</v>
      </c>
      <c r="BQ65" s="74">
        <v>8.5441453578873588E-2</v>
      </c>
      <c r="BR65" s="74">
        <v>6.9864819349494329</v>
      </c>
      <c r="BS65" s="74">
        <v>0</v>
      </c>
      <c r="BT65" s="74">
        <v>216.01571190591065</v>
      </c>
      <c r="BU65" s="74">
        <v>0</v>
      </c>
      <c r="BV65" s="74">
        <v>0</v>
      </c>
      <c r="BW65" s="74">
        <v>0</v>
      </c>
      <c r="BX65" s="74">
        <v>505.98428809408938</v>
      </c>
      <c r="BY65" s="74">
        <v>0</v>
      </c>
      <c r="BZ65" s="74">
        <v>0</v>
      </c>
      <c r="CA65" s="74">
        <v>505.98428809408938</v>
      </c>
      <c r="CB65" s="74">
        <v>722</v>
      </c>
      <c r="CD65" s="74">
        <v>0</v>
      </c>
      <c r="CE65" s="74">
        <v>0</v>
      </c>
      <c r="CF65" s="74">
        <v>0</v>
      </c>
      <c r="CH65" s="95">
        <v>722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0.47368012623192524</v>
      </c>
      <c r="H66" s="74">
        <v>1.5563775576191832</v>
      </c>
      <c r="I66" s="74">
        <v>11.571328797951319</v>
      </c>
      <c r="J66" s="74">
        <v>2.1879510592617502</v>
      </c>
      <c r="K66" s="74">
        <v>0</v>
      </c>
      <c r="L66" s="74">
        <v>0</v>
      </c>
      <c r="M66" s="74">
        <v>9.0224785948938152E-2</v>
      </c>
      <c r="N66" s="74">
        <v>0</v>
      </c>
      <c r="O66" s="74">
        <v>0</v>
      </c>
      <c r="P66" s="74">
        <v>0.78946687705320873</v>
      </c>
      <c r="Q66" s="74">
        <v>0</v>
      </c>
      <c r="R66" s="74">
        <v>12.383351871491762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9.0224785948938152E-2</v>
      </c>
      <c r="Z66" s="74">
        <v>0</v>
      </c>
      <c r="AA66" s="74">
        <v>2.2556196487234538E-2</v>
      </c>
      <c r="AB66" s="74">
        <v>45.766522672598875</v>
      </c>
      <c r="AC66" s="74">
        <v>2.0075014873638737</v>
      </c>
      <c r="AD66" s="74">
        <v>5.796942497219276</v>
      </c>
      <c r="AE66" s="74">
        <v>0.47368012623192524</v>
      </c>
      <c r="AF66" s="74">
        <v>0.13533717892340724</v>
      </c>
      <c r="AG66" s="74">
        <v>0</v>
      </c>
      <c r="AH66" s="74">
        <v>3.4285418660596498</v>
      </c>
      <c r="AI66" s="74">
        <v>36.766600274192292</v>
      </c>
      <c r="AJ66" s="74">
        <v>254.07299723220984</v>
      </c>
      <c r="AK66" s="74">
        <v>47.977029928347868</v>
      </c>
      <c r="AL66" s="74">
        <v>19.556222354432343</v>
      </c>
      <c r="AM66" s="74">
        <v>0.96991644895108509</v>
      </c>
      <c r="AN66" s="74">
        <v>14.16529139398329</v>
      </c>
      <c r="AO66" s="74">
        <v>0</v>
      </c>
      <c r="AP66" s="74">
        <v>0.36089914379575261</v>
      </c>
      <c r="AQ66" s="74">
        <v>1.1052536278744922</v>
      </c>
      <c r="AR66" s="74">
        <v>16.420911042706745</v>
      </c>
      <c r="AS66" s="74">
        <v>7.1954266794278183</v>
      </c>
      <c r="AT66" s="74">
        <v>166.82562921958663</v>
      </c>
      <c r="AU66" s="74">
        <v>0</v>
      </c>
      <c r="AV66" s="74">
        <v>23.887012079981375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9.0224785948938152E-2</v>
      </c>
      <c r="BH66" s="74">
        <v>0</v>
      </c>
      <c r="BI66" s="74">
        <v>9.8345016684342585</v>
      </c>
      <c r="BJ66" s="74">
        <v>0</v>
      </c>
      <c r="BK66" s="74">
        <v>0</v>
      </c>
      <c r="BL66" s="74">
        <v>2.2556196487234538E-2</v>
      </c>
      <c r="BM66" s="74">
        <v>0.13533717892340724</v>
      </c>
      <c r="BN66" s="74">
        <v>0</v>
      </c>
      <c r="BO66" s="74">
        <v>0.27067435784681448</v>
      </c>
      <c r="BP66" s="74">
        <v>0.13533717892340724</v>
      </c>
      <c r="BQ66" s="74">
        <v>0</v>
      </c>
      <c r="BR66" s="74">
        <v>0.45112392974469073</v>
      </c>
      <c r="BS66" s="74">
        <v>0</v>
      </c>
      <c r="BT66" s="74">
        <v>687.01663260818952</v>
      </c>
      <c r="BU66" s="74">
        <v>0</v>
      </c>
      <c r="BV66" s="74">
        <v>0</v>
      </c>
      <c r="BW66" s="74">
        <v>0</v>
      </c>
      <c r="BX66" s="74">
        <v>184.98336739181045</v>
      </c>
      <c r="BY66" s="74">
        <v>0</v>
      </c>
      <c r="BZ66" s="74">
        <v>0</v>
      </c>
      <c r="CA66" s="74">
        <v>184.98336739181045</v>
      </c>
      <c r="CB66" s="74">
        <v>872</v>
      </c>
      <c r="CD66" s="74">
        <v>0</v>
      </c>
      <c r="CE66" s="74">
        <v>0</v>
      </c>
      <c r="CF66" s="74">
        <v>0</v>
      </c>
      <c r="CH66" s="95">
        <v>872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6.2621837521718859</v>
      </c>
      <c r="E67" s="74">
        <v>2.0873945840572956</v>
      </c>
      <c r="F67" s="74">
        <v>0.48999872865194727</v>
      </c>
      <c r="G67" s="74">
        <v>1.6953956011357376</v>
      </c>
      <c r="H67" s="74">
        <v>0.81339788956223247</v>
      </c>
      <c r="I67" s="74">
        <v>0</v>
      </c>
      <c r="J67" s="74">
        <v>0</v>
      </c>
      <c r="K67" s="74">
        <v>28.419926261812943</v>
      </c>
      <c r="L67" s="74">
        <v>2.0971945586303344</v>
      </c>
      <c r="M67" s="74">
        <v>77.106199940670422</v>
      </c>
      <c r="N67" s="74">
        <v>32.604515404500575</v>
      </c>
      <c r="O67" s="74">
        <v>0</v>
      </c>
      <c r="P67" s="74">
        <v>0.93099758443869984</v>
      </c>
      <c r="Q67" s="74">
        <v>0.97999745730389454</v>
      </c>
      <c r="R67" s="74">
        <v>3.9493897529346951</v>
      </c>
      <c r="S67" s="74">
        <v>2.1265944823494509</v>
      </c>
      <c r="T67" s="74">
        <v>7.8889795312963509</v>
      </c>
      <c r="U67" s="74">
        <v>13.210365724456498</v>
      </c>
      <c r="V67" s="74">
        <v>0.77419799127007671</v>
      </c>
      <c r="W67" s="74">
        <v>0.33319913548332414</v>
      </c>
      <c r="X67" s="74">
        <v>13.161365851591304</v>
      </c>
      <c r="Y67" s="74">
        <v>7.3891808280713649</v>
      </c>
      <c r="Z67" s="74">
        <v>19.031550620841632</v>
      </c>
      <c r="AA67" s="74">
        <v>4.5961880747552657</v>
      </c>
      <c r="AB67" s="74">
        <v>167.32476586006695</v>
      </c>
      <c r="AC67" s="74">
        <v>25.881732847395856</v>
      </c>
      <c r="AD67" s="74">
        <v>2.8615925753273723</v>
      </c>
      <c r="AE67" s="74">
        <v>0</v>
      </c>
      <c r="AF67" s="74">
        <v>8.927776836038479</v>
      </c>
      <c r="AG67" s="74">
        <v>15.944558630334363</v>
      </c>
      <c r="AH67" s="74">
        <v>25.313334322159594</v>
      </c>
      <c r="AI67" s="74">
        <v>15.875958808323093</v>
      </c>
      <c r="AJ67" s="74">
        <v>36.59310505572742</v>
      </c>
      <c r="AK67" s="74">
        <v>31.781317540365301</v>
      </c>
      <c r="AL67" s="74">
        <v>2.6067932364283597</v>
      </c>
      <c r="AM67" s="74">
        <v>28.498326058397254</v>
      </c>
      <c r="AN67" s="74">
        <v>7.3107810314870525</v>
      </c>
      <c r="AO67" s="74">
        <v>1.8325952451582828</v>
      </c>
      <c r="AP67" s="74">
        <v>3.3711912531253976</v>
      </c>
      <c r="AQ67" s="74">
        <v>145.28462304530237</v>
      </c>
      <c r="AR67" s="74">
        <v>11.671769716489383</v>
      </c>
      <c r="AS67" s="74">
        <v>57.075051913378822</v>
      </c>
      <c r="AT67" s="74">
        <v>0.66639827096664828</v>
      </c>
      <c r="AU67" s="74">
        <v>0</v>
      </c>
      <c r="AV67" s="74">
        <v>7.8399796584311565E-2</v>
      </c>
      <c r="AW67" s="74">
        <v>1.2151968470568293</v>
      </c>
      <c r="AX67" s="74">
        <v>9.7999745730389456E-2</v>
      </c>
      <c r="AY67" s="74">
        <v>4.9587871339577063</v>
      </c>
      <c r="AZ67" s="74">
        <v>0</v>
      </c>
      <c r="BA67" s="74">
        <v>0</v>
      </c>
      <c r="BB67" s="74">
        <v>0</v>
      </c>
      <c r="BC67" s="74">
        <v>2.9399923719116837E-2</v>
      </c>
      <c r="BD67" s="74">
        <v>0.3233991609102852</v>
      </c>
      <c r="BE67" s="74">
        <v>0.93099758443869984</v>
      </c>
      <c r="BF67" s="74">
        <v>5.6349853794973939</v>
      </c>
      <c r="BG67" s="74">
        <v>0.12739966944950629</v>
      </c>
      <c r="BH67" s="74">
        <v>0</v>
      </c>
      <c r="BI67" s="74">
        <v>0</v>
      </c>
      <c r="BJ67" s="74">
        <v>6.1543840318684584</v>
      </c>
      <c r="BK67" s="74">
        <v>0</v>
      </c>
      <c r="BL67" s="74">
        <v>1.5287960333940755</v>
      </c>
      <c r="BM67" s="74">
        <v>2.3715938466754247</v>
      </c>
      <c r="BN67" s="74">
        <v>0</v>
      </c>
      <c r="BO67" s="74">
        <v>5.1841865491376025</v>
      </c>
      <c r="BP67" s="74">
        <v>3.821990083485189</v>
      </c>
      <c r="BQ67" s="74">
        <v>0</v>
      </c>
      <c r="BR67" s="74">
        <v>0.99959740644997253</v>
      </c>
      <c r="BS67" s="74">
        <v>0</v>
      </c>
      <c r="BT67" s="74">
        <v>848.22699919481295</v>
      </c>
      <c r="BU67" s="74">
        <v>0</v>
      </c>
      <c r="BV67" s="74">
        <v>0</v>
      </c>
      <c r="BW67" s="74">
        <v>0</v>
      </c>
      <c r="BX67" s="74">
        <v>76.773000805187095</v>
      </c>
      <c r="BY67" s="74">
        <v>0</v>
      </c>
      <c r="BZ67" s="74">
        <v>0</v>
      </c>
      <c r="CA67" s="74">
        <v>76.773000805187095</v>
      </c>
      <c r="CB67" s="74">
        <v>925</v>
      </c>
      <c r="CD67" s="74">
        <v>0</v>
      </c>
      <c r="CE67" s="74">
        <v>0</v>
      </c>
      <c r="CF67" s="74">
        <v>0</v>
      </c>
      <c r="CH67" s="95">
        <v>925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4.0400412981999367E-2</v>
      </c>
      <c r="E68" s="74">
        <v>9.1574269425865246E-2</v>
      </c>
      <c r="F68" s="74">
        <v>6.7334021636665624E-3</v>
      </c>
      <c r="G68" s="74">
        <v>0</v>
      </c>
      <c r="H68" s="74">
        <v>5.4540557525699154E-2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5.0123445706333882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0.39053732549266063</v>
      </c>
      <c r="AP68" s="74">
        <v>9.1574269425865246E-2</v>
      </c>
      <c r="AQ68" s="74">
        <v>8.6382816357678323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0.61408627732639043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4.4440454280199305E-2</v>
      </c>
      <c r="BM68" s="74">
        <v>1.3466804327333125E-2</v>
      </c>
      <c r="BN68" s="74">
        <v>0</v>
      </c>
      <c r="BO68" s="74">
        <v>2.0200206490999686E-3</v>
      </c>
      <c r="BP68" s="74">
        <v>0</v>
      </c>
      <c r="BQ68" s="74">
        <v>0</v>
      </c>
      <c r="BR68" s="74">
        <v>0</v>
      </c>
      <c r="BS68" s="74">
        <v>0</v>
      </c>
      <c r="BT68" s="74">
        <v>15</v>
      </c>
      <c r="BU68" s="74">
        <v>0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</v>
      </c>
      <c r="CB68" s="74">
        <v>15</v>
      </c>
      <c r="CD68" s="74">
        <v>0</v>
      </c>
      <c r="CE68" s="74">
        <v>0</v>
      </c>
      <c r="CF68" s="74">
        <v>0</v>
      </c>
      <c r="CH68" s="95">
        <v>15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7.4405294222858159E-2</v>
      </c>
      <c r="E69" s="74">
        <v>0.13330948548262089</v>
      </c>
      <c r="F69" s="74">
        <v>1.0075716926012043E-2</v>
      </c>
      <c r="G69" s="74">
        <v>0</v>
      </c>
      <c r="H69" s="74">
        <v>2.7126930185417036E-2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1.3175937518631135E-2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0.79985691289572525</v>
      </c>
      <c r="AP69" s="74">
        <v>0.55571454122697195</v>
      </c>
      <c r="AQ69" s="74">
        <v>23.486496154534073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6.2004411852381808E-3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0.70917546056161695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4.185297800035772E-2</v>
      </c>
      <c r="BM69" s="74">
        <v>8.5256066297024983E-3</v>
      </c>
      <c r="BN69" s="74">
        <v>0</v>
      </c>
      <c r="BO69" s="74">
        <v>2.3251654444643175E-3</v>
      </c>
      <c r="BP69" s="74">
        <v>0</v>
      </c>
      <c r="BQ69" s="74">
        <v>0</v>
      </c>
      <c r="BR69" s="74">
        <v>0.13175937518631134</v>
      </c>
      <c r="BS69" s="74">
        <v>0</v>
      </c>
      <c r="BT69" s="74">
        <v>26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</v>
      </c>
      <c r="CB69" s="74">
        <v>26</v>
      </c>
      <c r="CD69" s="74">
        <v>0</v>
      </c>
      <c r="CE69" s="74">
        <v>0</v>
      </c>
      <c r="CF69" s="74">
        <v>0</v>
      </c>
      <c r="CH69" s="95">
        <v>26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41.039878337276107</v>
      </c>
      <c r="E70" s="74">
        <v>25.085727160076601</v>
      </c>
      <c r="F70" s="74">
        <v>0.68457812323983336</v>
      </c>
      <c r="G70" s="74">
        <v>0.74259321842964965</v>
      </c>
      <c r="H70" s="74">
        <v>0.33648755210093501</v>
      </c>
      <c r="I70" s="74">
        <v>2.3206038075926552E-2</v>
      </c>
      <c r="J70" s="74">
        <v>0.15083924749352259</v>
      </c>
      <c r="K70" s="74">
        <v>1.1603019037963276E-2</v>
      </c>
      <c r="L70" s="74">
        <v>2.0769404077954263</v>
      </c>
      <c r="M70" s="74">
        <v>20.688182944688521</v>
      </c>
      <c r="N70" s="74">
        <v>21.628027486763546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2.2045736172130224</v>
      </c>
      <c r="U70" s="74">
        <v>0</v>
      </c>
      <c r="V70" s="74">
        <v>0</v>
      </c>
      <c r="W70" s="74">
        <v>0</v>
      </c>
      <c r="X70" s="74">
        <v>5.4418159288047763</v>
      </c>
      <c r="Y70" s="74">
        <v>2.390221921820435</v>
      </c>
      <c r="Z70" s="74">
        <v>4.4439562915399344</v>
      </c>
      <c r="AA70" s="74">
        <v>0.74259321842964965</v>
      </c>
      <c r="AB70" s="74">
        <v>6.230821223386279</v>
      </c>
      <c r="AC70" s="74">
        <v>47.57237805564943</v>
      </c>
      <c r="AD70" s="74">
        <v>4.1074687394389997</v>
      </c>
      <c r="AE70" s="74">
        <v>6.9618114227779665E-2</v>
      </c>
      <c r="AF70" s="74">
        <v>2.3322068266306184</v>
      </c>
      <c r="AG70" s="74">
        <v>1.1603019037963276E-2</v>
      </c>
      <c r="AH70" s="74">
        <v>4.3627351582741918</v>
      </c>
      <c r="AI70" s="74">
        <v>4.9544891292103186</v>
      </c>
      <c r="AJ70" s="74">
        <v>35.621268446547255</v>
      </c>
      <c r="AK70" s="74">
        <v>1.4503773797454096</v>
      </c>
      <c r="AL70" s="74">
        <v>2.1233524839472793</v>
      </c>
      <c r="AM70" s="74">
        <v>6.938605384702039</v>
      </c>
      <c r="AN70" s="74">
        <v>2.7963275881491496</v>
      </c>
      <c r="AO70" s="74">
        <v>1.7984679508843078</v>
      </c>
      <c r="AP70" s="74">
        <v>0.83541737073335576</v>
      </c>
      <c r="AQ70" s="74">
        <v>397.06691449814127</v>
      </c>
      <c r="AR70" s="74">
        <v>2.610679283541737</v>
      </c>
      <c r="AS70" s="74">
        <v>4.6412076151853103E-2</v>
      </c>
      <c r="AT70" s="74">
        <v>0</v>
      </c>
      <c r="AU70" s="74">
        <v>0</v>
      </c>
      <c r="AV70" s="74">
        <v>0</v>
      </c>
      <c r="AW70" s="74">
        <v>0</v>
      </c>
      <c r="AX70" s="74">
        <v>2.6570913596935903</v>
      </c>
      <c r="AY70" s="74">
        <v>7.9828770981187329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13.877210769404078</v>
      </c>
      <c r="BF70" s="74">
        <v>0</v>
      </c>
      <c r="BG70" s="74">
        <v>4.6412076151853103E-2</v>
      </c>
      <c r="BH70" s="74">
        <v>0</v>
      </c>
      <c r="BI70" s="74">
        <v>0</v>
      </c>
      <c r="BJ70" s="74">
        <v>1.1486988847583643</v>
      </c>
      <c r="BK70" s="74">
        <v>0</v>
      </c>
      <c r="BL70" s="74">
        <v>3.3996845781232397</v>
      </c>
      <c r="BM70" s="74">
        <v>2.0073222935676469</v>
      </c>
      <c r="BN70" s="74">
        <v>0</v>
      </c>
      <c r="BO70" s="74">
        <v>1.6476287033907853</v>
      </c>
      <c r="BP70" s="74">
        <v>0.83541737073335576</v>
      </c>
      <c r="BQ70" s="74">
        <v>1.1603019037963276E-2</v>
      </c>
      <c r="BR70" s="74">
        <v>0.74259321842964965</v>
      </c>
      <c r="BS70" s="74">
        <v>0</v>
      </c>
      <c r="BT70" s="74">
        <v>682.97690661259435</v>
      </c>
      <c r="BU70" s="74">
        <v>0</v>
      </c>
      <c r="BV70" s="74">
        <v>0</v>
      </c>
      <c r="BW70" s="74">
        <v>0</v>
      </c>
      <c r="BX70" s="74">
        <v>38.023093387405659</v>
      </c>
      <c r="BY70" s="74">
        <v>0</v>
      </c>
      <c r="BZ70" s="74">
        <v>0</v>
      </c>
      <c r="CA70" s="74">
        <v>38.023093387405659</v>
      </c>
      <c r="CB70" s="74">
        <v>721</v>
      </c>
      <c r="CD70" s="74">
        <v>0</v>
      </c>
      <c r="CE70" s="74">
        <v>0</v>
      </c>
      <c r="CF70" s="74">
        <v>0</v>
      </c>
      <c r="CH70" s="95">
        <v>721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0.12359550561797752</v>
      </c>
      <c r="AD71" s="74">
        <v>12.379213483146069</v>
      </c>
      <c r="AE71" s="74">
        <v>2.3735955056179776</v>
      </c>
      <c r="AF71" s="74">
        <v>0</v>
      </c>
      <c r="AG71" s="74">
        <v>0</v>
      </c>
      <c r="AH71" s="74">
        <v>0</v>
      </c>
      <c r="AI71" s="74">
        <v>3.0898876404494381E-2</v>
      </c>
      <c r="AJ71" s="74">
        <v>8.1460674157303375E-2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1.1235955056179775E-2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15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0</v>
      </c>
      <c r="CB71" s="74">
        <v>15</v>
      </c>
      <c r="CD71" s="74">
        <v>0</v>
      </c>
      <c r="CE71" s="74">
        <v>0</v>
      </c>
      <c r="CF71" s="74">
        <v>0</v>
      </c>
      <c r="CH71" s="95">
        <v>15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2.2165769071432799</v>
      </c>
      <c r="E72" s="74">
        <v>3.9405811682547198</v>
      </c>
      <c r="F72" s="74">
        <v>0.18764672229784382</v>
      </c>
      <c r="G72" s="74">
        <v>1.3487108165157524</v>
      </c>
      <c r="H72" s="74">
        <v>25.473042551932295</v>
      </c>
      <c r="I72" s="74">
        <v>0</v>
      </c>
      <c r="J72" s="74">
        <v>0.98514529206367996</v>
      </c>
      <c r="K72" s="74">
        <v>2.2400327474305106</v>
      </c>
      <c r="L72" s="74">
        <v>0</v>
      </c>
      <c r="M72" s="74">
        <v>0.48084472588822474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1.6888205006805941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1.1727920143615239E-2</v>
      </c>
      <c r="AB72" s="74">
        <v>11.000789094711093</v>
      </c>
      <c r="AC72" s="74">
        <v>11.258803337870628</v>
      </c>
      <c r="AD72" s="74">
        <v>112.48248209741375</v>
      </c>
      <c r="AE72" s="74">
        <v>1.5598133791008266</v>
      </c>
      <c r="AF72" s="74">
        <v>261.59125880333784</v>
      </c>
      <c r="AG72" s="74">
        <v>0.6567635280424533</v>
      </c>
      <c r="AH72" s="74">
        <v>41.868674912706396</v>
      </c>
      <c r="AI72" s="74">
        <v>136.54817423211222</v>
      </c>
      <c r="AJ72" s="74">
        <v>109.69123710323332</v>
      </c>
      <c r="AK72" s="74">
        <v>114.45277268154109</v>
      </c>
      <c r="AL72" s="74">
        <v>18.365922944901463</v>
      </c>
      <c r="AM72" s="74">
        <v>16.899932926949557</v>
      </c>
      <c r="AN72" s="74">
        <v>13.029719279556529</v>
      </c>
      <c r="AO72" s="74">
        <v>2.5918703517389678</v>
      </c>
      <c r="AP72" s="74">
        <v>1.137608253930678</v>
      </c>
      <c r="AQ72" s="74">
        <v>272.07601941172987</v>
      </c>
      <c r="AR72" s="74">
        <v>0</v>
      </c>
      <c r="AS72" s="74">
        <v>14.003136651476593</v>
      </c>
      <c r="AT72" s="74">
        <v>0.30492592373399618</v>
      </c>
      <c r="AU72" s="74">
        <v>0</v>
      </c>
      <c r="AV72" s="74">
        <v>0</v>
      </c>
      <c r="AW72" s="74">
        <v>5.8639600718076189E-2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0.21110256258507426</v>
      </c>
      <c r="BD72" s="74">
        <v>0</v>
      </c>
      <c r="BE72" s="74">
        <v>0</v>
      </c>
      <c r="BF72" s="74">
        <v>0</v>
      </c>
      <c r="BG72" s="74">
        <v>0.43393304531376375</v>
      </c>
      <c r="BH72" s="74">
        <v>0</v>
      </c>
      <c r="BI72" s="74">
        <v>3.2838176402122663</v>
      </c>
      <c r="BJ72" s="74">
        <v>0</v>
      </c>
      <c r="BK72" s="74">
        <v>0</v>
      </c>
      <c r="BL72" s="74">
        <v>1.6770925805369787</v>
      </c>
      <c r="BM72" s="74">
        <v>0.5160284863190705</v>
      </c>
      <c r="BN72" s="74">
        <v>0</v>
      </c>
      <c r="BO72" s="74">
        <v>5.8639600718076189E-2</v>
      </c>
      <c r="BP72" s="74">
        <v>0</v>
      </c>
      <c r="BQ72" s="74">
        <v>0</v>
      </c>
      <c r="BR72" s="74">
        <v>0</v>
      </c>
      <c r="BS72" s="74">
        <v>0</v>
      </c>
      <c r="BT72" s="74">
        <v>1184.3322877828411</v>
      </c>
      <c r="BU72" s="74">
        <v>0</v>
      </c>
      <c r="BV72" s="74">
        <v>0</v>
      </c>
      <c r="BW72" s="74">
        <v>0</v>
      </c>
      <c r="BX72" s="74">
        <v>3.1899942790633449</v>
      </c>
      <c r="BY72" s="74">
        <v>1.4777179380955199</v>
      </c>
      <c r="BZ72" s="74">
        <v>0</v>
      </c>
      <c r="CA72" s="74">
        <v>4.667712217158865</v>
      </c>
      <c r="CB72" s="74">
        <v>1189</v>
      </c>
      <c r="CD72" s="74">
        <v>0</v>
      </c>
      <c r="CE72" s="74">
        <v>0</v>
      </c>
      <c r="CF72" s="74">
        <v>0</v>
      </c>
      <c r="CH72" s="95">
        <v>1189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2.7351050736199114E-2</v>
      </c>
      <c r="K73" s="74">
        <v>1.4496056890185531</v>
      </c>
      <c r="L73" s="74">
        <v>0</v>
      </c>
      <c r="M73" s="74">
        <v>2.3521903633131238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1.1533026393763961</v>
      </c>
      <c r="U73" s="74">
        <v>1.5362173496831837</v>
      </c>
      <c r="V73" s="74">
        <v>0</v>
      </c>
      <c r="W73" s="74">
        <v>0</v>
      </c>
      <c r="X73" s="74">
        <v>0.10940420294479646</v>
      </c>
      <c r="Y73" s="74">
        <v>1.0575739617996991</v>
      </c>
      <c r="Z73" s="74">
        <v>0</v>
      </c>
      <c r="AA73" s="74">
        <v>3.646806764826549E-2</v>
      </c>
      <c r="AB73" s="74">
        <v>0.4148242694990199</v>
      </c>
      <c r="AC73" s="74">
        <v>0.53334548935588277</v>
      </c>
      <c r="AD73" s="74">
        <v>7.2844965127410317</v>
      </c>
      <c r="AE73" s="74">
        <v>52.755618361672063</v>
      </c>
      <c r="AF73" s="74">
        <v>11.628755071340658</v>
      </c>
      <c r="AG73" s="74">
        <v>1.0849250125358982</v>
      </c>
      <c r="AH73" s="74">
        <v>42.631171080822355</v>
      </c>
      <c r="AI73" s="74">
        <v>8.2372247800519673</v>
      </c>
      <c r="AJ73" s="74">
        <v>4.3807266262478919</v>
      </c>
      <c r="AK73" s="74">
        <v>18.899576058713588</v>
      </c>
      <c r="AL73" s="74">
        <v>4.4764553038245882</v>
      </c>
      <c r="AM73" s="74">
        <v>12.581483338651594</v>
      </c>
      <c r="AN73" s="74">
        <v>2.0695628390390666</v>
      </c>
      <c r="AO73" s="74">
        <v>5.4702101472398228E-2</v>
      </c>
      <c r="AP73" s="74">
        <v>0.55613803163604869</v>
      </c>
      <c r="AQ73" s="74">
        <v>22.195377672425582</v>
      </c>
      <c r="AR73" s="74">
        <v>0</v>
      </c>
      <c r="AS73" s="74">
        <v>0.11396271140082966</v>
      </c>
      <c r="AT73" s="74">
        <v>5.4702101472398228E-2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0.32365410037835618</v>
      </c>
      <c r="BF73" s="74">
        <v>0</v>
      </c>
      <c r="BG73" s="74">
        <v>4.5585084560331862E-3</v>
      </c>
      <c r="BH73" s="74">
        <v>0</v>
      </c>
      <c r="BI73" s="74">
        <v>0</v>
      </c>
      <c r="BJ73" s="74">
        <v>0</v>
      </c>
      <c r="BK73" s="74">
        <v>0</v>
      </c>
      <c r="BL73" s="74">
        <v>6.8377626840497793E-2</v>
      </c>
      <c r="BM73" s="74">
        <v>1.8234033824132745E-2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198.08998495692208</v>
      </c>
      <c r="BU73" s="74">
        <v>0</v>
      </c>
      <c r="BV73" s="74">
        <v>0</v>
      </c>
      <c r="BW73" s="74">
        <v>0</v>
      </c>
      <c r="BX73" s="74">
        <v>1.9100150430779048</v>
      </c>
      <c r="BY73" s="74">
        <v>0</v>
      </c>
      <c r="BZ73" s="74">
        <v>0</v>
      </c>
      <c r="CA73" s="74">
        <v>1.9100150430779048</v>
      </c>
      <c r="CB73" s="74">
        <v>200</v>
      </c>
      <c r="CD73" s="74">
        <v>0</v>
      </c>
      <c r="CE73" s="74">
        <v>0</v>
      </c>
      <c r="CF73" s="74">
        <v>0</v>
      </c>
      <c r="CH73" s="95">
        <v>200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0.17310329067641683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1.7138939670932358E-3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0.26051188299817185</v>
      </c>
      <c r="AE74" s="74">
        <v>0.89293875685557589</v>
      </c>
      <c r="AF74" s="74">
        <v>0</v>
      </c>
      <c r="AG74" s="74">
        <v>0</v>
      </c>
      <c r="AH74" s="74">
        <v>2.4234460694698354</v>
      </c>
      <c r="AI74" s="74">
        <v>2.1715036563071299</v>
      </c>
      <c r="AJ74" s="74">
        <v>0</v>
      </c>
      <c r="AK74" s="74">
        <v>4.9857175502742228</v>
      </c>
      <c r="AL74" s="74">
        <v>4.2847349177330893E-2</v>
      </c>
      <c r="AM74" s="74">
        <v>0</v>
      </c>
      <c r="AN74" s="74">
        <v>2.3051873857404019</v>
      </c>
      <c r="AO74" s="74">
        <v>0</v>
      </c>
      <c r="AP74" s="74">
        <v>0</v>
      </c>
      <c r="AQ74" s="74">
        <v>0.73183272394881171</v>
      </c>
      <c r="AR74" s="74">
        <v>1.011197440585009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15</v>
      </c>
      <c r="BU74" s="74">
        <v>0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0</v>
      </c>
      <c r="CB74" s="74">
        <v>15</v>
      </c>
      <c r="CD74" s="74">
        <v>0</v>
      </c>
      <c r="CE74" s="74">
        <v>0</v>
      </c>
      <c r="CF74" s="74">
        <v>0</v>
      </c>
      <c r="CH74" s="95">
        <v>15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5.5015883030467538</v>
      </c>
      <c r="E75" s="74">
        <v>8.6365023586116845</v>
      </c>
      <c r="F75" s="74">
        <v>0.73106691414360014</v>
      </c>
      <c r="G75" s="74">
        <v>0.89214945454812233</v>
      </c>
      <c r="H75" s="74">
        <v>14.249609343476953</v>
      </c>
      <c r="I75" s="74">
        <v>7.7443529040635619</v>
      </c>
      <c r="J75" s="74">
        <v>3.5066429949599804</v>
      </c>
      <c r="K75" s="74">
        <v>30.357863383929164</v>
      </c>
      <c r="L75" s="74">
        <v>1.4249609343476952</v>
      </c>
      <c r="M75" s="74">
        <v>30.308299525343156</v>
      </c>
      <c r="N75" s="74">
        <v>49.09300192943973</v>
      </c>
      <c r="O75" s="74">
        <v>0.37172893939505092</v>
      </c>
      <c r="P75" s="74">
        <v>1.115186818185153</v>
      </c>
      <c r="Q75" s="74">
        <v>1.2886603232361766</v>
      </c>
      <c r="R75" s="74">
        <v>0.87975848990162064</v>
      </c>
      <c r="S75" s="74">
        <v>5.5263702323397572</v>
      </c>
      <c r="T75" s="74">
        <v>1.6232163686917225</v>
      </c>
      <c r="U75" s="74">
        <v>0.33455604545554585</v>
      </c>
      <c r="V75" s="74">
        <v>3.1844779141509365</v>
      </c>
      <c r="W75" s="74">
        <v>0.71867594949709845</v>
      </c>
      <c r="X75" s="74">
        <v>5.8361443485022999</v>
      </c>
      <c r="Y75" s="74">
        <v>11.610333873772092</v>
      </c>
      <c r="Z75" s="74">
        <v>12.725520691957245</v>
      </c>
      <c r="AA75" s="74">
        <v>1.9453814495007666</v>
      </c>
      <c r="AB75" s="74">
        <v>2.3666742474818245</v>
      </c>
      <c r="AC75" s="74">
        <v>3.0481773030394179</v>
      </c>
      <c r="AD75" s="74">
        <v>38.139389181932231</v>
      </c>
      <c r="AE75" s="74">
        <v>2.7507941515233769</v>
      </c>
      <c r="AF75" s="74">
        <v>139.03901429839556</v>
      </c>
      <c r="AG75" s="74">
        <v>15.501096772773623</v>
      </c>
      <c r="AH75" s="74">
        <v>37.185284904151601</v>
      </c>
      <c r="AI75" s="74">
        <v>101.25896309121188</v>
      </c>
      <c r="AJ75" s="74">
        <v>78.286114636597731</v>
      </c>
      <c r="AK75" s="74">
        <v>37.557013843546649</v>
      </c>
      <c r="AL75" s="74">
        <v>41.906242434468744</v>
      </c>
      <c r="AM75" s="74">
        <v>20.544219383899815</v>
      </c>
      <c r="AN75" s="74">
        <v>42.773609959723863</v>
      </c>
      <c r="AO75" s="74">
        <v>32.613018949592465</v>
      </c>
      <c r="AP75" s="74">
        <v>7.7691348333565644</v>
      </c>
      <c r="AQ75" s="74">
        <v>424.8613957992502</v>
      </c>
      <c r="AR75" s="74">
        <v>4.262491838396584</v>
      </c>
      <c r="AS75" s="74">
        <v>18.412973464701523</v>
      </c>
      <c r="AT75" s="74">
        <v>1.0780139242456477</v>
      </c>
      <c r="AU75" s="74">
        <v>1.2390964646501699E-2</v>
      </c>
      <c r="AV75" s="74">
        <v>0</v>
      </c>
      <c r="AW75" s="74">
        <v>7.4345787879010194E-2</v>
      </c>
      <c r="AX75" s="74">
        <v>2.0692910959657835</v>
      </c>
      <c r="AY75" s="74">
        <v>27.346858974829246</v>
      </c>
      <c r="AZ75" s="74">
        <v>0</v>
      </c>
      <c r="BA75" s="74">
        <v>0.14869157575802039</v>
      </c>
      <c r="BB75" s="74">
        <v>0.30977411616254247</v>
      </c>
      <c r="BC75" s="74">
        <v>3.7172893939505097E-2</v>
      </c>
      <c r="BD75" s="74">
        <v>0</v>
      </c>
      <c r="BE75" s="74">
        <v>6.0220088181998257</v>
      </c>
      <c r="BF75" s="74">
        <v>0</v>
      </c>
      <c r="BG75" s="74">
        <v>0.45846569192056286</v>
      </c>
      <c r="BH75" s="74">
        <v>0</v>
      </c>
      <c r="BI75" s="74">
        <v>0</v>
      </c>
      <c r="BJ75" s="74">
        <v>3.742071323243513</v>
      </c>
      <c r="BK75" s="74">
        <v>1.2514874292966716</v>
      </c>
      <c r="BL75" s="74">
        <v>14.348737060648967</v>
      </c>
      <c r="BM75" s="74">
        <v>1.6479982979847259</v>
      </c>
      <c r="BN75" s="74">
        <v>0</v>
      </c>
      <c r="BO75" s="74">
        <v>2.2551555656633093</v>
      </c>
      <c r="BP75" s="74">
        <v>0</v>
      </c>
      <c r="BQ75" s="74">
        <v>0</v>
      </c>
      <c r="BR75" s="74">
        <v>1.3010512878826783</v>
      </c>
      <c r="BS75" s="74">
        <v>0</v>
      </c>
      <c r="BT75" s="74">
        <v>1309.985173392806</v>
      </c>
      <c r="BU75" s="74">
        <v>0</v>
      </c>
      <c r="BV75" s="74">
        <v>0</v>
      </c>
      <c r="BW75" s="74">
        <v>0</v>
      </c>
      <c r="BX75" s="74">
        <v>232.21906844008834</v>
      </c>
      <c r="BY75" s="74">
        <v>146.79575816710562</v>
      </c>
      <c r="BZ75" s="74">
        <v>0</v>
      </c>
      <c r="CA75" s="74">
        <v>379.01482660719392</v>
      </c>
      <c r="CB75" s="74">
        <v>1689</v>
      </c>
      <c r="CD75" s="74">
        <v>0</v>
      </c>
      <c r="CE75" s="74">
        <v>0</v>
      </c>
      <c r="CF75" s="74">
        <v>0</v>
      </c>
      <c r="CH75" s="95">
        <v>1689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3.1484234811586775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173.36670084593695</v>
      </c>
      <c r="AH76" s="74">
        <v>7.1458600358882345</v>
      </c>
      <c r="AI76" s="74">
        <v>1.2735196103563189</v>
      </c>
      <c r="AJ76" s="74">
        <v>0.4421943091514996</v>
      </c>
      <c r="AK76" s="74">
        <v>3.8028710587028969</v>
      </c>
      <c r="AL76" s="74">
        <v>7.0751089464239941E-2</v>
      </c>
      <c r="AM76" s="74">
        <v>0.40681876441937964</v>
      </c>
      <c r="AN76" s="74">
        <v>5.3063317098179947</v>
      </c>
      <c r="AO76" s="74">
        <v>1.6980261471417586</v>
      </c>
      <c r="AP76" s="74">
        <v>0</v>
      </c>
      <c r="AQ76" s="74">
        <v>0</v>
      </c>
      <c r="AR76" s="74">
        <v>0</v>
      </c>
      <c r="AS76" s="74">
        <v>0.42450653678543965</v>
      </c>
      <c r="AT76" s="74">
        <v>0</v>
      </c>
      <c r="AU76" s="74">
        <v>0</v>
      </c>
      <c r="AV76" s="74">
        <v>0</v>
      </c>
      <c r="AW76" s="74">
        <v>2.3170981799538581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4.6518841322737758</v>
      </c>
      <c r="BD76" s="74">
        <v>0</v>
      </c>
      <c r="BE76" s="74">
        <v>0</v>
      </c>
      <c r="BF76" s="74">
        <v>0</v>
      </c>
      <c r="BG76" s="74">
        <v>9.7282748013329909E-2</v>
      </c>
      <c r="BH76" s="74">
        <v>0</v>
      </c>
      <c r="BI76" s="74">
        <v>0</v>
      </c>
      <c r="BJ76" s="74">
        <v>0</v>
      </c>
      <c r="BK76" s="74">
        <v>0</v>
      </c>
      <c r="BL76" s="74">
        <v>0.68097923609330946</v>
      </c>
      <c r="BM76" s="74">
        <v>0.42450653678543965</v>
      </c>
      <c r="BN76" s="74">
        <v>0</v>
      </c>
      <c r="BO76" s="74">
        <v>4.421943091514996E-2</v>
      </c>
      <c r="BP76" s="74">
        <v>8.8438861830299927E-3</v>
      </c>
      <c r="BQ76" s="74">
        <v>0.15034606511150986</v>
      </c>
      <c r="BR76" s="74">
        <v>1.5388361958472188</v>
      </c>
      <c r="BS76" s="74">
        <v>0</v>
      </c>
      <c r="BT76" s="74">
        <v>207</v>
      </c>
      <c r="BU76" s="74">
        <v>0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0</v>
      </c>
      <c r="CB76" s="74">
        <v>207</v>
      </c>
      <c r="CD76" s="74">
        <v>0</v>
      </c>
      <c r="CE76" s="74">
        <v>0</v>
      </c>
      <c r="CF76" s="74">
        <v>0</v>
      </c>
      <c r="CH76" s="95">
        <v>207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1.1835140997830803E-2</v>
      </c>
      <c r="E77" s="74">
        <v>0</v>
      </c>
      <c r="F77" s="74">
        <v>0</v>
      </c>
      <c r="G77" s="74">
        <v>0</v>
      </c>
      <c r="H77" s="74">
        <v>0.79295444685466376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69.211904555314533</v>
      </c>
      <c r="AH77" s="74">
        <v>0</v>
      </c>
      <c r="AI77" s="74">
        <v>0.40239479392624727</v>
      </c>
      <c r="AJ77" s="74">
        <v>0</v>
      </c>
      <c r="AK77" s="74">
        <v>2.3670281995661607E-2</v>
      </c>
      <c r="AL77" s="74">
        <v>0.39055965292841649</v>
      </c>
      <c r="AM77" s="74">
        <v>0</v>
      </c>
      <c r="AN77" s="74">
        <v>2.1895010845986986</v>
      </c>
      <c r="AO77" s="74">
        <v>0.41422993492407806</v>
      </c>
      <c r="AP77" s="74">
        <v>0.20119739696312364</v>
      </c>
      <c r="AQ77" s="74">
        <v>0</v>
      </c>
      <c r="AR77" s="74">
        <v>4.7340563991323213E-2</v>
      </c>
      <c r="AS77" s="74">
        <v>2.0119739696312364</v>
      </c>
      <c r="AT77" s="74">
        <v>0</v>
      </c>
      <c r="AU77" s="74">
        <v>0</v>
      </c>
      <c r="AV77" s="74">
        <v>0</v>
      </c>
      <c r="AW77" s="74">
        <v>0.6746030368763557</v>
      </c>
      <c r="AX77" s="74">
        <v>1.1835140997830803E-2</v>
      </c>
      <c r="AY77" s="74">
        <v>0</v>
      </c>
      <c r="AZ77" s="74">
        <v>0</v>
      </c>
      <c r="BA77" s="74">
        <v>5.4323297180043379</v>
      </c>
      <c r="BB77" s="74">
        <v>0.15385683297180044</v>
      </c>
      <c r="BC77" s="74">
        <v>41.813553145336229</v>
      </c>
      <c r="BD77" s="74">
        <v>7.0419088937093273</v>
      </c>
      <c r="BE77" s="74">
        <v>1.1835140997830803E-2</v>
      </c>
      <c r="BF77" s="74">
        <v>6.4264815618221256</v>
      </c>
      <c r="BG77" s="74">
        <v>7.7756876355748377</v>
      </c>
      <c r="BH77" s="74">
        <v>2.4972147505422995</v>
      </c>
      <c r="BI77" s="74">
        <v>0.97048156182212586</v>
      </c>
      <c r="BJ77" s="74">
        <v>9.278750542299349</v>
      </c>
      <c r="BK77" s="74">
        <v>0.60359219088937088</v>
      </c>
      <c r="BL77" s="74">
        <v>5.7163731019522777</v>
      </c>
      <c r="BM77" s="74">
        <v>16.604702819956614</v>
      </c>
      <c r="BN77" s="74">
        <v>2.5090498915401303</v>
      </c>
      <c r="BO77" s="74">
        <v>1.7634360086767895</v>
      </c>
      <c r="BP77" s="74">
        <v>1.4083817787418655</v>
      </c>
      <c r="BQ77" s="74">
        <v>8.2845986984815614E-2</v>
      </c>
      <c r="BR77" s="74">
        <v>8.8645206073752707</v>
      </c>
      <c r="BS77" s="74">
        <v>0</v>
      </c>
      <c r="BT77" s="74">
        <v>195.33900216919741</v>
      </c>
      <c r="BU77" s="74">
        <v>0</v>
      </c>
      <c r="BV77" s="74">
        <v>0</v>
      </c>
      <c r="BW77" s="74">
        <v>0</v>
      </c>
      <c r="BX77" s="74">
        <v>238.38340997830804</v>
      </c>
      <c r="BY77" s="74">
        <v>248.27758785249458</v>
      </c>
      <c r="BZ77" s="74">
        <v>0</v>
      </c>
      <c r="CA77" s="74">
        <v>486.66099783080261</v>
      </c>
      <c r="CB77" s="74">
        <v>682</v>
      </c>
      <c r="CD77" s="74">
        <v>0</v>
      </c>
      <c r="CE77" s="74">
        <v>0</v>
      </c>
      <c r="CF77" s="74">
        <v>0</v>
      </c>
      <c r="CH77" s="95">
        <v>682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277.27740801205573</v>
      </c>
      <c r="AH78" s="74">
        <v>0.16236632888648461</v>
      </c>
      <c r="AI78" s="74">
        <v>0</v>
      </c>
      <c r="AJ78" s="74">
        <v>4.8267081405345884</v>
      </c>
      <c r="AK78" s="74">
        <v>0</v>
      </c>
      <c r="AL78" s="74">
        <v>0.60518358948598805</v>
      </c>
      <c r="AM78" s="74">
        <v>0.5018595620127706</v>
      </c>
      <c r="AN78" s="74">
        <v>4.4281726059950351E-2</v>
      </c>
      <c r="AO78" s="74">
        <v>0</v>
      </c>
      <c r="AP78" s="74">
        <v>0</v>
      </c>
      <c r="AQ78" s="74">
        <v>0.2509297810063853</v>
      </c>
      <c r="AR78" s="74">
        <v>0</v>
      </c>
      <c r="AS78" s="74">
        <v>0.39853553453955315</v>
      </c>
      <c r="AT78" s="74">
        <v>5.9042301413267134E-2</v>
      </c>
      <c r="AU78" s="74">
        <v>0</v>
      </c>
      <c r="AV78" s="74">
        <v>0.19188747959311819</v>
      </c>
      <c r="AW78" s="74">
        <v>0.59042301413267129</v>
      </c>
      <c r="AX78" s="74">
        <v>0</v>
      </c>
      <c r="AY78" s="74">
        <v>0</v>
      </c>
      <c r="AZ78" s="74">
        <v>0</v>
      </c>
      <c r="BA78" s="74">
        <v>2.4797766593572197</v>
      </c>
      <c r="BB78" s="74">
        <v>6.302765675866266</v>
      </c>
      <c r="BC78" s="74">
        <v>0</v>
      </c>
      <c r="BD78" s="74">
        <v>2.6569035635970208</v>
      </c>
      <c r="BE78" s="74">
        <v>0</v>
      </c>
      <c r="BF78" s="74">
        <v>2.5831006868304369</v>
      </c>
      <c r="BG78" s="74">
        <v>2.8192698924835051</v>
      </c>
      <c r="BH78" s="74">
        <v>4.4281726059950351E-2</v>
      </c>
      <c r="BI78" s="74">
        <v>0</v>
      </c>
      <c r="BJ78" s="74">
        <v>20.738608371410081</v>
      </c>
      <c r="BK78" s="74">
        <v>3.409692906616177</v>
      </c>
      <c r="BL78" s="74">
        <v>0.30997208241965246</v>
      </c>
      <c r="BM78" s="74">
        <v>0.13284517817985103</v>
      </c>
      <c r="BN78" s="74">
        <v>4.4281726059950351E-2</v>
      </c>
      <c r="BO78" s="74">
        <v>2.9521150706633567E-2</v>
      </c>
      <c r="BP78" s="74">
        <v>4.4281726059950351E-2</v>
      </c>
      <c r="BQ78" s="74">
        <v>1.7269873163380638</v>
      </c>
      <c r="BR78" s="74">
        <v>9.756740308542394</v>
      </c>
      <c r="BS78" s="74">
        <v>0</v>
      </c>
      <c r="BT78" s="74">
        <v>337.9876544402477</v>
      </c>
      <c r="BU78" s="74">
        <v>0</v>
      </c>
      <c r="BV78" s="74">
        <v>0</v>
      </c>
      <c r="BW78" s="74">
        <v>0</v>
      </c>
      <c r="BX78" s="74">
        <v>771.77144292352136</v>
      </c>
      <c r="BY78" s="74">
        <v>418.240902636231</v>
      </c>
      <c r="BZ78" s="74">
        <v>0</v>
      </c>
      <c r="CA78" s="74">
        <v>1190.0123455597522</v>
      </c>
      <c r="CB78" s="74">
        <v>1528</v>
      </c>
      <c r="CD78" s="74">
        <v>0</v>
      </c>
      <c r="CE78" s="74">
        <v>0</v>
      </c>
      <c r="CF78" s="74">
        <v>0</v>
      </c>
      <c r="CH78" s="95">
        <v>1528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7.6878628697815872</v>
      </c>
      <c r="I79" s="74">
        <v>0</v>
      </c>
      <c r="J79" s="74">
        <v>0</v>
      </c>
      <c r="K79" s="74">
        <v>0.82278131047829695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7.944982029306054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70.424937793751724</v>
      </c>
      <c r="AH79" s="74">
        <v>1.1570362178601052</v>
      </c>
      <c r="AI79" s="74">
        <v>23.989217583632843</v>
      </c>
      <c r="AJ79" s="74">
        <v>7.096488802875311</v>
      </c>
      <c r="AK79" s="74">
        <v>5.1423831904893559E-2</v>
      </c>
      <c r="AL79" s="74">
        <v>1.1570362178601052</v>
      </c>
      <c r="AM79" s="74">
        <v>1.414155377384573</v>
      </c>
      <c r="AN79" s="74">
        <v>9.5905446502626486</v>
      </c>
      <c r="AO79" s="74">
        <v>0.20569532761957424</v>
      </c>
      <c r="AP79" s="74">
        <v>0.10284766380978712</v>
      </c>
      <c r="AQ79" s="74">
        <v>25.583356372684545</v>
      </c>
      <c r="AR79" s="74">
        <v>0</v>
      </c>
      <c r="AS79" s="74">
        <v>3.3425490738180814</v>
      </c>
      <c r="AT79" s="74">
        <v>0</v>
      </c>
      <c r="AU79" s="74">
        <v>0</v>
      </c>
      <c r="AV79" s="74">
        <v>0</v>
      </c>
      <c r="AW79" s="74">
        <v>1.0284766380978712</v>
      </c>
      <c r="AX79" s="74">
        <v>0</v>
      </c>
      <c r="AY79" s="74">
        <v>0</v>
      </c>
      <c r="AZ79" s="74">
        <v>0</v>
      </c>
      <c r="BA79" s="74">
        <v>1.3884434614321259</v>
      </c>
      <c r="BB79" s="74">
        <v>0</v>
      </c>
      <c r="BC79" s="74">
        <v>0.82278131047829695</v>
      </c>
      <c r="BD79" s="74">
        <v>0</v>
      </c>
      <c r="BE79" s="74">
        <v>0</v>
      </c>
      <c r="BF79" s="74">
        <v>0</v>
      </c>
      <c r="BG79" s="74">
        <v>50.626762510367712</v>
      </c>
      <c r="BH79" s="74">
        <v>0.17998341166712745</v>
      </c>
      <c r="BI79" s="74">
        <v>0</v>
      </c>
      <c r="BJ79" s="74">
        <v>0</v>
      </c>
      <c r="BK79" s="74">
        <v>0</v>
      </c>
      <c r="BL79" s="74">
        <v>2.4683439314348909</v>
      </c>
      <c r="BM79" s="74">
        <v>4.4224495438208455</v>
      </c>
      <c r="BN79" s="74">
        <v>0</v>
      </c>
      <c r="BO79" s="74">
        <v>10.259054465026265</v>
      </c>
      <c r="BP79" s="74">
        <v>5.7337572573956317</v>
      </c>
      <c r="BQ79" s="74">
        <v>0</v>
      </c>
      <c r="BR79" s="74">
        <v>1.0284766380978712</v>
      </c>
      <c r="BS79" s="74">
        <v>0</v>
      </c>
      <c r="BT79" s="74">
        <v>238.52944429084877</v>
      </c>
      <c r="BU79" s="74">
        <v>0</v>
      </c>
      <c r="BV79" s="74">
        <v>0</v>
      </c>
      <c r="BW79" s="74">
        <v>0</v>
      </c>
      <c r="BX79" s="74">
        <v>169.49294995852918</v>
      </c>
      <c r="BY79" s="74">
        <v>428.9776057506221</v>
      </c>
      <c r="BZ79" s="74">
        <v>0</v>
      </c>
      <c r="CA79" s="74">
        <v>598.47055570915131</v>
      </c>
      <c r="CB79" s="74">
        <v>837</v>
      </c>
      <c r="CD79" s="74">
        <v>0</v>
      </c>
      <c r="CE79" s="74">
        <v>0</v>
      </c>
      <c r="CF79" s="74">
        <v>0</v>
      </c>
      <c r="CH79" s="95">
        <v>837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1.6475192173305382</v>
      </c>
      <c r="E80" s="74">
        <v>3.7657582110412298</v>
      </c>
      <c r="F80" s="74">
        <v>0.23535988819007686</v>
      </c>
      <c r="G80" s="74">
        <v>1.0591194968553459</v>
      </c>
      <c r="H80" s="74">
        <v>5.0896575821104122</v>
      </c>
      <c r="I80" s="74">
        <v>0.82375960866526909</v>
      </c>
      <c r="J80" s="74">
        <v>0.64723969252271141</v>
      </c>
      <c r="K80" s="74">
        <v>1.9122990915443745</v>
      </c>
      <c r="L80" s="74">
        <v>1.0591194968553459</v>
      </c>
      <c r="M80" s="74">
        <v>3.0302585604472396</v>
      </c>
      <c r="N80" s="74">
        <v>0.79433962264150937</v>
      </c>
      <c r="O80" s="74">
        <v>8.8259958071278816E-2</v>
      </c>
      <c r="P80" s="74">
        <v>1.794619147449336</v>
      </c>
      <c r="Q80" s="74">
        <v>0.26477987421383647</v>
      </c>
      <c r="R80" s="74">
        <v>0.35303983228511526</v>
      </c>
      <c r="S80" s="74">
        <v>0.85317959468902871</v>
      </c>
      <c r="T80" s="74">
        <v>2.2947589098532495</v>
      </c>
      <c r="U80" s="74">
        <v>0.23535988819007686</v>
      </c>
      <c r="V80" s="74">
        <v>0.14709993011879804</v>
      </c>
      <c r="W80" s="74">
        <v>0.26477987421383647</v>
      </c>
      <c r="X80" s="74">
        <v>4.0599580712788264</v>
      </c>
      <c r="Y80" s="74">
        <v>0.70607966457023053</v>
      </c>
      <c r="Z80" s="74">
        <v>0.29419986023759609</v>
      </c>
      <c r="AA80" s="74">
        <v>0.35303983228511526</v>
      </c>
      <c r="AB80" s="74">
        <v>3.2067784765897973</v>
      </c>
      <c r="AC80" s="74">
        <v>5.7663172606568827</v>
      </c>
      <c r="AD80" s="74">
        <v>0.88259958071278821</v>
      </c>
      <c r="AE80" s="74">
        <v>3.4715583508036336</v>
      </c>
      <c r="AF80" s="74">
        <v>1.5298392732354997</v>
      </c>
      <c r="AG80" s="74">
        <v>80.434241788958772</v>
      </c>
      <c r="AH80" s="74">
        <v>335.59378057302587</v>
      </c>
      <c r="AI80" s="74">
        <v>129.27141858839971</v>
      </c>
      <c r="AJ80" s="74">
        <v>51.455555555555563</v>
      </c>
      <c r="AK80" s="74">
        <v>45.395038434661082</v>
      </c>
      <c r="AL80" s="74">
        <v>15.063032844164919</v>
      </c>
      <c r="AM80" s="74">
        <v>10.149895178197065</v>
      </c>
      <c r="AN80" s="74">
        <v>87.377358490566039</v>
      </c>
      <c r="AO80" s="74">
        <v>202.64486373165622</v>
      </c>
      <c r="AP80" s="74">
        <v>7.0902166317260651</v>
      </c>
      <c r="AQ80" s="74">
        <v>465.68895877009084</v>
      </c>
      <c r="AR80" s="74">
        <v>18.564011180992313</v>
      </c>
      <c r="AS80" s="74">
        <v>37.422222222222224</v>
      </c>
      <c r="AT80" s="74">
        <v>49.92571628232006</v>
      </c>
      <c r="AU80" s="74">
        <v>0.73549965059399025</v>
      </c>
      <c r="AV80" s="74">
        <v>2.9419986023759608E-2</v>
      </c>
      <c r="AW80" s="74">
        <v>3.0890985324947589</v>
      </c>
      <c r="AX80" s="74">
        <v>1.2944793850454228</v>
      </c>
      <c r="AY80" s="74">
        <v>0.79433962264150937</v>
      </c>
      <c r="AZ80" s="74">
        <v>0.26477987421383647</v>
      </c>
      <c r="BA80" s="74">
        <v>2.4418588399720473</v>
      </c>
      <c r="BB80" s="74">
        <v>36.657302585604469</v>
      </c>
      <c r="BC80" s="74">
        <v>0.50013976240391333</v>
      </c>
      <c r="BD80" s="74">
        <v>1.794619147449336</v>
      </c>
      <c r="BE80" s="74">
        <v>19.652550663871416</v>
      </c>
      <c r="BF80" s="74">
        <v>27.919566736547868</v>
      </c>
      <c r="BG80" s="74">
        <v>2.4712788259958072</v>
      </c>
      <c r="BH80" s="74">
        <v>1.5004192872117401</v>
      </c>
      <c r="BI80" s="74">
        <v>1.3827393431167017</v>
      </c>
      <c r="BJ80" s="74">
        <v>25.095248078266945</v>
      </c>
      <c r="BK80" s="74">
        <v>5.8839972047519215E-2</v>
      </c>
      <c r="BL80" s="74">
        <v>3.5598183088749122</v>
      </c>
      <c r="BM80" s="74">
        <v>2.7654786862334033</v>
      </c>
      <c r="BN80" s="74">
        <v>0</v>
      </c>
      <c r="BO80" s="74">
        <v>0.26477987421383647</v>
      </c>
      <c r="BP80" s="74">
        <v>8.8259958071278816E-2</v>
      </c>
      <c r="BQ80" s="74">
        <v>2.7948986722571627</v>
      </c>
      <c r="BR80" s="74">
        <v>22.447449336128582</v>
      </c>
      <c r="BS80" s="74">
        <v>0</v>
      </c>
      <c r="BT80" s="74">
        <v>1740.309853249476</v>
      </c>
      <c r="BU80" s="74">
        <v>0</v>
      </c>
      <c r="BV80" s="74">
        <v>0</v>
      </c>
      <c r="BW80" s="74">
        <v>0</v>
      </c>
      <c r="BX80" s="74">
        <v>133.12543675751223</v>
      </c>
      <c r="BY80" s="74">
        <v>652.56470999301189</v>
      </c>
      <c r="BZ80" s="74">
        <v>0</v>
      </c>
      <c r="CA80" s="74">
        <v>785.69014675052415</v>
      </c>
      <c r="CB80" s="74">
        <v>2526</v>
      </c>
      <c r="CD80" s="74">
        <v>0</v>
      </c>
      <c r="CE80" s="74">
        <v>0</v>
      </c>
      <c r="CF80" s="74">
        <v>0</v>
      </c>
      <c r="CH80" s="95">
        <v>2526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7.1712248397869841E-2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1.0244606913981406E-2</v>
      </c>
      <c r="AG81" s="74">
        <v>0</v>
      </c>
      <c r="AH81" s="74">
        <v>13.266765953605921</v>
      </c>
      <c r="AI81" s="74">
        <v>0.14342449679573968</v>
      </c>
      <c r="AJ81" s="74">
        <v>0.21513674519360951</v>
      </c>
      <c r="AK81" s="74">
        <v>0</v>
      </c>
      <c r="AL81" s="74">
        <v>3.0733820741944216E-2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3.0733820741944216E-2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2.0489213827962812E-2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5.5628215542919035</v>
      </c>
      <c r="BS81" s="74">
        <v>0</v>
      </c>
      <c r="BT81" s="74">
        <v>19.352062460510879</v>
      </c>
      <c r="BU81" s="74">
        <v>0</v>
      </c>
      <c r="BV81" s="74">
        <v>0</v>
      </c>
      <c r="BW81" s="74">
        <v>0</v>
      </c>
      <c r="BX81" s="74">
        <v>416.39204801877423</v>
      </c>
      <c r="BY81" s="74">
        <v>18.255889520714867</v>
      </c>
      <c r="BZ81" s="74">
        <v>0</v>
      </c>
      <c r="CA81" s="74">
        <v>434.64793753948913</v>
      </c>
      <c r="CB81" s="74">
        <v>454</v>
      </c>
      <c r="CD81" s="74">
        <v>0</v>
      </c>
      <c r="CE81" s="74">
        <v>0</v>
      </c>
      <c r="CF81" s="74">
        <v>0</v>
      </c>
      <c r="CH81" s="95">
        <v>454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16.836433676314055</v>
      </c>
      <c r="AJ82" s="74">
        <v>0</v>
      </c>
      <c r="AK82" s="74">
        <v>0</v>
      </c>
      <c r="AL82" s="74">
        <v>0</v>
      </c>
      <c r="AM82" s="74">
        <v>0</v>
      </c>
      <c r="AN82" s="74">
        <v>5.5742815145217692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22.410715190835823</v>
      </c>
      <c r="BU82" s="74">
        <v>0</v>
      </c>
      <c r="BV82" s="74">
        <v>0</v>
      </c>
      <c r="BW82" s="74">
        <v>0</v>
      </c>
      <c r="BX82" s="74">
        <v>1.1358913274874549</v>
      </c>
      <c r="BY82" s="74">
        <v>142.45339348167673</v>
      </c>
      <c r="BZ82" s="74">
        <v>0</v>
      </c>
      <c r="CA82" s="74">
        <v>143.58928480916418</v>
      </c>
      <c r="CB82" s="74">
        <v>166</v>
      </c>
      <c r="CD82" s="74">
        <v>0</v>
      </c>
      <c r="CE82" s="74">
        <v>0</v>
      </c>
      <c r="CF82" s="74">
        <v>0</v>
      </c>
      <c r="CH82" s="95">
        <v>166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2.7718983090561173</v>
      </c>
      <c r="H83" s="74">
        <v>32.180263209278714</v>
      </c>
      <c r="I83" s="74">
        <v>17.599093997734993</v>
      </c>
      <c r="J83" s="74">
        <v>8.086070215175539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0.14761588628109501</v>
      </c>
      <c r="AF83" s="74">
        <v>0</v>
      </c>
      <c r="AG83" s="74">
        <v>0</v>
      </c>
      <c r="AH83" s="74">
        <v>0</v>
      </c>
      <c r="AI83" s="74">
        <v>44.071542937478036</v>
      </c>
      <c r="AJ83" s="74">
        <v>0</v>
      </c>
      <c r="AK83" s="74">
        <v>0</v>
      </c>
      <c r="AL83" s="74">
        <v>0</v>
      </c>
      <c r="AM83" s="74">
        <v>0</v>
      </c>
      <c r="AN83" s="74">
        <v>17.730308118873747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0.11481235599640724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122.70160502987464</v>
      </c>
      <c r="BU83" s="74">
        <v>0</v>
      </c>
      <c r="BV83" s="74">
        <v>0</v>
      </c>
      <c r="BW83" s="74">
        <v>0</v>
      </c>
      <c r="BX83" s="74">
        <v>0</v>
      </c>
      <c r="BY83" s="74">
        <v>297.29839497012534</v>
      </c>
      <c r="BZ83" s="74">
        <v>0</v>
      </c>
      <c r="CA83" s="74">
        <v>297.29839497012534</v>
      </c>
      <c r="CB83" s="74">
        <v>420</v>
      </c>
      <c r="CD83" s="74">
        <v>0</v>
      </c>
      <c r="CE83" s="74">
        <v>0</v>
      </c>
      <c r="CF83" s="74">
        <v>0</v>
      </c>
      <c r="CH83" s="95">
        <v>420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0.40909003567608421</v>
      </c>
      <c r="E84" s="74">
        <v>1.0090887546676743</v>
      </c>
      <c r="F84" s="74">
        <v>0.35454469758593965</v>
      </c>
      <c r="G84" s="74">
        <v>2.0454501783804209</v>
      </c>
      <c r="H84" s="74">
        <v>64.254408270190297</v>
      </c>
      <c r="I84" s="74">
        <v>65.01804300345232</v>
      </c>
      <c r="J84" s="74">
        <v>19.527231036271754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2.5636308902367944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3.0545389330480957</v>
      </c>
      <c r="AC84" s="74">
        <v>5.4545338090144564E-2</v>
      </c>
      <c r="AD84" s="74">
        <v>0</v>
      </c>
      <c r="AE84" s="74">
        <v>0.49090804281130107</v>
      </c>
      <c r="AF84" s="74">
        <v>2.2363588616959271</v>
      </c>
      <c r="AG84" s="74">
        <v>2.3181768688311437</v>
      </c>
      <c r="AH84" s="74">
        <v>22.799951321680425</v>
      </c>
      <c r="AI84" s="74">
        <v>739.06205845241368</v>
      </c>
      <c r="AJ84" s="74">
        <v>75.054385212038923</v>
      </c>
      <c r="AK84" s="74">
        <v>0.95454341657752984</v>
      </c>
      <c r="AL84" s="74">
        <v>34.036290968250206</v>
      </c>
      <c r="AM84" s="74">
        <v>0</v>
      </c>
      <c r="AN84" s="74">
        <v>300.16299551006551</v>
      </c>
      <c r="AO84" s="74">
        <v>0.81818007135216841</v>
      </c>
      <c r="AP84" s="74">
        <v>2.7818122425973724</v>
      </c>
      <c r="AQ84" s="74">
        <v>178.79961825949385</v>
      </c>
      <c r="AR84" s="74">
        <v>13.063608472589623</v>
      </c>
      <c r="AS84" s="74">
        <v>16.090874736592646</v>
      </c>
      <c r="AT84" s="74">
        <v>1.1181794308479636</v>
      </c>
      <c r="AU84" s="74">
        <v>5.4272611399693833</v>
      </c>
      <c r="AV84" s="74">
        <v>0</v>
      </c>
      <c r="AW84" s="74">
        <v>7.3363479731244432</v>
      </c>
      <c r="AX84" s="74">
        <v>0.24545402140565054</v>
      </c>
      <c r="AY84" s="74">
        <v>0</v>
      </c>
      <c r="AZ84" s="74">
        <v>0</v>
      </c>
      <c r="BA84" s="74">
        <v>0</v>
      </c>
      <c r="BB84" s="74">
        <v>2.5636308902367944</v>
      </c>
      <c r="BC84" s="74">
        <v>0</v>
      </c>
      <c r="BD84" s="74">
        <v>0.16363601427043367</v>
      </c>
      <c r="BE84" s="74">
        <v>0</v>
      </c>
      <c r="BF84" s="74">
        <v>0</v>
      </c>
      <c r="BG84" s="74">
        <v>0.16363601427043367</v>
      </c>
      <c r="BH84" s="74">
        <v>5.4545338090144564E-2</v>
      </c>
      <c r="BI84" s="74">
        <v>0</v>
      </c>
      <c r="BJ84" s="74">
        <v>53.127159299800802</v>
      </c>
      <c r="BK84" s="74">
        <v>0</v>
      </c>
      <c r="BL84" s="74">
        <v>2.945448256867806</v>
      </c>
      <c r="BM84" s="74">
        <v>0.40909003567608421</v>
      </c>
      <c r="BN84" s="74">
        <v>0</v>
      </c>
      <c r="BO84" s="74">
        <v>4.227263701986204</v>
      </c>
      <c r="BP84" s="74">
        <v>0</v>
      </c>
      <c r="BQ84" s="74">
        <v>0.13636334522536142</v>
      </c>
      <c r="BR84" s="74">
        <v>0</v>
      </c>
      <c r="BS84" s="74">
        <v>0</v>
      </c>
      <c r="BT84" s="74">
        <v>1624.8783490363614</v>
      </c>
      <c r="BU84" s="74">
        <v>0</v>
      </c>
      <c r="BV84" s="74">
        <v>0</v>
      </c>
      <c r="BW84" s="74">
        <v>0</v>
      </c>
      <c r="BX84" s="74">
        <v>155.8633035925881</v>
      </c>
      <c r="BY84" s="74">
        <v>2477.2583473710506</v>
      </c>
      <c r="BZ84" s="74">
        <v>0</v>
      </c>
      <c r="CA84" s="74">
        <v>2633.1216509636383</v>
      </c>
      <c r="CB84" s="74">
        <v>4258</v>
      </c>
      <c r="CD84" s="74">
        <v>0</v>
      </c>
      <c r="CE84" s="74">
        <v>0</v>
      </c>
      <c r="CF84" s="74">
        <v>0</v>
      </c>
      <c r="CH84" s="95">
        <v>4258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34.487492370598467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2.4130753027667766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0.41966527004639598</v>
      </c>
      <c r="BH85" s="74">
        <v>0</v>
      </c>
      <c r="BI85" s="74">
        <v>0</v>
      </c>
      <c r="BJ85" s="74">
        <v>0</v>
      </c>
      <c r="BK85" s="74">
        <v>0</v>
      </c>
      <c r="BL85" s="74">
        <v>0.25479677109959753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37.575029714511238</v>
      </c>
      <c r="BU85" s="74">
        <v>0</v>
      </c>
      <c r="BV85" s="74">
        <v>0</v>
      </c>
      <c r="BW85" s="74">
        <v>0</v>
      </c>
      <c r="BX85" s="74">
        <v>2269.1900673222981</v>
      </c>
      <c r="BY85" s="74">
        <v>959.23490296319062</v>
      </c>
      <c r="BZ85" s="74">
        <v>0</v>
      </c>
      <c r="CA85" s="74">
        <v>3228.4249702854891</v>
      </c>
      <c r="CB85" s="74">
        <v>3266</v>
      </c>
      <c r="CD85" s="74">
        <v>0</v>
      </c>
      <c r="CE85" s="74">
        <v>0</v>
      </c>
      <c r="CF85" s="74">
        <v>0</v>
      </c>
      <c r="CH85" s="95">
        <v>3266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0.24791869247265996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9.0152251808239978E-2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31.211460844777751</v>
      </c>
      <c r="AK86" s="74">
        <v>0.13522837771235996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0.85269004835293649</v>
      </c>
      <c r="AS86" s="74">
        <v>0</v>
      </c>
      <c r="AT86" s="74">
        <v>2.5543138012334659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35.091764016357409</v>
      </c>
      <c r="BU86" s="74">
        <v>0</v>
      </c>
      <c r="BV86" s="74">
        <v>0</v>
      </c>
      <c r="BW86" s="74">
        <v>0</v>
      </c>
      <c r="BX86" s="74">
        <v>5.4842619850012655</v>
      </c>
      <c r="BY86" s="74">
        <v>241.42397399864132</v>
      </c>
      <c r="BZ86" s="74">
        <v>0</v>
      </c>
      <c r="CA86" s="74">
        <v>246.90823598364258</v>
      </c>
      <c r="CB86" s="74">
        <v>282</v>
      </c>
      <c r="CD86" s="74">
        <v>0</v>
      </c>
      <c r="CE86" s="74">
        <v>0</v>
      </c>
      <c r="CF86" s="74">
        <v>0</v>
      </c>
      <c r="CH86" s="95">
        <v>282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1678.5683651485547</v>
      </c>
      <c r="AK87" s="74">
        <v>406.08420595554219</v>
      </c>
      <c r="AL87" s="74">
        <v>0.64004542645757134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462.38358635202167</v>
      </c>
      <c r="AS87" s="74">
        <v>0</v>
      </c>
      <c r="AT87" s="74">
        <v>351.26185346627256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1.5262621707834394</v>
      </c>
      <c r="BH87" s="74">
        <v>0</v>
      </c>
      <c r="BI87" s="74">
        <v>5.8588773652654611</v>
      </c>
      <c r="BJ87" s="74">
        <v>0</v>
      </c>
      <c r="BK87" s="74">
        <v>0</v>
      </c>
      <c r="BL87" s="74">
        <v>27.817358919117524</v>
      </c>
      <c r="BM87" s="74">
        <v>10.31457821868163</v>
      </c>
      <c r="BN87" s="74">
        <v>0</v>
      </c>
      <c r="BO87" s="74">
        <v>3.5448669773034722</v>
      </c>
      <c r="BP87" s="74">
        <v>0</v>
      </c>
      <c r="BQ87" s="74">
        <v>0</v>
      </c>
      <c r="BR87" s="74">
        <v>0</v>
      </c>
      <c r="BS87" s="74">
        <v>0</v>
      </c>
      <c r="BT87" s="74">
        <v>2948</v>
      </c>
      <c r="BU87" s="74">
        <v>0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0</v>
      </c>
      <c r="CB87" s="74">
        <v>2948</v>
      </c>
      <c r="CD87" s="74">
        <v>0</v>
      </c>
      <c r="CE87" s="74">
        <v>0</v>
      </c>
      <c r="CF87" s="74">
        <v>0</v>
      </c>
      <c r="CH87" s="95">
        <v>2948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117.58852790300017</v>
      </c>
      <c r="AM88" s="74">
        <v>0</v>
      </c>
      <c r="AN88" s="74">
        <v>16.405331882480958</v>
      </c>
      <c r="AO88" s="74">
        <v>0</v>
      </c>
      <c r="AP88" s="74">
        <v>0</v>
      </c>
      <c r="AQ88" s="74">
        <v>0</v>
      </c>
      <c r="AR88" s="74">
        <v>1.5369384424063424</v>
      </c>
      <c r="AS88" s="74">
        <v>0</v>
      </c>
      <c r="AT88" s="74">
        <v>11.437878905642778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2.8700839421731699</v>
      </c>
      <c r="BM88" s="74">
        <v>8.4913726099797911E-3</v>
      </c>
      <c r="BN88" s="74">
        <v>0</v>
      </c>
      <c r="BO88" s="74">
        <v>0</v>
      </c>
      <c r="BP88" s="74">
        <v>0</v>
      </c>
      <c r="BQ88" s="74">
        <v>0</v>
      </c>
      <c r="BR88" s="74">
        <v>0.81517177055806</v>
      </c>
      <c r="BS88" s="74">
        <v>0</v>
      </c>
      <c r="BT88" s="74">
        <v>150.66242421887145</v>
      </c>
      <c r="BU88" s="74">
        <v>0</v>
      </c>
      <c r="BV88" s="74">
        <v>0</v>
      </c>
      <c r="BW88" s="74">
        <v>0</v>
      </c>
      <c r="BX88" s="74">
        <v>149.0915202860252</v>
      </c>
      <c r="BY88" s="74">
        <v>137.24605549510338</v>
      </c>
      <c r="BZ88" s="74">
        <v>0</v>
      </c>
      <c r="CA88" s="74">
        <v>286.33757578112852</v>
      </c>
      <c r="CB88" s="74">
        <v>437</v>
      </c>
      <c r="CD88" s="74">
        <v>0</v>
      </c>
      <c r="CE88" s="74">
        <v>0</v>
      </c>
      <c r="CF88" s="74">
        <v>0</v>
      </c>
      <c r="CH88" s="95">
        <v>437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2.3969169377101158</v>
      </c>
      <c r="AL89" s="74">
        <v>0</v>
      </c>
      <c r="AM89" s="74">
        <v>10.324650832262824</v>
      </c>
      <c r="AN89" s="74">
        <v>0</v>
      </c>
      <c r="AO89" s="74">
        <v>0</v>
      </c>
      <c r="AP89" s="74">
        <v>0</v>
      </c>
      <c r="AQ89" s="74">
        <v>3.4438461748708556E-3</v>
      </c>
      <c r="AR89" s="74">
        <v>5.1657692623062836E-2</v>
      </c>
      <c r="AS89" s="74">
        <v>0.42703692568398616</v>
      </c>
      <c r="AT89" s="74">
        <v>0</v>
      </c>
      <c r="AU89" s="74">
        <v>0</v>
      </c>
      <c r="AV89" s="74">
        <v>0</v>
      </c>
      <c r="AW89" s="74">
        <v>0.15841692404405935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0.46836307978243641</v>
      </c>
      <c r="BM89" s="74">
        <v>0.38571077158553585</v>
      </c>
      <c r="BN89" s="74">
        <v>0</v>
      </c>
      <c r="BO89" s="74">
        <v>0.16874846256867193</v>
      </c>
      <c r="BP89" s="74">
        <v>8.60961543717714E-2</v>
      </c>
      <c r="BQ89" s="74">
        <v>5.510153879793369E-2</v>
      </c>
      <c r="BR89" s="74">
        <v>0</v>
      </c>
      <c r="BS89" s="74">
        <v>0</v>
      </c>
      <c r="BT89" s="74">
        <v>14.526143165605271</v>
      </c>
      <c r="BU89" s="74">
        <v>0</v>
      </c>
      <c r="BV89" s="74">
        <v>0</v>
      </c>
      <c r="BW89" s="74">
        <v>0</v>
      </c>
      <c r="BX89" s="74">
        <v>187.25224806625306</v>
      </c>
      <c r="BY89" s="74">
        <v>50.221608768141692</v>
      </c>
      <c r="BZ89" s="74">
        <v>0</v>
      </c>
      <c r="CA89" s="74">
        <v>237.47385683439472</v>
      </c>
      <c r="CB89" s="74">
        <v>252</v>
      </c>
      <c r="CD89" s="74">
        <v>0</v>
      </c>
      <c r="CE89" s="74">
        <v>0</v>
      </c>
      <c r="CF89" s="74">
        <v>0</v>
      </c>
      <c r="CH89" s="95">
        <v>252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0.18522313880207</v>
      </c>
      <c r="E90" s="74">
        <v>5.5566941640620995E-2</v>
      </c>
      <c r="F90" s="74">
        <v>0.333401649843726</v>
      </c>
      <c r="G90" s="74">
        <v>0</v>
      </c>
      <c r="H90" s="74">
        <v>1.0187272634113851</v>
      </c>
      <c r="I90" s="74">
        <v>0.59271404416662388</v>
      </c>
      <c r="J90" s="74">
        <v>0.11113388328124199</v>
      </c>
      <c r="K90" s="74">
        <v>0.25931239432289799</v>
      </c>
      <c r="L90" s="74">
        <v>0.166700824921863</v>
      </c>
      <c r="M90" s="74">
        <v>0.46305784700517494</v>
      </c>
      <c r="N90" s="74">
        <v>0.14817851104165597</v>
      </c>
      <c r="O90" s="74">
        <v>0</v>
      </c>
      <c r="P90" s="74">
        <v>0.25931239432289799</v>
      </c>
      <c r="Q90" s="74">
        <v>43.583004560127065</v>
      </c>
      <c r="R90" s="74">
        <v>7.4830148076036274</v>
      </c>
      <c r="S90" s="74">
        <v>0.20374545268227698</v>
      </c>
      <c r="T90" s="74">
        <v>3.7044627760413992E-2</v>
      </c>
      <c r="U90" s="74">
        <v>0</v>
      </c>
      <c r="V90" s="74">
        <v>9.2611569401035002E-2</v>
      </c>
      <c r="W90" s="74">
        <v>3.7044627760413992E-2</v>
      </c>
      <c r="X90" s="74">
        <v>2.2597222933852539</v>
      </c>
      <c r="Y90" s="74">
        <v>1.1298611466926269</v>
      </c>
      <c r="Z90" s="74">
        <v>0</v>
      </c>
      <c r="AA90" s="74">
        <v>1.7410975047394581</v>
      </c>
      <c r="AB90" s="74">
        <v>3.7044627760413992E-2</v>
      </c>
      <c r="AC90" s="74">
        <v>3.9822974842445049</v>
      </c>
      <c r="AD90" s="74">
        <v>0.18522313880207</v>
      </c>
      <c r="AE90" s="74">
        <v>1.8522313880206996E-2</v>
      </c>
      <c r="AF90" s="74">
        <v>9.2611569401035002E-2</v>
      </c>
      <c r="AG90" s="74">
        <v>0.79645949684890083</v>
      </c>
      <c r="AH90" s="74">
        <v>5.5566941640620995E-2</v>
      </c>
      <c r="AI90" s="74">
        <v>16.392247783983194</v>
      </c>
      <c r="AJ90" s="74">
        <v>11.03929907260337</v>
      </c>
      <c r="AK90" s="74">
        <v>0.81498181072910791</v>
      </c>
      <c r="AL90" s="74">
        <v>0.166700824921863</v>
      </c>
      <c r="AM90" s="74">
        <v>21.504406414920329</v>
      </c>
      <c r="AN90" s="74">
        <v>2.9265255930727059</v>
      </c>
      <c r="AO90" s="74">
        <v>1.48178511041656</v>
      </c>
      <c r="AP90" s="74">
        <v>0.90759338013014301</v>
      </c>
      <c r="AQ90" s="74">
        <v>24.30127581083158</v>
      </c>
      <c r="AR90" s="74">
        <v>0.55566941640620993</v>
      </c>
      <c r="AS90" s="74">
        <v>9.1129784290618439</v>
      </c>
      <c r="AT90" s="74">
        <v>2.8339140236716709</v>
      </c>
      <c r="AU90" s="74">
        <v>2.6301685709893938</v>
      </c>
      <c r="AV90" s="74">
        <v>3.7044627760413992E-2</v>
      </c>
      <c r="AW90" s="74">
        <v>3.6674181482809858</v>
      </c>
      <c r="AX90" s="74">
        <v>0.11113388328124199</v>
      </c>
      <c r="AY90" s="74">
        <v>0.166700824921863</v>
      </c>
      <c r="AZ90" s="74">
        <v>3.7044627760413992E-2</v>
      </c>
      <c r="BA90" s="74">
        <v>1.574396679817595</v>
      </c>
      <c r="BB90" s="74">
        <v>5.5566941640620995E-2</v>
      </c>
      <c r="BC90" s="74">
        <v>2.1485884101040118</v>
      </c>
      <c r="BD90" s="74">
        <v>6.834733821796382</v>
      </c>
      <c r="BE90" s="74">
        <v>3.5007173233591229</v>
      </c>
      <c r="BF90" s="74">
        <v>7.0384792744786591</v>
      </c>
      <c r="BG90" s="74">
        <v>12.261771788697033</v>
      </c>
      <c r="BH90" s="74">
        <v>7.7238048880463177</v>
      </c>
      <c r="BI90" s="74">
        <v>15.392042834452015</v>
      </c>
      <c r="BJ90" s="74">
        <v>5.6122611057027205</v>
      </c>
      <c r="BK90" s="74">
        <v>0.51862478864579598</v>
      </c>
      <c r="BL90" s="74">
        <v>22.374955167290054</v>
      </c>
      <c r="BM90" s="74">
        <v>28.005738586872983</v>
      </c>
      <c r="BN90" s="74">
        <v>0.75941486908848688</v>
      </c>
      <c r="BO90" s="74">
        <v>61.642260593328892</v>
      </c>
      <c r="BP90" s="74">
        <v>274.37103550750629</v>
      </c>
      <c r="BQ90" s="74">
        <v>4.9269354921350619</v>
      </c>
      <c r="BR90" s="74">
        <v>2.7783470820310496</v>
      </c>
      <c r="BS90" s="74">
        <v>0</v>
      </c>
      <c r="BT90" s="74">
        <v>621.53476456422607</v>
      </c>
      <c r="BU90" s="74">
        <v>0</v>
      </c>
      <c r="BV90" s="74">
        <v>0</v>
      </c>
      <c r="BW90" s="74">
        <v>0</v>
      </c>
      <c r="BX90" s="74">
        <v>658.0792898498745</v>
      </c>
      <c r="BY90" s="74">
        <v>166.38594558589946</v>
      </c>
      <c r="BZ90" s="74">
        <v>0</v>
      </c>
      <c r="CA90" s="74">
        <v>824.46523543577393</v>
      </c>
      <c r="CB90" s="74">
        <v>1446</v>
      </c>
      <c r="CD90" s="74">
        <v>0</v>
      </c>
      <c r="CE90" s="74">
        <v>0</v>
      </c>
      <c r="CF90" s="74">
        <v>0</v>
      </c>
      <c r="CH90" s="95">
        <v>1446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0</v>
      </c>
      <c r="E91" s="74">
        <v>0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74">
        <v>0</v>
      </c>
      <c r="AA91" s="74">
        <v>0</v>
      </c>
      <c r="AB91" s="74">
        <v>0</v>
      </c>
      <c r="AC91" s="74">
        <v>0</v>
      </c>
      <c r="AD91" s="74">
        <v>0</v>
      </c>
      <c r="AE91" s="74">
        <v>0</v>
      </c>
      <c r="AF91" s="74">
        <v>0</v>
      </c>
      <c r="AG91" s="74">
        <v>0</v>
      </c>
      <c r="AH91" s="74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  <c r="AR91" s="74">
        <v>0</v>
      </c>
      <c r="AS91" s="74">
        <v>0</v>
      </c>
      <c r="AT91" s="74">
        <v>0</v>
      </c>
      <c r="AU91" s="74">
        <v>0</v>
      </c>
      <c r="AV91" s="74">
        <v>0</v>
      </c>
      <c r="AW91" s="74">
        <v>0</v>
      </c>
      <c r="AX91" s="74">
        <v>0</v>
      </c>
      <c r="AY91" s="74">
        <v>0</v>
      </c>
      <c r="AZ91" s="74">
        <v>0</v>
      </c>
      <c r="BA91" s="74">
        <v>0</v>
      </c>
      <c r="BB91" s="74">
        <v>0</v>
      </c>
      <c r="BC91" s="74">
        <v>0</v>
      </c>
      <c r="BD91" s="74">
        <v>0</v>
      </c>
      <c r="BE91" s="74">
        <v>0</v>
      </c>
      <c r="BF91" s="74">
        <v>0</v>
      </c>
      <c r="BG91" s="74">
        <v>0</v>
      </c>
      <c r="BH91" s="74">
        <v>0</v>
      </c>
      <c r="BI91" s="74">
        <v>0</v>
      </c>
      <c r="BJ91" s="74">
        <v>0</v>
      </c>
      <c r="BK91" s="74">
        <v>0</v>
      </c>
      <c r="BL91" s="74">
        <v>0</v>
      </c>
      <c r="BM91" s="74">
        <v>0</v>
      </c>
      <c r="BN91" s="74">
        <v>0</v>
      </c>
      <c r="BO91" s="74">
        <v>0</v>
      </c>
      <c r="BP91" s="74">
        <v>0</v>
      </c>
      <c r="BQ91" s="74">
        <v>0</v>
      </c>
      <c r="BR91" s="74">
        <v>0</v>
      </c>
      <c r="BS91" s="74">
        <v>0</v>
      </c>
      <c r="BT91" s="74">
        <v>0</v>
      </c>
      <c r="BU91" s="74">
        <v>0</v>
      </c>
      <c r="BV91" s="74">
        <v>0</v>
      </c>
      <c r="BW91" s="74">
        <v>0</v>
      </c>
      <c r="BX91" s="74">
        <v>0</v>
      </c>
      <c r="BY91" s="74">
        <v>0</v>
      </c>
      <c r="BZ91" s="74">
        <v>0</v>
      </c>
      <c r="CA91" s="74">
        <v>0</v>
      </c>
      <c r="CB91" s="74">
        <v>0</v>
      </c>
      <c r="CD91" s="74">
        <v>0</v>
      </c>
      <c r="CE91" s="74">
        <v>0</v>
      </c>
      <c r="CF91" s="74">
        <v>0</v>
      </c>
      <c r="CH91" s="95">
        <v>0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74">
        <v>0</v>
      </c>
      <c r="AA92" s="74">
        <v>0</v>
      </c>
      <c r="AB92" s="74">
        <v>0</v>
      </c>
      <c r="AC92" s="74">
        <v>0</v>
      </c>
      <c r="AD92" s="74">
        <v>0</v>
      </c>
      <c r="AE92" s="74">
        <v>0</v>
      </c>
      <c r="AF92" s="74">
        <v>0</v>
      </c>
      <c r="AG92" s="74">
        <v>0</v>
      </c>
      <c r="AH92" s="74">
        <v>0</v>
      </c>
      <c r="AI92" s="74">
        <v>0</v>
      </c>
      <c r="AJ92" s="74">
        <v>0</v>
      </c>
      <c r="AK92" s="74">
        <v>0</v>
      </c>
      <c r="AL92" s="74">
        <v>0</v>
      </c>
      <c r="AM92" s="74">
        <v>0</v>
      </c>
      <c r="AN92" s="74">
        <v>0</v>
      </c>
      <c r="AO92" s="74">
        <v>0</v>
      </c>
      <c r="AP92" s="74">
        <v>0</v>
      </c>
      <c r="AQ92" s="74">
        <v>0</v>
      </c>
      <c r="AR92" s="74">
        <v>0</v>
      </c>
      <c r="AS92" s="74">
        <v>0</v>
      </c>
      <c r="AT92" s="74">
        <v>0</v>
      </c>
      <c r="AU92" s="74">
        <v>0</v>
      </c>
      <c r="AV92" s="74">
        <v>0</v>
      </c>
      <c r="AW92" s="74">
        <v>0</v>
      </c>
      <c r="AX92" s="74">
        <v>0</v>
      </c>
      <c r="AY92" s="74">
        <v>0</v>
      </c>
      <c r="AZ92" s="74">
        <v>0</v>
      </c>
      <c r="BA92" s="74">
        <v>0</v>
      </c>
      <c r="BB92" s="74">
        <v>0</v>
      </c>
      <c r="BC92" s="74">
        <v>0</v>
      </c>
      <c r="BD92" s="74">
        <v>0</v>
      </c>
      <c r="BE92" s="74">
        <v>0</v>
      </c>
      <c r="BF92" s="74">
        <v>0</v>
      </c>
      <c r="BG92" s="74">
        <v>0</v>
      </c>
      <c r="BH92" s="74">
        <v>0</v>
      </c>
      <c r="BI92" s="74">
        <v>0</v>
      </c>
      <c r="BJ92" s="74">
        <v>0</v>
      </c>
      <c r="BK92" s="74">
        <v>0</v>
      </c>
      <c r="BL92" s="74">
        <v>0</v>
      </c>
      <c r="BM92" s="74">
        <v>0</v>
      </c>
      <c r="BN92" s="74">
        <v>0</v>
      </c>
      <c r="BO92" s="74">
        <v>0</v>
      </c>
      <c r="BP92" s="74">
        <v>0</v>
      </c>
      <c r="BQ92" s="74">
        <v>0</v>
      </c>
      <c r="BR92" s="74">
        <v>0</v>
      </c>
      <c r="BS92" s="74">
        <v>0</v>
      </c>
      <c r="BT92" s="74">
        <v>0</v>
      </c>
      <c r="BU92" s="74">
        <v>0</v>
      </c>
      <c r="BV92" s="74">
        <v>0</v>
      </c>
      <c r="BW92" s="74">
        <v>0</v>
      </c>
      <c r="BX92" s="74">
        <v>0</v>
      </c>
      <c r="BY92" s="74">
        <v>0</v>
      </c>
      <c r="BZ92" s="74">
        <v>0</v>
      </c>
      <c r="CA92" s="74">
        <v>0</v>
      </c>
      <c r="CB92" s="74">
        <v>0</v>
      </c>
      <c r="CD92" s="74">
        <v>0</v>
      </c>
      <c r="CE92" s="74">
        <v>0</v>
      </c>
      <c r="CF92" s="74">
        <v>0</v>
      </c>
      <c r="CH92" s="95">
        <v>0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0</v>
      </c>
      <c r="E93" s="74">
        <v>0</v>
      </c>
      <c r="F93" s="74">
        <v>0</v>
      </c>
      <c r="G93" s="74">
        <v>0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74">
        <v>0</v>
      </c>
      <c r="AA93" s="74">
        <v>0</v>
      </c>
      <c r="AB93" s="74">
        <v>0</v>
      </c>
      <c r="AC93" s="74">
        <v>0</v>
      </c>
      <c r="AD93" s="74">
        <v>0</v>
      </c>
      <c r="AE93" s="74">
        <v>0</v>
      </c>
      <c r="AF93" s="74">
        <v>0</v>
      </c>
      <c r="AG93" s="74">
        <v>0</v>
      </c>
      <c r="AH93" s="74">
        <v>0</v>
      </c>
      <c r="AI93" s="74">
        <v>0</v>
      </c>
      <c r="AJ93" s="74">
        <v>0</v>
      </c>
      <c r="AK93" s="74">
        <v>0</v>
      </c>
      <c r="AL93" s="74">
        <v>0</v>
      </c>
      <c r="AM93" s="74">
        <v>0</v>
      </c>
      <c r="AN93" s="74">
        <v>0</v>
      </c>
      <c r="AO93" s="74">
        <v>0</v>
      </c>
      <c r="AP93" s="74">
        <v>0</v>
      </c>
      <c r="AQ93" s="74">
        <v>0</v>
      </c>
      <c r="AR93" s="74">
        <v>0</v>
      </c>
      <c r="AS93" s="74">
        <v>0</v>
      </c>
      <c r="AT93" s="74">
        <v>0</v>
      </c>
      <c r="AU93" s="74">
        <v>0</v>
      </c>
      <c r="AV93" s="74">
        <v>0</v>
      </c>
      <c r="AW93" s="74">
        <v>0</v>
      </c>
      <c r="AX93" s="74">
        <v>0</v>
      </c>
      <c r="AY93" s="74">
        <v>0</v>
      </c>
      <c r="AZ93" s="74">
        <v>0</v>
      </c>
      <c r="BA93" s="74">
        <v>0</v>
      </c>
      <c r="BB93" s="74">
        <v>0</v>
      </c>
      <c r="BC93" s="74">
        <v>0</v>
      </c>
      <c r="BD93" s="74">
        <v>0</v>
      </c>
      <c r="BE93" s="74">
        <v>0</v>
      </c>
      <c r="BF93" s="74">
        <v>0</v>
      </c>
      <c r="BG93" s="74">
        <v>0</v>
      </c>
      <c r="BH93" s="74">
        <v>0</v>
      </c>
      <c r="BI93" s="74">
        <v>0</v>
      </c>
      <c r="BJ93" s="74">
        <v>0</v>
      </c>
      <c r="BK93" s="74">
        <v>0</v>
      </c>
      <c r="BL93" s="74">
        <v>0</v>
      </c>
      <c r="BM93" s="74">
        <v>0</v>
      </c>
      <c r="BN93" s="74">
        <v>0</v>
      </c>
      <c r="BO93" s="74">
        <v>0</v>
      </c>
      <c r="BP93" s="74">
        <v>0</v>
      </c>
      <c r="BQ93" s="74">
        <v>0</v>
      </c>
      <c r="BR93" s="74">
        <v>0</v>
      </c>
      <c r="BS93" s="74">
        <v>0</v>
      </c>
      <c r="BT93" s="74">
        <v>0</v>
      </c>
      <c r="BU93" s="74">
        <v>0</v>
      </c>
      <c r="BV93" s="74">
        <v>0</v>
      </c>
      <c r="BW93" s="74">
        <v>0</v>
      </c>
      <c r="BX93" s="74">
        <v>0</v>
      </c>
      <c r="BY93" s="74">
        <v>0</v>
      </c>
      <c r="BZ93" s="74">
        <v>0</v>
      </c>
      <c r="CA93" s="74">
        <v>0</v>
      </c>
      <c r="CB93" s="74">
        <v>0</v>
      </c>
      <c r="CD93" s="74">
        <v>0</v>
      </c>
      <c r="CE93" s="74">
        <v>0</v>
      </c>
      <c r="CF93" s="74">
        <v>0</v>
      </c>
      <c r="CH93" s="95">
        <v>0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0</v>
      </c>
      <c r="AF94" s="74">
        <v>0</v>
      </c>
      <c r="AG94" s="74">
        <v>0</v>
      </c>
      <c r="AH94" s="74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  <c r="AR94" s="74">
        <v>0</v>
      </c>
      <c r="AS94" s="74">
        <v>0</v>
      </c>
      <c r="AT94" s="74">
        <v>0</v>
      </c>
      <c r="AU94" s="74">
        <v>0</v>
      </c>
      <c r="AV94" s="74">
        <v>0</v>
      </c>
      <c r="AW94" s="74">
        <v>0</v>
      </c>
      <c r="AX94" s="74">
        <v>0</v>
      </c>
      <c r="AY94" s="74">
        <v>0</v>
      </c>
      <c r="AZ94" s="74">
        <v>0</v>
      </c>
      <c r="BA94" s="74">
        <v>0</v>
      </c>
      <c r="BB94" s="74">
        <v>0</v>
      </c>
      <c r="BC94" s="74">
        <v>0</v>
      </c>
      <c r="BD94" s="74">
        <v>0</v>
      </c>
      <c r="BE94" s="74">
        <v>0</v>
      </c>
      <c r="BF94" s="74">
        <v>0</v>
      </c>
      <c r="BG94" s="74">
        <v>0</v>
      </c>
      <c r="BH94" s="74">
        <v>0</v>
      </c>
      <c r="BI94" s="74">
        <v>0</v>
      </c>
      <c r="BJ94" s="74">
        <v>0</v>
      </c>
      <c r="BK94" s="74">
        <v>0</v>
      </c>
      <c r="BL94" s="74">
        <v>0</v>
      </c>
      <c r="BM94" s="74">
        <v>0</v>
      </c>
      <c r="BN94" s="74">
        <v>0</v>
      </c>
      <c r="BO94" s="74">
        <v>0</v>
      </c>
      <c r="BP94" s="74">
        <v>0</v>
      </c>
      <c r="BQ94" s="74">
        <v>0</v>
      </c>
      <c r="BR94" s="74">
        <v>0</v>
      </c>
      <c r="BS94" s="74">
        <v>0</v>
      </c>
      <c r="BT94" s="74">
        <v>0</v>
      </c>
      <c r="BU94" s="74">
        <v>0</v>
      </c>
      <c r="BV94" s="74">
        <v>0</v>
      </c>
      <c r="BW94" s="74">
        <v>0</v>
      </c>
      <c r="BX94" s="74">
        <v>0</v>
      </c>
      <c r="BY94" s="74">
        <v>0</v>
      </c>
      <c r="BZ94" s="74">
        <v>0</v>
      </c>
      <c r="CA94" s="74">
        <v>0</v>
      </c>
      <c r="CB94" s="74">
        <v>0</v>
      </c>
      <c r="CD94" s="74">
        <v>0</v>
      </c>
      <c r="CE94" s="74">
        <v>0</v>
      </c>
      <c r="CF94" s="74">
        <v>0</v>
      </c>
      <c r="CH94" s="95">
        <v>0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0</v>
      </c>
      <c r="AE95" s="74">
        <v>0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  <c r="AR95" s="74">
        <v>0</v>
      </c>
      <c r="AS95" s="74">
        <v>0</v>
      </c>
      <c r="AT95" s="74">
        <v>0</v>
      </c>
      <c r="AU95" s="74">
        <v>0</v>
      </c>
      <c r="AV95" s="74">
        <v>0</v>
      </c>
      <c r="AW95" s="74">
        <v>0</v>
      </c>
      <c r="AX95" s="74">
        <v>0</v>
      </c>
      <c r="AY95" s="74">
        <v>0</v>
      </c>
      <c r="AZ95" s="74">
        <v>0</v>
      </c>
      <c r="BA95" s="74">
        <v>0</v>
      </c>
      <c r="BB95" s="74">
        <v>0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4">
        <v>0</v>
      </c>
      <c r="BR95" s="74">
        <v>0</v>
      </c>
      <c r="BS95" s="74">
        <v>0</v>
      </c>
      <c r="BT95" s="74">
        <v>0</v>
      </c>
      <c r="BU95" s="74">
        <v>0</v>
      </c>
      <c r="BV95" s="74">
        <v>0</v>
      </c>
      <c r="BW95" s="74">
        <v>0</v>
      </c>
      <c r="BX95" s="74">
        <v>0</v>
      </c>
      <c r="BY95" s="74">
        <v>0</v>
      </c>
      <c r="BZ95" s="74">
        <v>0</v>
      </c>
      <c r="CA95" s="74">
        <v>0</v>
      </c>
      <c r="CB95" s="74">
        <v>0</v>
      </c>
      <c r="CD95" s="74">
        <v>0</v>
      </c>
      <c r="CE95" s="74">
        <v>0</v>
      </c>
      <c r="CF95" s="74">
        <v>0</v>
      </c>
      <c r="CH95" s="95">
        <v>0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  <c r="V96" s="74">
        <v>0</v>
      </c>
      <c r="W96" s="74">
        <v>0</v>
      </c>
      <c r="X96" s="74">
        <v>0</v>
      </c>
      <c r="Y96" s="74">
        <v>0</v>
      </c>
      <c r="Z96" s="74">
        <v>0</v>
      </c>
      <c r="AA96" s="74">
        <v>0</v>
      </c>
      <c r="AB96" s="74">
        <v>0</v>
      </c>
      <c r="AC96" s="74">
        <v>0</v>
      </c>
      <c r="AD96" s="74">
        <v>0</v>
      </c>
      <c r="AE96" s="74">
        <v>0</v>
      </c>
      <c r="AF96" s="74">
        <v>0</v>
      </c>
      <c r="AG96" s="74">
        <v>0</v>
      </c>
      <c r="AH96" s="74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  <c r="AR96" s="74">
        <v>0</v>
      </c>
      <c r="AS96" s="74">
        <v>0</v>
      </c>
      <c r="AT96" s="74">
        <v>0</v>
      </c>
      <c r="AU96" s="74">
        <v>0</v>
      </c>
      <c r="AV96" s="74">
        <v>0</v>
      </c>
      <c r="AW96" s="74">
        <v>0</v>
      </c>
      <c r="AX96" s="74">
        <v>0</v>
      </c>
      <c r="AY96" s="74">
        <v>0</v>
      </c>
      <c r="AZ96" s="74">
        <v>0</v>
      </c>
      <c r="BA96" s="74">
        <v>0</v>
      </c>
      <c r="BB96" s="74">
        <v>0</v>
      </c>
      <c r="BC96" s="74">
        <v>0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0</v>
      </c>
      <c r="BK96" s="74">
        <v>0</v>
      </c>
      <c r="BL96" s="74">
        <v>0</v>
      </c>
      <c r="BM96" s="74">
        <v>0</v>
      </c>
      <c r="BN96" s="74">
        <v>0</v>
      </c>
      <c r="BO96" s="74">
        <v>0</v>
      </c>
      <c r="BP96" s="74">
        <v>0</v>
      </c>
      <c r="BQ96" s="74">
        <v>0</v>
      </c>
      <c r="BR96" s="74">
        <v>0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0</v>
      </c>
      <c r="CA96" s="74">
        <v>0</v>
      </c>
      <c r="CB96" s="74">
        <v>0</v>
      </c>
      <c r="CD96" s="74">
        <v>0</v>
      </c>
      <c r="CE96" s="74">
        <v>0</v>
      </c>
      <c r="CF96" s="74">
        <v>0</v>
      </c>
      <c r="CH96" s="95">
        <v>0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4">
        <v>0</v>
      </c>
      <c r="BQ97" s="74">
        <v>0</v>
      </c>
      <c r="BR97" s="74">
        <v>0</v>
      </c>
      <c r="BS97" s="74">
        <v>0</v>
      </c>
      <c r="BT97" s="74">
        <v>0</v>
      </c>
      <c r="BU97" s="74">
        <v>0</v>
      </c>
      <c r="BV97" s="74">
        <v>0</v>
      </c>
      <c r="BW97" s="74">
        <v>0</v>
      </c>
      <c r="BX97" s="74">
        <v>0</v>
      </c>
      <c r="BY97" s="74">
        <v>0</v>
      </c>
      <c r="BZ97" s="74">
        <v>0</v>
      </c>
      <c r="CA97" s="74">
        <v>0</v>
      </c>
      <c r="CB97" s="74">
        <v>0</v>
      </c>
      <c r="CD97" s="74">
        <v>0</v>
      </c>
      <c r="CE97" s="74">
        <v>0</v>
      </c>
      <c r="CF97" s="74">
        <v>0</v>
      </c>
      <c r="CH97" s="95">
        <v>0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4">
        <v>0</v>
      </c>
      <c r="BQ98" s="74">
        <v>0</v>
      </c>
      <c r="BR98" s="74">
        <v>0</v>
      </c>
      <c r="BS98" s="74">
        <v>0</v>
      </c>
      <c r="BT98" s="74">
        <v>0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0</v>
      </c>
      <c r="CD98" s="74">
        <v>0</v>
      </c>
      <c r="CE98" s="74">
        <v>0</v>
      </c>
      <c r="CF98" s="74">
        <v>0</v>
      </c>
      <c r="CH98" s="95">
        <v>0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  <c r="V99" s="74">
        <v>0</v>
      </c>
      <c r="W99" s="74">
        <v>0</v>
      </c>
      <c r="X99" s="74">
        <v>0</v>
      </c>
      <c r="Y99" s="74">
        <v>0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0</v>
      </c>
      <c r="AF99" s="74">
        <v>0</v>
      </c>
      <c r="AG99" s="74">
        <v>0</v>
      </c>
      <c r="AH99" s="74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  <c r="AR99" s="74">
        <v>0</v>
      </c>
      <c r="AS99" s="74">
        <v>0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0</v>
      </c>
      <c r="BC99" s="74">
        <v>0</v>
      </c>
      <c r="BD99" s="74">
        <v>0</v>
      </c>
      <c r="BE99" s="74">
        <v>0</v>
      </c>
      <c r="BF99" s="74">
        <v>0</v>
      </c>
      <c r="BG99" s="74">
        <v>0</v>
      </c>
      <c r="BH99" s="74">
        <v>0</v>
      </c>
      <c r="BI99" s="74">
        <v>0</v>
      </c>
      <c r="BJ99" s="74">
        <v>0</v>
      </c>
      <c r="BK99" s="74">
        <v>0</v>
      </c>
      <c r="BL99" s="74">
        <v>0</v>
      </c>
      <c r="BM99" s="74">
        <v>0</v>
      </c>
      <c r="BN99" s="74">
        <v>0</v>
      </c>
      <c r="BO99" s="74">
        <v>0</v>
      </c>
      <c r="BP99" s="74">
        <v>0</v>
      </c>
      <c r="BQ99" s="74">
        <v>0</v>
      </c>
      <c r="BR99" s="74">
        <v>0</v>
      </c>
      <c r="BS99" s="74">
        <v>0</v>
      </c>
      <c r="BT99" s="74">
        <v>0</v>
      </c>
      <c r="BU99" s="74">
        <v>0</v>
      </c>
      <c r="BV99" s="74">
        <v>0</v>
      </c>
      <c r="BW99" s="74">
        <v>0</v>
      </c>
      <c r="BX99" s="74">
        <v>0</v>
      </c>
      <c r="BY99" s="74">
        <v>0</v>
      </c>
      <c r="BZ99" s="74">
        <v>0</v>
      </c>
      <c r="CA99" s="74">
        <v>0</v>
      </c>
      <c r="CB99" s="74">
        <v>0</v>
      </c>
      <c r="CD99" s="74">
        <v>0</v>
      </c>
      <c r="CE99" s="74">
        <v>0</v>
      </c>
      <c r="CF99" s="74">
        <v>0</v>
      </c>
      <c r="CH99" s="95">
        <v>0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  <c r="V100" s="74">
        <v>0</v>
      </c>
      <c r="W100" s="74">
        <v>0</v>
      </c>
      <c r="X100" s="74">
        <v>0</v>
      </c>
      <c r="Y100" s="74">
        <v>0</v>
      </c>
      <c r="Z100" s="74">
        <v>0</v>
      </c>
      <c r="AA100" s="74">
        <v>0</v>
      </c>
      <c r="AB100" s="74">
        <v>0</v>
      </c>
      <c r="AC100" s="74">
        <v>0</v>
      </c>
      <c r="AD100" s="74">
        <v>0</v>
      </c>
      <c r="AE100" s="74">
        <v>0</v>
      </c>
      <c r="AF100" s="74">
        <v>0</v>
      </c>
      <c r="AG100" s="74">
        <v>0</v>
      </c>
      <c r="AH100" s="74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  <c r="AR100" s="74">
        <v>0</v>
      </c>
      <c r="AS100" s="74">
        <v>0</v>
      </c>
      <c r="AT100" s="74">
        <v>0</v>
      </c>
      <c r="AU100" s="74">
        <v>0</v>
      </c>
      <c r="AV100" s="74">
        <v>0</v>
      </c>
      <c r="AW100" s="74">
        <v>0</v>
      </c>
      <c r="AX100" s="74">
        <v>0</v>
      </c>
      <c r="AY100" s="74">
        <v>0</v>
      </c>
      <c r="AZ100" s="74">
        <v>0</v>
      </c>
      <c r="BA100" s="74">
        <v>0</v>
      </c>
      <c r="BB100" s="74">
        <v>0</v>
      </c>
      <c r="BC100" s="74">
        <v>0</v>
      </c>
      <c r="BD100" s="74">
        <v>0</v>
      </c>
      <c r="BE100" s="74">
        <v>0</v>
      </c>
      <c r="BF100" s="74">
        <v>0</v>
      </c>
      <c r="BG100" s="74">
        <v>0</v>
      </c>
      <c r="BH100" s="74">
        <v>0</v>
      </c>
      <c r="BI100" s="74">
        <v>0</v>
      </c>
      <c r="BJ100" s="74">
        <v>0</v>
      </c>
      <c r="BK100" s="74">
        <v>0</v>
      </c>
      <c r="BL100" s="74">
        <v>0</v>
      </c>
      <c r="BM100" s="74">
        <v>0</v>
      </c>
      <c r="BN100" s="74">
        <v>0</v>
      </c>
      <c r="BO100" s="74">
        <v>0</v>
      </c>
      <c r="BP100" s="74">
        <v>0</v>
      </c>
      <c r="BQ100" s="74">
        <v>0</v>
      </c>
      <c r="BR100" s="74">
        <v>0</v>
      </c>
      <c r="BS100" s="74">
        <v>0</v>
      </c>
      <c r="BT100" s="74">
        <v>0</v>
      </c>
      <c r="BU100" s="74">
        <v>0</v>
      </c>
      <c r="BV100" s="74">
        <v>0</v>
      </c>
      <c r="BW100" s="74">
        <v>0</v>
      </c>
      <c r="BX100" s="74">
        <v>0</v>
      </c>
      <c r="BY100" s="74">
        <v>0</v>
      </c>
      <c r="BZ100" s="74">
        <v>0</v>
      </c>
      <c r="CA100" s="74">
        <v>0</v>
      </c>
      <c r="CB100" s="74">
        <v>0</v>
      </c>
      <c r="CD100" s="74">
        <v>0</v>
      </c>
      <c r="CE100" s="74">
        <v>0</v>
      </c>
      <c r="CF100" s="74">
        <v>0</v>
      </c>
      <c r="CH100" s="95">
        <v>0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0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0</v>
      </c>
      <c r="BA101" s="74">
        <v>0</v>
      </c>
      <c r="BB101" s="74">
        <v>0</v>
      </c>
      <c r="BC101" s="74">
        <v>0</v>
      </c>
      <c r="BD101" s="74">
        <v>0</v>
      </c>
      <c r="BE101" s="74">
        <v>0</v>
      </c>
      <c r="BF101" s="74">
        <v>0</v>
      </c>
      <c r="BG101" s="74">
        <v>0</v>
      </c>
      <c r="BH101" s="74">
        <v>0</v>
      </c>
      <c r="BI101" s="74">
        <v>0</v>
      </c>
      <c r="BJ101" s="74">
        <v>0</v>
      </c>
      <c r="BK101" s="74">
        <v>0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0</v>
      </c>
      <c r="BR101" s="74">
        <v>0</v>
      </c>
      <c r="BS101" s="74">
        <v>0</v>
      </c>
      <c r="BT101" s="74">
        <v>0</v>
      </c>
      <c r="BU101" s="74">
        <v>0</v>
      </c>
      <c r="BV101" s="74">
        <v>0</v>
      </c>
      <c r="BW101" s="74">
        <v>0</v>
      </c>
      <c r="BX101" s="74">
        <v>0</v>
      </c>
      <c r="BY101" s="74">
        <v>0</v>
      </c>
      <c r="BZ101" s="74">
        <v>0</v>
      </c>
      <c r="CA101" s="74">
        <v>0</v>
      </c>
      <c r="CB101" s="74">
        <v>0</v>
      </c>
      <c r="CD101" s="74">
        <v>0</v>
      </c>
      <c r="CE101" s="74">
        <v>0</v>
      </c>
      <c r="CF101" s="74">
        <v>0</v>
      </c>
      <c r="CH101" s="95">
        <v>0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  <c r="V102" s="74">
        <v>0</v>
      </c>
      <c r="W102" s="74">
        <v>0</v>
      </c>
      <c r="X102" s="74">
        <v>0</v>
      </c>
      <c r="Y102" s="74">
        <v>0</v>
      </c>
      <c r="Z102" s="74">
        <v>0</v>
      </c>
      <c r="AA102" s="74">
        <v>0</v>
      </c>
      <c r="AB102" s="74">
        <v>0</v>
      </c>
      <c r="AC102" s="74">
        <v>0</v>
      </c>
      <c r="AD102" s="74">
        <v>0</v>
      </c>
      <c r="AE102" s="74">
        <v>0</v>
      </c>
      <c r="AF102" s="74">
        <v>0</v>
      </c>
      <c r="AG102" s="74">
        <v>0</v>
      </c>
      <c r="AH102" s="74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  <c r="AR102" s="74">
        <v>0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0</v>
      </c>
      <c r="AY102" s="74">
        <v>0</v>
      </c>
      <c r="AZ102" s="74">
        <v>0</v>
      </c>
      <c r="BA102" s="74">
        <v>0</v>
      </c>
      <c r="BB102" s="74">
        <v>0</v>
      </c>
      <c r="BC102" s="74">
        <v>0</v>
      </c>
      <c r="BD102" s="74">
        <v>0</v>
      </c>
      <c r="BE102" s="74">
        <v>0</v>
      </c>
      <c r="BF102" s="74">
        <v>0</v>
      </c>
      <c r="BG102" s="74">
        <v>0</v>
      </c>
      <c r="BH102" s="74">
        <v>0</v>
      </c>
      <c r="BI102" s="74">
        <v>0</v>
      </c>
      <c r="BJ102" s="74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4">
        <v>0</v>
      </c>
      <c r="BQ102" s="74">
        <v>0</v>
      </c>
      <c r="BR102" s="74">
        <v>0</v>
      </c>
      <c r="BS102" s="74">
        <v>0</v>
      </c>
      <c r="BT102" s="74">
        <v>0</v>
      </c>
      <c r="BU102" s="74">
        <v>0</v>
      </c>
      <c r="BV102" s="74">
        <v>0</v>
      </c>
      <c r="BW102" s="74">
        <v>0</v>
      </c>
      <c r="BX102" s="74">
        <v>0</v>
      </c>
      <c r="BY102" s="74">
        <v>0</v>
      </c>
      <c r="BZ102" s="74">
        <v>0</v>
      </c>
      <c r="CA102" s="74">
        <v>0</v>
      </c>
      <c r="CB102" s="74">
        <v>0</v>
      </c>
      <c r="CD102" s="74">
        <v>0</v>
      </c>
      <c r="CE102" s="74">
        <v>0</v>
      </c>
      <c r="CF102" s="74">
        <v>0</v>
      </c>
      <c r="CH102" s="95">
        <v>0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0</v>
      </c>
      <c r="BM103" s="74">
        <v>0</v>
      </c>
      <c r="BN103" s="74">
        <v>0</v>
      </c>
      <c r="BO103" s="74">
        <v>0</v>
      </c>
      <c r="BP103" s="74">
        <v>0</v>
      </c>
      <c r="BQ103" s="74">
        <v>0</v>
      </c>
      <c r="BR103" s="74">
        <v>0</v>
      </c>
      <c r="BS103" s="74">
        <v>0</v>
      </c>
      <c r="BT103" s="74">
        <v>0</v>
      </c>
      <c r="BU103" s="74">
        <v>0</v>
      </c>
      <c r="BV103" s="74">
        <v>0</v>
      </c>
      <c r="BW103" s="74">
        <v>0</v>
      </c>
      <c r="BX103" s="74">
        <v>0</v>
      </c>
      <c r="BY103" s="74">
        <v>0</v>
      </c>
      <c r="BZ103" s="74">
        <v>0</v>
      </c>
      <c r="CA103" s="74">
        <v>0</v>
      </c>
      <c r="CB103" s="74">
        <v>0</v>
      </c>
      <c r="CD103" s="74">
        <v>0</v>
      </c>
      <c r="CE103" s="74">
        <v>0</v>
      </c>
      <c r="CF103" s="74">
        <v>0</v>
      </c>
      <c r="CH103" s="95">
        <v>0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Z104" s="74">
        <v>0</v>
      </c>
      <c r="AA104" s="74">
        <v>0</v>
      </c>
      <c r="AB104" s="74">
        <v>0</v>
      </c>
      <c r="AC104" s="74">
        <v>0</v>
      </c>
      <c r="AD104" s="74">
        <v>0</v>
      </c>
      <c r="AE104" s="74">
        <v>0</v>
      </c>
      <c r="AF104" s="74">
        <v>0</v>
      </c>
      <c r="AG104" s="74">
        <v>0</v>
      </c>
      <c r="AH104" s="74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  <c r="AR104" s="74">
        <v>0</v>
      </c>
      <c r="AS104" s="74">
        <v>0</v>
      </c>
      <c r="AT104" s="74">
        <v>0</v>
      </c>
      <c r="AU104" s="74">
        <v>0</v>
      </c>
      <c r="AV104" s="74">
        <v>0</v>
      </c>
      <c r="AW104" s="74">
        <v>0</v>
      </c>
      <c r="AX104" s="74">
        <v>0</v>
      </c>
      <c r="AY104" s="74">
        <v>0</v>
      </c>
      <c r="AZ104" s="74">
        <v>0</v>
      </c>
      <c r="BA104" s="74">
        <v>0</v>
      </c>
      <c r="BB104" s="74">
        <v>0</v>
      </c>
      <c r="BC104" s="74">
        <v>0</v>
      </c>
      <c r="BD104" s="74">
        <v>0</v>
      </c>
      <c r="BE104" s="74">
        <v>0</v>
      </c>
      <c r="BF104" s="74">
        <v>0</v>
      </c>
      <c r="BG104" s="74">
        <v>0</v>
      </c>
      <c r="BH104" s="74">
        <v>0</v>
      </c>
      <c r="BI104" s="74">
        <v>0</v>
      </c>
      <c r="BJ104" s="74">
        <v>0</v>
      </c>
      <c r="BK104" s="74">
        <v>0</v>
      </c>
      <c r="BL104" s="74">
        <v>0</v>
      </c>
      <c r="BM104" s="74">
        <v>0</v>
      </c>
      <c r="BN104" s="74">
        <v>0</v>
      </c>
      <c r="BO104" s="74">
        <v>0</v>
      </c>
      <c r="BP104" s="74">
        <v>0</v>
      </c>
      <c r="BQ104" s="74">
        <v>0</v>
      </c>
      <c r="BR104" s="74">
        <v>0</v>
      </c>
      <c r="BS104" s="74">
        <v>0</v>
      </c>
      <c r="BT104" s="74">
        <v>0</v>
      </c>
      <c r="BU104" s="74">
        <v>0</v>
      </c>
      <c r="BV104" s="74">
        <v>0</v>
      </c>
      <c r="BW104" s="74">
        <v>0</v>
      </c>
      <c r="BX104" s="74">
        <v>0</v>
      </c>
      <c r="BY104" s="74">
        <v>0</v>
      </c>
      <c r="BZ104" s="74">
        <v>0</v>
      </c>
      <c r="CA104" s="74">
        <v>0</v>
      </c>
      <c r="CB104" s="74">
        <v>0</v>
      </c>
      <c r="CD104" s="74">
        <v>0</v>
      </c>
      <c r="CE104" s="74">
        <v>0</v>
      </c>
      <c r="CF104" s="74">
        <v>0</v>
      </c>
      <c r="CH104" s="95">
        <v>0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  <c r="AS105" s="74">
        <v>0</v>
      </c>
      <c r="AT105" s="74">
        <v>0</v>
      </c>
      <c r="AU105" s="74">
        <v>0</v>
      </c>
      <c r="AV105" s="74">
        <v>0</v>
      </c>
      <c r="AW105" s="74">
        <v>0</v>
      </c>
      <c r="AX105" s="74">
        <v>0</v>
      </c>
      <c r="AY105" s="74">
        <v>0</v>
      </c>
      <c r="AZ105" s="74">
        <v>0</v>
      </c>
      <c r="BA105" s="74">
        <v>0</v>
      </c>
      <c r="BB105" s="74">
        <v>0</v>
      </c>
      <c r="BC105" s="74">
        <v>0</v>
      </c>
      <c r="BD105" s="74">
        <v>0</v>
      </c>
      <c r="BE105" s="74">
        <v>0</v>
      </c>
      <c r="BF105" s="74">
        <v>0</v>
      </c>
      <c r="BG105" s="74">
        <v>0</v>
      </c>
      <c r="BH105" s="74">
        <v>0</v>
      </c>
      <c r="BI105" s="74">
        <v>0</v>
      </c>
      <c r="BJ105" s="74">
        <v>0</v>
      </c>
      <c r="BK105" s="74">
        <v>0</v>
      </c>
      <c r="BL105" s="74">
        <v>0</v>
      </c>
      <c r="BM105" s="74">
        <v>0</v>
      </c>
      <c r="BN105" s="74">
        <v>0</v>
      </c>
      <c r="BO105" s="74">
        <v>0</v>
      </c>
      <c r="BP105" s="74">
        <v>0</v>
      </c>
      <c r="BQ105" s="74">
        <v>0</v>
      </c>
      <c r="BR105" s="74">
        <v>0</v>
      </c>
      <c r="BS105" s="74">
        <v>0</v>
      </c>
      <c r="BT105" s="74">
        <v>0</v>
      </c>
      <c r="BU105" s="74">
        <v>0</v>
      </c>
      <c r="BV105" s="74">
        <v>0</v>
      </c>
      <c r="BW105" s="74">
        <v>0</v>
      </c>
      <c r="BX105" s="74">
        <v>0</v>
      </c>
      <c r="BY105" s="74">
        <v>0</v>
      </c>
      <c r="BZ105" s="74">
        <v>0</v>
      </c>
      <c r="CA105" s="74">
        <v>0</v>
      </c>
      <c r="CB105" s="74">
        <v>0</v>
      </c>
      <c r="CD105" s="74">
        <v>0</v>
      </c>
      <c r="CE105" s="74">
        <v>0</v>
      </c>
      <c r="CF105" s="74">
        <v>0</v>
      </c>
      <c r="CH105" s="95">
        <v>0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0</v>
      </c>
      <c r="E106" s="74">
        <v>0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Z106" s="74">
        <v>0</v>
      </c>
      <c r="AA106" s="74">
        <v>0</v>
      </c>
      <c r="AB106" s="74">
        <v>0</v>
      </c>
      <c r="AC106" s="74">
        <v>0</v>
      </c>
      <c r="AD106" s="74">
        <v>0</v>
      </c>
      <c r="AE106" s="74">
        <v>0</v>
      </c>
      <c r="AF106" s="74">
        <v>0</v>
      </c>
      <c r="AG106" s="74">
        <v>0</v>
      </c>
      <c r="AH106" s="74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  <c r="AR106" s="74">
        <v>0</v>
      </c>
      <c r="AS106" s="74">
        <v>0</v>
      </c>
      <c r="AT106" s="74">
        <v>0</v>
      </c>
      <c r="AU106" s="74">
        <v>0</v>
      </c>
      <c r="AV106" s="74">
        <v>0</v>
      </c>
      <c r="AW106" s="74">
        <v>0</v>
      </c>
      <c r="AX106" s="74">
        <v>0</v>
      </c>
      <c r="AY106" s="74">
        <v>0</v>
      </c>
      <c r="AZ106" s="74">
        <v>0</v>
      </c>
      <c r="BA106" s="74">
        <v>0</v>
      </c>
      <c r="BB106" s="74">
        <v>0</v>
      </c>
      <c r="BC106" s="74">
        <v>0</v>
      </c>
      <c r="BD106" s="74">
        <v>0</v>
      </c>
      <c r="BE106" s="74">
        <v>0</v>
      </c>
      <c r="BF106" s="74">
        <v>0</v>
      </c>
      <c r="BG106" s="74">
        <v>0</v>
      </c>
      <c r="BH106" s="74">
        <v>0</v>
      </c>
      <c r="BI106" s="74">
        <v>0</v>
      </c>
      <c r="BJ106" s="74">
        <v>0</v>
      </c>
      <c r="BK106" s="74">
        <v>0</v>
      </c>
      <c r="BL106" s="74">
        <v>0</v>
      </c>
      <c r="BM106" s="74">
        <v>0</v>
      </c>
      <c r="BN106" s="74">
        <v>0</v>
      </c>
      <c r="BO106" s="74">
        <v>0</v>
      </c>
      <c r="BP106" s="74">
        <v>0</v>
      </c>
      <c r="BQ106" s="74">
        <v>0</v>
      </c>
      <c r="BR106" s="74">
        <v>0</v>
      </c>
      <c r="BS106" s="74">
        <v>0</v>
      </c>
      <c r="BT106" s="74">
        <v>0</v>
      </c>
      <c r="BU106" s="74">
        <v>0</v>
      </c>
      <c r="BV106" s="74">
        <v>0</v>
      </c>
      <c r="BW106" s="74">
        <v>0</v>
      </c>
      <c r="BX106" s="74">
        <v>0</v>
      </c>
      <c r="BY106" s="74">
        <v>0</v>
      </c>
      <c r="BZ106" s="74">
        <v>0</v>
      </c>
      <c r="CA106" s="74">
        <v>0</v>
      </c>
      <c r="CB106" s="74">
        <v>0</v>
      </c>
      <c r="CD106" s="74">
        <v>0</v>
      </c>
      <c r="CE106" s="74">
        <v>0</v>
      </c>
      <c r="CF106" s="74">
        <v>0</v>
      </c>
      <c r="CH106" s="95">
        <v>0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2.1131329358336681E-2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3.7072507646204701E-4</v>
      </c>
      <c r="AL107" s="74">
        <v>0</v>
      </c>
      <c r="AM107" s="74">
        <v>0</v>
      </c>
      <c r="AN107" s="74">
        <v>2.1007754332849331E-3</v>
      </c>
      <c r="AO107" s="74">
        <v>1.3840402854583088E-2</v>
      </c>
      <c r="AP107" s="74">
        <v>6.1787512743674501E-4</v>
      </c>
      <c r="AQ107" s="74">
        <v>0</v>
      </c>
      <c r="AR107" s="74">
        <v>0</v>
      </c>
      <c r="AS107" s="74">
        <v>3.4971732212919771E-2</v>
      </c>
      <c r="AT107" s="74">
        <v>0</v>
      </c>
      <c r="AU107" s="74">
        <v>0</v>
      </c>
      <c r="AV107" s="74">
        <v>0</v>
      </c>
      <c r="AW107" s="74">
        <v>0</v>
      </c>
      <c r="AX107" s="74">
        <v>8.897401835089129E-3</v>
      </c>
      <c r="AY107" s="74">
        <v>0</v>
      </c>
      <c r="AZ107" s="74">
        <v>3.7072507646204703E-3</v>
      </c>
      <c r="BA107" s="74">
        <v>3.7072507646204701E-4</v>
      </c>
      <c r="BB107" s="74">
        <v>2.2737804689672216E-2</v>
      </c>
      <c r="BC107" s="74">
        <v>1.23575025487349E-4</v>
      </c>
      <c r="BD107" s="74">
        <v>0.27866168247397199</v>
      </c>
      <c r="BE107" s="74">
        <v>6.3023262998547994E-3</v>
      </c>
      <c r="BF107" s="74">
        <v>4.38691340480089E-2</v>
      </c>
      <c r="BG107" s="74">
        <v>2.7062930581729431E-2</v>
      </c>
      <c r="BH107" s="74">
        <v>0.3976644320182891</v>
      </c>
      <c r="BI107" s="74">
        <v>3.0893756371837252E-3</v>
      </c>
      <c r="BJ107" s="74">
        <v>4.9430010194939601E-4</v>
      </c>
      <c r="BK107" s="74">
        <v>0</v>
      </c>
      <c r="BL107" s="74">
        <v>0.10269084617998703</v>
      </c>
      <c r="BM107" s="74">
        <v>0.41718928604529026</v>
      </c>
      <c r="BN107" s="74">
        <v>0.25629460286076183</v>
      </c>
      <c r="BO107" s="74">
        <v>4.5722759430319136E-3</v>
      </c>
      <c r="BP107" s="74">
        <v>1.8536253823102353E-2</v>
      </c>
      <c r="BQ107" s="74">
        <v>0</v>
      </c>
      <c r="BR107" s="74">
        <v>2.7557230683678827E-2</v>
      </c>
      <c r="BS107" s="74">
        <v>0</v>
      </c>
      <c r="BT107" s="74">
        <v>1.692854274151194</v>
      </c>
      <c r="BU107" s="74">
        <v>0</v>
      </c>
      <c r="BV107" s="74">
        <v>0</v>
      </c>
      <c r="BW107" s="74">
        <v>0</v>
      </c>
      <c r="BX107" s="74">
        <v>2.3071457258488062</v>
      </c>
      <c r="BY107" s="74">
        <v>0</v>
      </c>
      <c r="BZ107" s="74">
        <v>0</v>
      </c>
      <c r="CA107" s="74">
        <v>2.3071457258488062</v>
      </c>
      <c r="CB107" s="74">
        <v>4</v>
      </c>
      <c r="CD107" s="74">
        <v>0</v>
      </c>
      <c r="CE107" s="74">
        <v>0</v>
      </c>
      <c r="CF107" s="74">
        <v>0</v>
      </c>
      <c r="CH107" s="95">
        <v>4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2.8019052956010089E-4</v>
      </c>
      <c r="AU108" s="74">
        <v>0</v>
      </c>
      <c r="AV108" s="74">
        <v>0</v>
      </c>
      <c r="AW108" s="74">
        <v>0</v>
      </c>
      <c r="AX108" s="74">
        <v>1.1207621182404036E-3</v>
      </c>
      <c r="AY108" s="74">
        <v>0</v>
      </c>
      <c r="AZ108" s="74">
        <v>3.6424768842813118E-3</v>
      </c>
      <c r="BA108" s="74">
        <v>1.3199775847576354</v>
      </c>
      <c r="BB108" s="74">
        <v>1.3561221630708882</v>
      </c>
      <c r="BC108" s="74">
        <v>2.8019052956010089E-4</v>
      </c>
      <c r="BD108" s="74">
        <v>5.6038105912020178E-4</v>
      </c>
      <c r="BE108" s="74">
        <v>0</v>
      </c>
      <c r="BF108" s="74">
        <v>0</v>
      </c>
      <c r="BG108" s="74">
        <v>0</v>
      </c>
      <c r="BH108" s="74">
        <v>8.7839731017091616</v>
      </c>
      <c r="BI108" s="74">
        <v>0</v>
      </c>
      <c r="BJ108" s="74">
        <v>4.7632390025217144E-3</v>
      </c>
      <c r="BK108" s="74">
        <v>8.4057158868030266E-4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2.493695713084898E-2</v>
      </c>
      <c r="BR108" s="74">
        <v>0</v>
      </c>
      <c r="BS108" s="74">
        <v>0</v>
      </c>
      <c r="BT108" s="74">
        <v>11.496497618380499</v>
      </c>
      <c r="BU108" s="74">
        <v>0</v>
      </c>
      <c r="BV108" s="74">
        <v>0</v>
      </c>
      <c r="BW108" s="74">
        <v>0</v>
      </c>
      <c r="BX108" s="74">
        <v>0.50350238161950123</v>
      </c>
      <c r="BY108" s="74">
        <v>0</v>
      </c>
      <c r="BZ108" s="74">
        <v>0</v>
      </c>
      <c r="CA108" s="74">
        <v>0.50350238161950123</v>
      </c>
      <c r="CB108" s="74">
        <v>12</v>
      </c>
      <c r="CD108" s="74">
        <v>0</v>
      </c>
      <c r="CE108" s="74">
        <v>0</v>
      </c>
      <c r="CF108" s="74">
        <v>0</v>
      </c>
      <c r="CH108" s="95">
        <v>12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74">
        <v>0</v>
      </c>
      <c r="AA109" s="74">
        <v>0</v>
      </c>
      <c r="AB109" s="74">
        <v>0</v>
      </c>
      <c r="AC109" s="74">
        <v>0</v>
      </c>
      <c r="AD109" s="74">
        <v>0</v>
      </c>
      <c r="AE109" s="74">
        <v>0</v>
      </c>
      <c r="AF109" s="74">
        <v>0</v>
      </c>
      <c r="AG109" s="74">
        <v>0</v>
      </c>
      <c r="AH109" s="74">
        <v>0</v>
      </c>
      <c r="AI109" s="74">
        <v>0</v>
      </c>
      <c r="AJ109" s="74">
        <v>0</v>
      </c>
      <c r="AK109" s="74">
        <v>0</v>
      </c>
      <c r="AL109" s="74">
        <v>0</v>
      </c>
      <c r="AM109" s="74">
        <v>0</v>
      </c>
      <c r="AN109" s="74">
        <v>0</v>
      </c>
      <c r="AO109" s="74">
        <v>0</v>
      </c>
      <c r="AP109" s="74">
        <v>0</v>
      </c>
      <c r="AQ109" s="74">
        <v>0</v>
      </c>
      <c r="AR109" s="74">
        <v>0</v>
      </c>
      <c r="AS109" s="74">
        <v>0</v>
      </c>
      <c r="AT109" s="74">
        <v>0</v>
      </c>
      <c r="AU109" s="74">
        <v>0</v>
      </c>
      <c r="AV109" s="74">
        <v>0</v>
      </c>
      <c r="AW109" s="74">
        <v>0</v>
      </c>
      <c r="AX109" s="74">
        <v>0</v>
      </c>
      <c r="AY109" s="74">
        <v>0</v>
      </c>
      <c r="AZ109" s="74">
        <v>0</v>
      </c>
      <c r="BA109" s="74">
        <v>0</v>
      </c>
      <c r="BB109" s="74">
        <v>0</v>
      </c>
      <c r="BC109" s="74">
        <v>0</v>
      </c>
      <c r="BD109" s="74">
        <v>0</v>
      </c>
      <c r="BE109" s="74">
        <v>0</v>
      </c>
      <c r="BF109" s="74">
        <v>0</v>
      </c>
      <c r="BG109" s="74">
        <v>0</v>
      </c>
      <c r="BH109" s="74">
        <v>0</v>
      </c>
      <c r="BI109" s="74">
        <v>0</v>
      </c>
      <c r="BJ109" s="74">
        <v>0</v>
      </c>
      <c r="BK109" s="74">
        <v>0</v>
      </c>
      <c r="BL109" s="74">
        <v>0</v>
      </c>
      <c r="BM109" s="74">
        <v>0</v>
      </c>
      <c r="BN109" s="74">
        <v>0</v>
      </c>
      <c r="BO109" s="74">
        <v>0</v>
      </c>
      <c r="BP109" s="74">
        <v>0</v>
      </c>
      <c r="BQ109" s="74">
        <v>0</v>
      </c>
      <c r="BR109" s="74">
        <v>0</v>
      </c>
      <c r="BS109" s="74">
        <v>0</v>
      </c>
      <c r="BT109" s="74">
        <v>0</v>
      </c>
      <c r="BU109" s="74">
        <v>0</v>
      </c>
      <c r="BV109" s="74">
        <v>0</v>
      </c>
      <c r="BW109" s="74">
        <v>0</v>
      </c>
      <c r="BX109" s="74">
        <v>0</v>
      </c>
      <c r="BY109" s="74">
        <v>0</v>
      </c>
      <c r="BZ109" s="74">
        <v>0</v>
      </c>
      <c r="CA109" s="74">
        <v>0</v>
      </c>
      <c r="CB109" s="74">
        <v>0</v>
      </c>
      <c r="CD109" s="74">
        <v>0</v>
      </c>
      <c r="CE109" s="74">
        <v>0</v>
      </c>
      <c r="CF109" s="74">
        <v>0</v>
      </c>
      <c r="CH109" s="95">
        <v>0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74">
        <v>0</v>
      </c>
      <c r="X110" s="74">
        <v>0</v>
      </c>
      <c r="Y110" s="74">
        <v>0</v>
      </c>
      <c r="Z110" s="74">
        <v>0</v>
      </c>
      <c r="AA110" s="74">
        <v>0</v>
      </c>
      <c r="AB110" s="74">
        <v>0</v>
      </c>
      <c r="AC110" s="74">
        <v>0</v>
      </c>
      <c r="AD110" s="74">
        <v>0</v>
      </c>
      <c r="AE110" s="74">
        <v>0</v>
      </c>
      <c r="AF110" s="74">
        <v>0</v>
      </c>
      <c r="AG110" s="74">
        <v>0</v>
      </c>
      <c r="AH110" s="74">
        <v>0</v>
      </c>
      <c r="AI110" s="74">
        <v>0</v>
      </c>
      <c r="AJ110" s="74">
        <v>0</v>
      </c>
      <c r="AK110" s="74">
        <v>0</v>
      </c>
      <c r="AL110" s="74">
        <v>0</v>
      </c>
      <c r="AM110" s="74">
        <v>0</v>
      </c>
      <c r="AN110" s="74">
        <v>0</v>
      </c>
      <c r="AO110" s="74">
        <v>0</v>
      </c>
      <c r="AP110" s="74">
        <v>0</v>
      </c>
      <c r="AQ110" s="74">
        <v>0</v>
      </c>
      <c r="AR110" s="74">
        <v>0</v>
      </c>
      <c r="AS110" s="74">
        <v>0</v>
      </c>
      <c r="AT110" s="74">
        <v>0</v>
      </c>
      <c r="AU110" s="74">
        <v>0</v>
      </c>
      <c r="AV110" s="74">
        <v>0</v>
      </c>
      <c r="AW110" s="74">
        <v>0</v>
      </c>
      <c r="AX110" s="74">
        <v>0</v>
      </c>
      <c r="AY110" s="74">
        <v>0</v>
      </c>
      <c r="AZ110" s="74">
        <v>0</v>
      </c>
      <c r="BA110" s="74">
        <v>0</v>
      </c>
      <c r="BB110" s="74">
        <v>0</v>
      </c>
      <c r="BC110" s="74">
        <v>0</v>
      </c>
      <c r="BD110" s="74">
        <v>0</v>
      </c>
      <c r="BE110" s="74">
        <v>0</v>
      </c>
      <c r="BF110" s="74">
        <v>0</v>
      </c>
      <c r="BG110" s="74">
        <v>0</v>
      </c>
      <c r="BH110" s="74">
        <v>0</v>
      </c>
      <c r="BI110" s="74">
        <v>0</v>
      </c>
      <c r="BJ110" s="74">
        <v>0</v>
      </c>
      <c r="BK110" s="74">
        <v>0</v>
      </c>
      <c r="BL110" s="74">
        <v>0</v>
      </c>
      <c r="BM110" s="74">
        <v>0</v>
      </c>
      <c r="BN110" s="74">
        <v>0</v>
      </c>
      <c r="BO110" s="74">
        <v>0</v>
      </c>
      <c r="BP110" s="74">
        <v>0</v>
      </c>
      <c r="BQ110" s="74">
        <v>0</v>
      </c>
      <c r="BR110" s="74">
        <v>0</v>
      </c>
      <c r="BS110" s="74">
        <v>0</v>
      </c>
      <c r="BT110" s="74">
        <v>0</v>
      </c>
      <c r="BU110" s="74">
        <v>0</v>
      </c>
      <c r="BV110" s="74">
        <v>0</v>
      </c>
      <c r="BW110" s="74">
        <v>0</v>
      </c>
      <c r="BX110" s="74">
        <v>0</v>
      </c>
      <c r="BY110" s="74">
        <v>0</v>
      </c>
      <c r="BZ110" s="74">
        <v>0</v>
      </c>
      <c r="CA110" s="74">
        <v>0</v>
      </c>
      <c r="CB110" s="74">
        <v>0</v>
      </c>
      <c r="CD110" s="74">
        <v>0</v>
      </c>
      <c r="CE110" s="74">
        <v>0</v>
      </c>
      <c r="CF110" s="74">
        <v>0</v>
      </c>
      <c r="CH110" s="95">
        <v>0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0</v>
      </c>
      <c r="AD111" s="74">
        <v>0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  <c r="AR111" s="74">
        <v>0</v>
      </c>
      <c r="AS111" s="74">
        <v>0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v>0</v>
      </c>
      <c r="BV111" s="74">
        <v>0</v>
      </c>
      <c r="BW111" s="74">
        <v>0</v>
      </c>
      <c r="BX111" s="74">
        <v>0</v>
      </c>
      <c r="BY111" s="74">
        <v>0</v>
      </c>
      <c r="BZ111" s="74">
        <v>0</v>
      </c>
      <c r="CA111" s="74">
        <v>0</v>
      </c>
      <c r="CB111" s="74">
        <v>0</v>
      </c>
      <c r="CD111" s="74">
        <v>0</v>
      </c>
      <c r="CE111" s="74">
        <v>0</v>
      </c>
      <c r="CF111" s="74">
        <v>0</v>
      </c>
      <c r="CH111" s="95">
        <v>0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0</v>
      </c>
      <c r="Z112" s="74">
        <v>0</v>
      </c>
      <c r="AA112" s="74">
        <v>0</v>
      </c>
      <c r="AB112" s="74">
        <v>0</v>
      </c>
      <c r="AC112" s="74">
        <v>0</v>
      </c>
      <c r="AD112" s="74">
        <v>0</v>
      </c>
      <c r="AE112" s="74">
        <v>0</v>
      </c>
      <c r="AF112" s="74">
        <v>0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  <c r="AR112" s="74">
        <v>0</v>
      </c>
      <c r="AS112" s="74">
        <v>0</v>
      </c>
      <c r="AT112" s="74">
        <v>0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0</v>
      </c>
      <c r="CB112" s="74">
        <v>0</v>
      </c>
      <c r="CD112" s="74">
        <v>0</v>
      </c>
      <c r="CE112" s="74">
        <v>0</v>
      </c>
      <c r="CF112" s="74">
        <v>0</v>
      </c>
      <c r="CH112" s="95">
        <v>0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9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0</v>
      </c>
      <c r="AF114" s="74">
        <v>0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  <c r="AR114" s="74">
        <v>0</v>
      </c>
      <c r="AS114" s="74">
        <v>0</v>
      </c>
      <c r="AT114" s="74">
        <v>0</v>
      </c>
      <c r="AU114" s="74">
        <v>0</v>
      </c>
      <c r="AV114" s="74">
        <v>0</v>
      </c>
      <c r="AW114" s="74">
        <v>0</v>
      </c>
      <c r="AX114" s="74">
        <v>0</v>
      </c>
      <c r="AY114" s="74">
        <v>0</v>
      </c>
      <c r="AZ114" s="74">
        <v>0</v>
      </c>
      <c r="BA114" s="74">
        <v>0</v>
      </c>
      <c r="BB114" s="74">
        <v>0</v>
      </c>
      <c r="BC114" s="74">
        <v>0</v>
      </c>
      <c r="BD114" s="74">
        <v>0</v>
      </c>
      <c r="BE114" s="74">
        <v>0</v>
      </c>
      <c r="BF114" s="74">
        <v>0</v>
      </c>
      <c r="BG114" s="74">
        <v>0</v>
      </c>
      <c r="BH114" s="74">
        <v>0</v>
      </c>
      <c r="BI114" s="74">
        <v>0</v>
      </c>
      <c r="BJ114" s="74">
        <v>0</v>
      </c>
      <c r="BK114" s="74">
        <v>0</v>
      </c>
      <c r="BL114" s="74">
        <v>0</v>
      </c>
      <c r="BM114" s="74">
        <v>0</v>
      </c>
      <c r="BN114" s="74">
        <v>0</v>
      </c>
      <c r="BO114" s="74">
        <v>0</v>
      </c>
      <c r="BP114" s="74">
        <v>0</v>
      </c>
      <c r="BQ114" s="74">
        <v>0</v>
      </c>
      <c r="BR114" s="74">
        <v>0</v>
      </c>
      <c r="BS114" s="74">
        <v>0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D114" s="74">
        <v>0</v>
      </c>
      <c r="CE114" s="74">
        <v>0</v>
      </c>
      <c r="CF114" s="74">
        <v>0</v>
      </c>
      <c r="CH114" s="95">
        <v>0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  <c r="V115" s="74">
        <v>0</v>
      </c>
      <c r="W115" s="74">
        <v>0</v>
      </c>
      <c r="X115" s="74">
        <v>0</v>
      </c>
      <c r="Y115" s="74">
        <v>0</v>
      </c>
      <c r="Z115" s="74">
        <v>0</v>
      </c>
      <c r="AA115" s="74">
        <v>0</v>
      </c>
      <c r="AB115" s="74">
        <v>0</v>
      </c>
      <c r="AC115" s="74">
        <v>0</v>
      </c>
      <c r="AD115" s="74">
        <v>0</v>
      </c>
      <c r="AE115" s="74">
        <v>0</v>
      </c>
      <c r="AF115" s="74">
        <v>0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D115" s="74">
        <v>0</v>
      </c>
      <c r="CE115" s="74">
        <v>0</v>
      </c>
      <c r="CF115" s="74">
        <v>0</v>
      </c>
      <c r="CH115" s="95">
        <v>0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0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0</v>
      </c>
      <c r="BG116" s="74">
        <v>0</v>
      </c>
      <c r="BH116" s="74">
        <v>0</v>
      </c>
      <c r="BI116" s="74">
        <v>0</v>
      </c>
      <c r="BJ116" s="74">
        <v>0</v>
      </c>
      <c r="BK116" s="74">
        <v>0</v>
      </c>
      <c r="BL116" s="74">
        <v>0</v>
      </c>
      <c r="BM116" s="74">
        <v>0</v>
      </c>
      <c r="BN116" s="74">
        <v>0</v>
      </c>
      <c r="BO116" s="74">
        <v>0</v>
      </c>
      <c r="BP116" s="74">
        <v>0</v>
      </c>
      <c r="BQ116" s="74">
        <v>0</v>
      </c>
      <c r="BR116" s="74">
        <v>0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0</v>
      </c>
      <c r="CB116" s="74">
        <v>0</v>
      </c>
      <c r="CD116" s="74">
        <v>0</v>
      </c>
      <c r="CE116" s="74">
        <v>0</v>
      </c>
      <c r="CF116" s="74">
        <v>0</v>
      </c>
      <c r="CH116" s="95">
        <v>0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74">
        <v>0</v>
      </c>
      <c r="AH117" s="74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  <c r="AR117" s="74">
        <v>0</v>
      </c>
      <c r="AS117" s="74">
        <v>0</v>
      </c>
      <c r="AT117" s="74">
        <v>0</v>
      </c>
      <c r="AU117" s="74">
        <v>0</v>
      </c>
      <c r="AV117" s="74">
        <v>0</v>
      </c>
      <c r="AW117" s="74">
        <v>0</v>
      </c>
      <c r="AX117" s="74">
        <v>0</v>
      </c>
      <c r="AY117" s="74">
        <v>0</v>
      </c>
      <c r="AZ117" s="74">
        <v>0</v>
      </c>
      <c r="BA117" s="74">
        <v>0</v>
      </c>
      <c r="BB117" s="74">
        <v>0</v>
      </c>
      <c r="BC117" s="74">
        <v>0</v>
      </c>
      <c r="BD117" s="74">
        <v>0</v>
      </c>
      <c r="BE117" s="74">
        <v>0</v>
      </c>
      <c r="BF117" s="74">
        <v>0</v>
      </c>
      <c r="BG117" s="74">
        <v>0</v>
      </c>
      <c r="BH117" s="74">
        <v>0</v>
      </c>
      <c r="BI117" s="74">
        <v>0</v>
      </c>
      <c r="BJ117" s="74">
        <v>0</v>
      </c>
      <c r="BK117" s="74">
        <v>0</v>
      </c>
      <c r="BL117" s="74">
        <v>0</v>
      </c>
      <c r="BM117" s="74">
        <v>0</v>
      </c>
      <c r="BN117" s="74">
        <v>0</v>
      </c>
      <c r="BO117" s="74">
        <v>0</v>
      </c>
      <c r="BP117" s="74">
        <v>0</v>
      </c>
      <c r="BQ117" s="74">
        <v>0</v>
      </c>
      <c r="BR117" s="74">
        <v>0</v>
      </c>
      <c r="BS117" s="74">
        <v>0</v>
      </c>
      <c r="BT117" s="74">
        <v>0</v>
      </c>
      <c r="BU117" s="74">
        <v>0</v>
      </c>
      <c r="BV117" s="74">
        <v>0</v>
      </c>
      <c r="BW117" s="74">
        <v>0</v>
      </c>
      <c r="BX117" s="74">
        <v>0</v>
      </c>
      <c r="BY117" s="74">
        <v>0</v>
      </c>
      <c r="BZ117" s="74">
        <v>0</v>
      </c>
      <c r="CA117" s="74">
        <v>0</v>
      </c>
      <c r="CB117" s="74">
        <v>0</v>
      </c>
      <c r="CD117" s="74">
        <v>0</v>
      </c>
      <c r="CE117" s="74">
        <v>0</v>
      </c>
      <c r="CF117" s="74">
        <v>0</v>
      </c>
      <c r="CH117" s="95">
        <v>0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  <c r="AR118" s="74">
        <v>0</v>
      </c>
      <c r="AS118" s="74">
        <v>0</v>
      </c>
      <c r="AT118" s="74">
        <v>0</v>
      </c>
      <c r="AU118" s="74">
        <v>0</v>
      </c>
      <c r="AV118" s="74">
        <v>0</v>
      </c>
      <c r="AW118" s="74">
        <v>0</v>
      </c>
      <c r="AX118" s="74">
        <v>0</v>
      </c>
      <c r="AY118" s="74">
        <v>0</v>
      </c>
      <c r="AZ118" s="74">
        <v>0</v>
      </c>
      <c r="BA118" s="74">
        <v>0</v>
      </c>
      <c r="BB118" s="74">
        <v>0</v>
      </c>
      <c r="BC118" s="74">
        <v>0</v>
      </c>
      <c r="BD118" s="74">
        <v>0</v>
      </c>
      <c r="BE118" s="74">
        <v>0</v>
      </c>
      <c r="BF118" s="74">
        <v>0</v>
      </c>
      <c r="BG118" s="74">
        <v>0</v>
      </c>
      <c r="BH118" s="74">
        <v>0</v>
      </c>
      <c r="BI118" s="74">
        <v>0</v>
      </c>
      <c r="BJ118" s="74">
        <v>0</v>
      </c>
      <c r="BK118" s="74">
        <v>0</v>
      </c>
      <c r="BL118" s="74">
        <v>0</v>
      </c>
      <c r="BM118" s="74">
        <v>0</v>
      </c>
      <c r="BN118" s="74">
        <v>0</v>
      </c>
      <c r="BO118" s="74">
        <v>0</v>
      </c>
      <c r="BP118" s="74">
        <v>0</v>
      </c>
      <c r="BQ118" s="74">
        <v>0</v>
      </c>
      <c r="BR118" s="74">
        <v>0</v>
      </c>
      <c r="BS118" s="74">
        <v>0</v>
      </c>
      <c r="BT118" s="74">
        <v>0</v>
      </c>
      <c r="BU118" s="74">
        <v>0</v>
      </c>
      <c r="BV118" s="74">
        <v>0</v>
      </c>
      <c r="BW118" s="74">
        <v>0</v>
      </c>
      <c r="BX118" s="74">
        <v>0</v>
      </c>
      <c r="BY118" s="74">
        <v>0</v>
      </c>
      <c r="BZ118" s="74">
        <v>0</v>
      </c>
      <c r="CA118" s="74">
        <v>0</v>
      </c>
      <c r="CB118" s="74">
        <v>0</v>
      </c>
      <c r="CD118" s="74">
        <v>0</v>
      </c>
      <c r="CE118" s="74">
        <v>0</v>
      </c>
      <c r="CF118" s="74">
        <v>0</v>
      </c>
      <c r="CH118" s="95">
        <v>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  <c r="AR119" s="74">
        <v>0</v>
      </c>
      <c r="AS119" s="74">
        <v>0</v>
      </c>
      <c r="AT119" s="74">
        <v>0</v>
      </c>
      <c r="AU119" s="74">
        <v>0</v>
      </c>
      <c r="AV119" s="74">
        <v>0</v>
      </c>
      <c r="AW119" s="74">
        <v>0</v>
      </c>
      <c r="AX119" s="74">
        <v>0</v>
      </c>
      <c r="AY119" s="74">
        <v>0</v>
      </c>
      <c r="AZ119" s="74">
        <v>0</v>
      </c>
      <c r="BA119" s="74">
        <v>0</v>
      </c>
      <c r="BB119" s="74">
        <v>0</v>
      </c>
      <c r="BC119" s="74">
        <v>0</v>
      </c>
      <c r="BD119" s="74">
        <v>0</v>
      </c>
      <c r="BE119" s="74">
        <v>0</v>
      </c>
      <c r="BF119" s="74">
        <v>0</v>
      </c>
      <c r="BG119" s="74">
        <v>0</v>
      </c>
      <c r="BH119" s="74">
        <v>0</v>
      </c>
      <c r="BI119" s="74">
        <v>0</v>
      </c>
      <c r="BJ119" s="74">
        <v>0</v>
      </c>
      <c r="BK119" s="74">
        <v>0</v>
      </c>
      <c r="BL119" s="74">
        <v>0</v>
      </c>
      <c r="BM119" s="74">
        <v>0</v>
      </c>
      <c r="BN119" s="74">
        <v>0</v>
      </c>
      <c r="BO119" s="74">
        <v>0</v>
      </c>
      <c r="BP119" s="74">
        <v>0</v>
      </c>
      <c r="BQ119" s="74">
        <v>0</v>
      </c>
      <c r="BR119" s="74">
        <v>0</v>
      </c>
      <c r="BS119" s="74">
        <v>0</v>
      </c>
      <c r="BT119" s="74">
        <v>0</v>
      </c>
      <c r="BU119" s="74">
        <v>0</v>
      </c>
      <c r="BV119" s="74">
        <v>0</v>
      </c>
      <c r="BW119" s="74">
        <v>0</v>
      </c>
      <c r="BX119" s="74">
        <v>0</v>
      </c>
      <c r="BY119" s="74">
        <v>0</v>
      </c>
      <c r="BZ119" s="74">
        <v>0</v>
      </c>
      <c r="CA119" s="74">
        <v>0</v>
      </c>
      <c r="CB119" s="74">
        <v>0</v>
      </c>
      <c r="CD119" s="74">
        <v>0</v>
      </c>
      <c r="CE119" s="74">
        <v>0</v>
      </c>
      <c r="CF119" s="74">
        <v>0</v>
      </c>
      <c r="CH119" s="95">
        <v>0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  <c r="AS120" s="74">
        <v>0</v>
      </c>
      <c r="AT120" s="74">
        <v>0</v>
      </c>
      <c r="AU120" s="74">
        <v>0</v>
      </c>
      <c r="AV120" s="74">
        <v>0</v>
      </c>
      <c r="AW120" s="74">
        <v>0</v>
      </c>
      <c r="AX120" s="74">
        <v>0</v>
      </c>
      <c r="AY120" s="74">
        <v>0</v>
      </c>
      <c r="AZ120" s="74">
        <v>0</v>
      </c>
      <c r="BA120" s="74">
        <v>0</v>
      </c>
      <c r="BB120" s="74">
        <v>0</v>
      </c>
      <c r="BC120" s="74">
        <v>0</v>
      </c>
      <c r="BD120" s="74">
        <v>0</v>
      </c>
      <c r="BE120" s="74">
        <v>0</v>
      </c>
      <c r="BF120" s="74">
        <v>0</v>
      </c>
      <c r="BG120" s="74">
        <v>0</v>
      </c>
      <c r="BH120" s="74">
        <v>0</v>
      </c>
      <c r="BI120" s="74">
        <v>0</v>
      </c>
      <c r="BJ120" s="74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4">
        <v>0</v>
      </c>
      <c r="BR120" s="74">
        <v>0</v>
      </c>
      <c r="BS120" s="74">
        <v>0</v>
      </c>
      <c r="BT120" s="74">
        <v>0</v>
      </c>
      <c r="BU120" s="74">
        <v>0</v>
      </c>
      <c r="BV120" s="74">
        <v>0</v>
      </c>
      <c r="BW120" s="74">
        <v>0</v>
      </c>
      <c r="BX120" s="74">
        <v>0</v>
      </c>
      <c r="BY120" s="74">
        <v>0</v>
      </c>
      <c r="BZ120" s="74">
        <v>0</v>
      </c>
      <c r="CA120" s="74">
        <v>0</v>
      </c>
      <c r="CB120" s="74">
        <v>0</v>
      </c>
      <c r="CD120" s="74">
        <v>0</v>
      </c>
      <c r="CE120" s="74">
        <v>0</v>
      </c>
      <c r="CF120" s="74">
        <v>0</v>
      </c>
      <c r="CH120" s="95">
        <v>0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  <c r="AR121" s="74">
        <v>0</v>
      </c>
      <c r="AS121" s="74">
        <v>0</v>
      </c>
      <c r="AT121" s="74">
        <v>0</v>
      </c>
      <c r="AU121" s="74">
        <v>0</v>
      </c>
      <c r="AV121" s="74">
        <v>0</v>
      </c>
      <c r="AW121" s="74">
        <v>0</v>
      </c>
      <c r="AX121" s="74">
        <v>0</v>
      </c>
      <c r="AY121" s="74">
        <v>0</v>
      </c>
      <c r="AZ121" s="74">
        <v>0</v>
      </c>
      <c r="BA121" s="74">
        <v>0</v>
      </c>
      <c r="BB121" s="74">
        <v>0</v>
      </c>
      <c r="BC121" s="74">
        <v>0</v>
      </c>
      <c r="BD121" s="74">
        <v>0</v>
      </c>
      <c r="BE121" s="74">
        <v>0</v>
      </c>
      <c r="BF121" s="74">
        <v>0</v>
      </c>
      <c r="BG121" s="74">
        <v>0</v>
      </c>
      <c r="BH121" s="74">
        <v>0</v>
      </c>
      <c r="BI121" s="74">
        <v>0</v>
      </c>
      <c r="BJ121" s="74">
        <v>0</v>
      </c>
      <c r="BK121" s="74">
        <v>0</v>
      </c>
      <c r="BL121" s="74">
        <v>0</v>
      </c>
      <c r="BM121" s="74">
        <v>0</v>
      </c>
      <c r="BN121" s="74">
        <v>0</v>
      </c>
      <c r="BO121" s="74">
        <v>0</v>
      </c>
      <c r="BP121" s="74">
        <v>0</v>
      </c>
      <c r="BQ121" s="74">
        <v>0</v>
      </c>
      <c r="BR121" s="74">
        <v>0</v>
      </c>
      <c r="BS121" s="74">
        <v>0</v>
      </c>
      <c r="BT121" s="74">
        <v>0</v>
      </c>
      <c r="BU121" s="74">
        <v>0</v>
      </c>
      <c r="BV121" s="74">
        <v>0</v>
      </c>
      <c r="BW121" s="74">
        <v>0</v>
      </c>
      <c r="BX121" s="74">
        <v>0</v>
      </c>
      <c r="BY121" s="74">
        <v>0</v>
      </c>
      <c r="BZ121" s="74">
        <v>0</v>
      </c>
      <c r="CA121" s="74">
        <v>0</v>
      </c>
      <c r="CB121" s="74">
        <v>0</v>
      </c>
      <c r="CD121" s="74">
        <v>0</v>
      </c>
      <c r="CE121" s="74">
        <v>0</v>
      </c>
      <c r="CF121" s="74">
        <v>0</v>
      </c>
      <c r="CH121" s="95">
        <v>0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9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9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9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0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0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0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v>0</v>
      </c>
      <c r="BV125" s="74">
        <v>0</v>
      </c>
      <c r="BW125" s="74">
        <v>0</v>
      </c>
      <c r="BX125" s="74">
        <v>0</v>
      </c>
      <c r="BY125" s="74">
        <v>0</v>
      </c>
      <c r="BZ125" s="74">
        <v>0</v>
      </c>
      <c r="CA125" s="74">
        <v>0</v>
      </c>
      <c r="CB125" s="74">
        <v>0</v>
      </c>
      <c r="CD125" s="74">
        <v>0</v>
      </c>
      <c r="CE125" s="74">
        <v>0</v>
      </c>
      <c r="CF125" s="74">
        <v>0</v>
      </c>
      <c r="CH125" s="95">
        <v>0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9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0</v>
      </c>
      <c r="BM127" s="74">
        <v>0</v>
      </c>
      <c r="BN127" s="74">
        <v>0</v>
      </c>
      <c r="BO127" s="74">
        <v>0</v>
      </c>
      <c r="BP127" s="74">
        <v>0</v>
      </c>
      <c r="BQ127" s="74">
        <v>0</v>
      </c>
      <c r="BR127" s="74">
        <v>0</v>
      </c>
      <c r="BS127" s="74">
        <v>0</v>
      </c>
      <c r="BT127" s="74">
        <v>0</v>
      </c>
      <c r="BU127" s="74">
        <v>0</v>
      </c>
      <c r="BV127" s="74">
        <v>0</v>
      </c>
      <c r="BW127" s="74">
        <v>0</v>
      </c>
      <c r="BX127" s="74">
        <v>0</v>
      </c>
      <c r="BY127" s="74">
        <v>0</v>
      </c>
      <c r="BZ127" s="74">
        <v>0</v>
      </c>
      <c r="CA127" s="74">
        <v>0</v>
      </c>
      <c r="CB127" s="74">
        <v>0</v>
      </c>
      <c r="CD127" s="74">
        <v>0</v>
      </c>
      <c r="CE127" s="74">
        <v>0</v>
      </c>
      <c r="CF127" s="74">
        <v>0</v>
      </c>
      <c r="CH127" s="95">
        <v>0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1.9259782364459282E-4</v>
      </c>
      <c r="AT128" s="74">
        <v>0</v>
      </c>
      <c r="AU128" s="74">
        <v>0</v>
      </c>
      <c r="AV128" s="74">
        <v>0</v>
      </c>
      <c r="AW128" s="74">
        <v>0</v>
      </c>
      <c r="AX128" s="74">
        <v>2.3111738837351139E-3</v>
      </c>
      <c r="AY128" s="74">
        <v>0</v>
      </c>
      <c r="AZ128" s="74">
        <v>0</v>
      </c>
      <c r="BA128" s="74">
        <v>0.42487079895997171</v>
      </c>
      <c r="BB128" s="74">
        <v>7.2994575161300673E-2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1.0592880300452604E-2</v>
      </c>
      <c r="BI128" s="74">
        <v>0</v>
      </c>
      <c r="BJ128" s="74">
        <v>4.0445542965364487E-3</v>
      </c>
      <c r="BK128" s="74">
        <v>0</v>
      </c>
      <c r="BL128" s="74">
        <v>0.13058132443103393</v>
      </c>
      <c r="BM128" s="74">
        <v>1.6370815009790388E-2</v>
      </c>
      <c r="BN128" s="74">
        <v>0</v>
      </c>
      <c r="BO128" s="74">
        <v>1.0207684653163419E-2</v>
      </c>
      <c r="BP128" s="74">
        <v>0</v>
      </c>
      <c r="BQ128" s="74">
        <v>0.12769235707636503</v>
      </c>
      <c r="BR128" s="74">
        <v>0.18624209546432124</v>
      </c>
      <c r="BS128" s="74">
        <v>0</v>
      </c>
      <c r="BT128" s="74">
        <v>0.98610085706031514</v>
      </c>
      <c r="BU128" s="74">
        <v>0</v>
      </c>
      <c r="BV128" s="74">
        <v>0</v>
      </c>
      <c r="BW128" s="74">
        <v>0</v>
      </c>
      <c r="BX128" s="74">
        <v>5.0138991429396844</v>
      </c>
      <c r="BY128" s="74">
        <v>0</v>
      </c>
      <c r="BZ128" s="74">
        <v>0</v>
      </c>
      <c r="CA128" s="74">
        <v>5.0138991429396844</v>
      </c>
      <c r="CB128" s="74">
        <v>6</v>
      </c>
      <c r="CD128" s="74">
        <v>0</v>
      </c>
      <c r="CE128" s="74">
        <v>0</v>
      </c>
      <c r="CF128" s="74">
        <v>0</v>
      </c>
      <c r="CH128" s="95">
        <v>6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9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</v>
      </c>
      <c r="G130" s="74">
        <v>0</v>
      </c>
      <c r="H130" s="74">
        <v>0</v>
      </c>
      <c r="I130" s="74">
        <v>0</v>
      </c>
      <c r="J130" s="74">
        <v>0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  <c r="Q130" s="74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0</v>
      </c>
      <c r="AD130" s="74">
        <v>0</v>
      </c>
      <c r="AE130" s="74">
        <v>0</v>
      </c>
      <c r="AF130" s="74">
        <v>0</v>
      </c>
      <c r="AG130" s="74">
        <v>0</v>
      </c>
      <c r="AH130" s="74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  <c r="AR130" s="74">
        <v>0</v>
      </c>
      <c r="AS130" s="74">
        <v>0</v>
      </c>
      <c r="AT130" s="74">
        <v>0</v>
      </c>
      <c r="AU130" s="74">
        <v>0</v>
      </c>
      <c r="AV130" s="74">
        <v>0</v>
      </c>
      <c r="AW130" s="74">
        <v>0</v>
      </c>
      <c r="AX130" s="74">
        <v>0</v>
      </c>
      <c r="AY130" s="74">
        <v>0</v>
      </c>
      <c r="AZ130" s="74">
        <v>0</v>
      </c>
      <c r="BA130" s="74">
        <v>0</v>
      </c>
      <c r="BB130" s="74">
        <v>0</v>
      </c>
      <c r="BC130" s="74">
        <v>0</v>
      </c>
      <c r="BD130" s="74">
        <v>0</v>
      </c>
      <c r="BE130" s="74">
        <v>0</v>
      </c>
      <c r="BF130" s="74">
        <v>0</v>
      </c>
      <c r="BG130" s="74">
        <v>0</v>
      </c>
      <c r="BH130" s="74">
        <v>0</v>
      </c>
      <c r="BI130" s="74">
        <v>0</v>
      </c>
      <c r="BJ130" s="74">
        <v>0</v>
      </c>
      <c r="BK130" s="74">
        <v>0</v>
      </c>
      <c r="BL130" s="74">
        <v>0</v>
      </c>
      <c r="BM130" s="74">
        <v>0</v>
      </c>
      <c r="BN130" s="74">
        <v>0</v>
      </c>
      <c r="BO130" s="74">
        <v>0</v>
      </c>
      <c r="BP130" s="74">
        <v>0</v>
      </c>
      <c r="BQ130" s="74">
        <v>0</v>
      </c>
      <c r="BR130" s="74">
        <v>0</v>
      </c>
      <c r="BS130" s="74">
        <v>0</v>
      </c>
      <c r="BT130" s="74">
        <v>0</v>
      </c>
      <c r="BU130" s="74">
        <v>0</v>
      </c>
      <c r="BV130" s="74">
        <v>0</v>
      </c>
      <c r="BW130" s="74">
        <v>0</v>
      </c>
      <c r="BX130" s="74">
        <v>0</v>
      </c>
      <c r="BY130" s="74">
        <v>0</v>
      </c>
      <c r="BZ130" s="74">
        <v>0</v>
      </c>
      <c r="CA130" s="74">
        <v>0</v>
      </c>
      <c r="CB130" s="74">
        <v>0</v>
      </c>
      <c r="CD130" s="74">
        <v>0</v>
      </c>
      <c r="CE130" s="74">
        <v>0</v>
      </c>
      <c r="CF130" s="74">
        <v>0</v>
      </c>
      <c r="CH130" s="95">
        <v>0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</v>
      </c>
      <c r="AY131" s="74">
        <v>0</v>
      </c>
      <c r="AZ131" s="74">
        <v>0</v>
      </c>
      <c r="BA131" s="74">
        <v>0</v>
      </c>
      <c r="BB131" s="74">
        <v>0</v>
      </c>
      <c r="BC131" s="74">
        <v>0</v>
      </c>
      <c r="BD131" s="74">
        <v>0</v>
      </c>
      <c r="BE131" s="74">
        <v>0</v>
      </c>
      <c r="BF131" s="74">
        <v>0</v>
      </c>
      <c r="BG131" s="74">
        <v>0</v>
      </c>
      <c r="BH131" s="74">
        <v>0</v>
      </c>
      <c r="BI131" s="74">
        <v>0</v>
      </c>
      <c r="BJ131" s="74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4">
        <v>0</v>
      </c>
      <c r="BR131" s="74">
        <v>0</v>
      </c>
      <c r="BS131" s="74">
        <v>0</v>
      </c>
      <c r="BT131" s="74">
        <v>0</v>
      </c>
      <c r="BU131" s="74">
        <v>0</v>
      </c>
      <c r="BV131" s="74">
        <v>0</v>
      </c>
      <c r="BW131" s="74">
        <v>0</v>
      </c>
      <c r="BX131" s="74">
        <v>0</v>
      </c>
      <c r="BY131" s="74">
        <v>0</v>
      </c>
      <c r="BZ131" s="74">
        <v>0</v>
      </c>
      <c r="CA131" s="74">
        <v>0</v>
      </c>
      <c r="CB131" s="74">
        <v>0</v>
      </c>
      <c r="CD131" s="74">
        <v>0</v>
      </c>
      <c r="CE131" s="74">
        <v>0</v>
      </c>
      <c r="CF131" s="74">
        <v>0</v>
      </c>
      <c r="CH131" s="95">
        <v>0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9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402.66918417937609</v>
      </c>
      <c r="E133" s="74">
        <v>139.48015787349715</v>
      </c>
      <c r="F133" s="74">
        <v>11.410419756614342</v>
      </c>
      <c r="G133" s="74">
        <v>74.379276742877707</v>
      </c>
      <c r="H133" s="74">
        <v>215.7359597433724</v>
      </c>
      <c r="I133" s="74">
        <v>112.6194051461906</v>
      </c>
      <c r="J133" s="74">
        <v>41.844742759200749</v>
      </c>
      <c r="K133" s="74">
        <v>152.89840845230376</v>
      </c>
      <c r="L133" s="74">
        <v>12.50399559485138</v>
      </c>
      <c r="M133" s="74">
        <v>380.42893866703599</v>
      </c>
      <c r="N133" s="74">
        <v>135.87764807636918</v>
      </c>
      <c r="O133" s="74">
        <v>18.266841515918468</v>
      </c>
      <c r="P133" s="74">
        <v>546.28616242691896</v>
      </c>
      <c r="Q133" s="74">
        <v>794.71876530414113</v>
      </c>
      <c r="R133" s="74">
        <v>309.91611141233642</v>
      </c>
      <c r="S133" s="74">
        <v>57.706555310599711</v>
      </c>
      <c r="T133" s="74">
        <v>194.36843230303214</v>
      </c>
      <c r="U133" s="74">
        <v>49.03446047558117</v>
      </c>
      <c r="V133" s="74">
        <v>34.574385651608104</v>
      </c>
      <c r="W133" s="74">
        <v>22.961033839882564</v>
      </c>
      <c r="X133" s="74">
        <v>609.32693559845666</v>
      </c>
      <c r="Y133" s="74">
        <v>473.2784267886193</v>
      </c>
      <c r="Z133" s="74">
        <v>196.35588353511955</v>
      </c>
      <c r="AA133" s="74">
        <v>115.29282490386852</v>
      </c>
      <c r="AB133" s="74">
        <v>1055.0521463070811</v>
      </c>
      <c r="AC133" s="74">
        <v>219.89690202211091</v>
      </c>
      <c r="AD133" s="74">
        <v>208.78664891321623</v>
      </c>
      <c r="AE133" s="74">
        <v>88.576711858985945</v>
      </c>
      <c r="AF133" s="74">
        <v>502.84008665078539</v>
      </c>
      <c r="AG133" s="74">
        <v>723.54779307177989</v>
      </c>
      <c r="AH133" s="74">
        <v>682.73792958734521</v>
      </c>
      <c r="AI133" s="74">
        <v>1292.8811283896068</v>
      </c>
      <c r="AJ133" s="74">
        <v>2427.648024292123</v>
      </c>
      <c r="AK133" s="74">
        <v>861.51621620521598</v>
      </c>
      <c r="AL133" s="74">
        <v>279.36697200966609</v>
      </c>
      <c r="AM133" s="74">
        <v>285.30183654181508</v>
      </c>
      <c r="AN133" s="74">
        <v>542.04706834911156</v>
      </c>
      <c r="AO133" s="74">
        <v>255.33058987886827</v>
      </c>
      <c r="AP133" s="74">
        <v>42.57093487330819</v>
      </c>
      <c r="AQ133" s="74">
        <v>2108.7607703108388</v>
      </c>
      <c r="AR133" s="74">
        <v>548.50553646544108</v>
      </c>
      <c r="AS133" s="74">
        <v>269.67145627952806</v>
      </c>
      <c r="AT133" s="74">
        <v>598.29794814544607</v>
      </c>
      <c r="AU133" s="74">
        <v>9.474341707158084</v>
      </c>
      <c r="AV133" s="74">
        <v>28.245573460541749</v>
      </c>
      <c r="AW133" s="74">
        <v>24.869418469544325</v>
      </c>
      <c r="AX133" s="74">
        <v>18.127784888164456</v>
      </c>
      <c r="AY133" s="74">
        <v>176.62347932541226</v>
      </c>
      <c r="AZ133" s="74">
        <v>9.8817079820122782</v>
      </c>
      <c r="BA133" s="74">
        <v>21.124582123246647</v>
      </c>
      <c r="BB133" s="74">
        <v>50.576258485610467</v>
      </c>
      <c r="BC133" s="74">
        <v>52.404230373023559</v>
      </c>
      <c r="BD133" s="74">
        <v>46.033658531159368</v>
      </c>
      <c r="BE133" s="74">
        <v>58.303936135789385</v>
      </c>
      <c r="BF133" s="74">
        <v>57.610724242087571</v>
      </c>
      <c r="BG133" s="74">
        <v>89.070218074335074</v>
      </c>
      <c r="BH133" s="74">
        <v>29.349813379392721</v>
      </c>
      <c r="BI133" s="74">
        <v>39.245692675169686</v>
      </c>
      <c r="BJ133" s="74">
        <v>163.64299973308118</v>
      </c>
      <c r="BK133" s="74">
        <v>11.96729271165424</v>
      </c>
      <c r="BL133" s="74">
        <v>124.36137349047678</v>
      </c>
      <c r="BM133" s="74">
        <v>110.1489054195107</v>
      </c>
      <c r="BN133" s="74">
        <v>8.4356964930365326</v>
      </c>
      <c r="BO133" s="74">
        <v>156.69602759985273</v>
      </c>
      <c r="BP133" s="74">
        <v>374.73336791037855</v>
      </c>
      <c r="BQ133" s="74">
        <v>14.919088684425924</v>
      </c>
      <c r="BR133" s="74">
        <v>111.78484966675519</v>
      </c>
      <c r="BS133" s="74">
        <v>0</v>
      </c>
      <c r="BT133" s="74">
        <v>19882.902677771865</v>
      </c>
      <c r="BU133" s="74">
        <v>0</v>
      </c>
      <c r="BV133" s="74">
        <v>0</v>
      </c>
      <c r="BW133" s="74">
        <v>0</v>
      </c>
      <c r="BX133" s="74">
        <v>10560.973550501601</v>
      </c>
      <c r="BY133" s="74">
        <v>6388.1237717265312</v>
      </c>
      <c r="BZ133" s="74">
        <v>0</v>
      </c>
      <c r="CA133" s="74">
        <v>16949.097322228135</v>
      </c>
      <c r="CB133" s="74">
        <v>36832</v>
      </c>
      <c r="CD133" s="74">
        <v>0</v>
      </c>
      <c r="CE133" s="74">
        <v>0</v>
      </c>
      <c r="CF133" s="74">
        <v>0</v>
      </c>
      <c r="CH133" s="95">
        <v>36832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BC49-B716-C64D-ADBD-C363C9A834B6}">
  <sheetPr>
    <tabColor rgb="FFFFFF00"/>
  </sheetPr>
  <dimension ref="A1:CI133"/>
  <sheetViews>
    <sheetView topLeftCell="A113" workbookViewId="0">
      <selection activeCell="D133" sqref="D133:BS133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0.51114282577670433</v>
      </c>
      <c r="E5" s="74">
        <v>0.49006477110550006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8.4312218684817211E-2</v>
      </c>
      <c r="L5" s="74">
        <v>0</v>
      </c>
      <c r="M5" s="74">
        <v>27.183664507629818</v>
      </c>
      <c r="N5" s="74">
        <v>0.72719288615654842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1.1873970798111757</v>
      </c>
      <c r="AT5" s="74">
        <v>0</v>
      </c>
      <c r="AU5" s="74">
        <v>0</v>
      </c>
      <c r="AV5" s="74">
        <v>0</v>
      </c>
      <c r="AW5" s="74">
        <v>0</v>
      </c>
      <c r="AX5" s="74">
        <v>1.756504555933692E-3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0.64639367658359859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30.831924470304095</v>
      </c>
      <c r="BU5" s="74">
        <v>0</v>
      </c>
      <c r="BV5" s="74">
        <v>0</v>
      </c>
      <c r="BW5" s="74">
        <v>0</v>
      </c>
      <c r="BX5" s="74">
        <v>1.1680755296959051</v>
      </c>
      <c r="BY5" s="74">
        <v>0</v>
      </c>
      <c r="BZ5" s="74">
        <v>0</v>
      </c>
      <c r="CA5" s="74">
        <v>1.1680755296959051</v>
      </c>
      <c r="CB5" s="74">
        <v>32</v>
      </c>
      <c r="CD5" s="74">
        <v>0</v>
      </c>
      <c r="CE5" s="74">
        <v>0</v>
      </c>
      <c r="CF5" s="74">
        <v>0</v>
      </c>
      <c r="CH5" s="95">
        <v>32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6.0630616427557937</v>
      </c>
      <c r="E6" s="74">
        <v>21.731252299122392</v>
      </c>
      <c r="F6" s="74">
        <v>9.1544484733827314E-2</v>
      </c>
      <c r="G6" s="74">
        <v>0</v>
      </c>
      <c r="H6" s="74">
        <v>0</v>
      </c>
      <c r="I6" s="74">
        <v>0</v>
      </c>
      <c r="J6" s="74">
        <v>0</v>
      </c>
      <c r="K6" s="74">
        <v>4.154711230227548</v>
      </c>
      <c r="L6" s="74">
        <v>0</v>
      </c>
      <c r="M6" s="74">
        <v>65.172631247043981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3.2110988491250194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1.1759945346576277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2.4576173209312104</v>
      </c>
      <c r="BM6" s="74">
        <v>7.0418834410636393E-3</v>
      </c>
      <c r="BN6" s="74">
        <v>0</v>
      </c>
      <c r="BO6" s="74">
        <v>0</v>
      </c>
      <c r="BP6" s="74">
        <v>1.4083766882127279E-2</v>
      </c>
      <c r="BQ6" s="74">
        <v>0</v>
      </c>
      <c r="BR6" s="74">
        <v>0</v>
      </c>
      <c r="BS6" s="74">
        <v>0</v>
      </c>
      <c r="BT6" s="74">
        <v>104.07903725892061</v>
      </c>
      <c r="BU6" s="74">
        <v>0</v>
      </c>
      <c r="BV6" s="74">
        <v>0</v>
      </c>
      <c r="BW6" s="74">
        <v>0</v>
      </c>
      <c r="BX6" s="74">
        <v>29.920962741079407</v>
      </c>
      <c r="BY6" s="74">
        <v>0</v>
      </c>
      <c r="BZ6" s="74">
        <v>0</v>
      </c>
      <c r="CA6" s="74">
        <v>29.920962741079407</v>
      </c>
      <c r="CB6" s="74">
        <v>134</v>
      </c>
      <c r="CD6" s="74">
        <v>0</v>
      </c>
      <c r="CE6" s="74">
        <v>0</v>
      </c>
      <c r="CF6" s="74">
        <v>0</v>
      </c>
      <c r="CH6" s="95">
        <v>134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1.0572271386430678</v>
      </c>
      <c r="E7" s="74">
        <v>9.9115044247787609E-2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2.9128810226155357</v>
      </c>
      <c r="N7" s="74">
        <v>0</v>
      </c>
      <c r="O7" s="74">
        <v>0</v>
      </c>
      <c r="P7" s="74">
        <v>22.592723697148475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0.28082595870206489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1.0241887905604719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5.5063913470993122E-3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27.972468043264506</v>
      </c>
      <c r="BU7" s="74">
        <v>0</v>
      </c>
      <c r="BV7" s="74">
        <v>0</v>
      </c>
      <c r="BW7" s="74">
        <v>0</v>
      </c>
      <c r="BX7" s="74">
        <v>2.7531956735496559E-2</v>
      </c>
      <c r="BY7" s="74">
        <v>0</v>
      </c>
      <c r="BZ7" s="74">
        <v>0</v>
      </c>
      <c r="CA7" s="74">
        <v>2.7531956735496559E-2</v>
      </c>
      <c r="CB7" s="74">
        <v>28</v>
      </c>
      <c r="CD7" s="74">
        <v>0</v>
      </c>
      <c r="CE7" s="74">
        <v>0</v>
      </c>
      <c r="CF7" s="74">
        <v>0</v>
      </c>
      <c r="CH7" s="95">
        <v>28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0.62705614253159314</v>
      </c>
      <c r="E8" s="74">
        <v>0.15286927698363373</v>
      </c>
      <c r="F8" s="74">
        <v>2.9210689869484151E-3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28.326579656101099</v>
      </c>
      <c r="M8" s="74">
        <v>0</v>
      </c>
      <c r="N8" s="74">
        <v>1.6338512533664802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14.051315516884193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0.94740004143360257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45.741992956287547</v>
      </c>
      <c r="BU8" s="74">
        <v>0</v>
      </c>
      <c r="BV8" s="74">
        <v>0</v>
      </c>
      <c r="BW8" s="74">
        <v>0</v>
      </c>
      <c r="BX8" s="74">
        <v>1.2580070437124509</v>
      </c>
      <c r="BY8" s="74">
        <v>0</v>
      </c>
      <c r="BZ8" s="74">
        <v>0</v>
      </c>
      <c r="CA8" s="74">
        <v>1.2580070437124509</v>
      </c>
      <c r="CB8" s="74">
        <v>47</v>
      </c>
      <c r="CD8" s="74">
        <v>0</v>
      </c>
      <c r="CE8" s="74">
        <v>0</v>
      </c>
      <c r="CF8" s="74">
        <v>0</v>
      </c>
      <c r="CH8" s="95">
        <v>47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4.1349170663469224</v>
      </c>
      <c r="E9" s="74">
        <v>0.34779676258992809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0.96837529976019188</v>
      </c>
      <c r="L9" s="74">
        <v>0</v>
      </c>
      <c r="M9" s="74">
        <v>61.441821542765787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2.4573091526778579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21.490657474020786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90.840877298161473</v>
      </c>
      <c r="BU9" s="74">
        <v>0</v>
      </c>
      <c r="BV9" s="74">
        <v>0</v>
      </c>
      <c r="BW9" s="74">
        <v>0</v>
      </c>
      <c r="BX9" s="74">
        <v>0.15912270183852917</v>
      </c>
      <c r="BY9" s="74">
        <v>0</v>
      </c>
      <c r="BZ9" s="74">
        <v>0</v>
      </c>
      <c r="CA9" s="74">
        <v>0.15912270183852917</v>
      </c>
      <c r="CB9" s="74">
        <v>91</v>
      </c>
      <c r="CD9" s="74">
        <v>0</v>
      </c>
      <c r="CE9" s="74">
        <v>0</v>
      </c>
      <c r="CF9" s="74">
        <v>0</v>
      </c>
      <c r="CH9" s="95">
        <v>91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106.16504854368932</v>
      </c>
      <c r="E10" s="74">
        <v>28.567961165048541</v>
      </c>
      <c r="F10" s="74">
        <v>2.087378640776699</v>
      </c>
      <c r="G10" s="74">
        <v>0</v>
      </c>
      <c r="H10" s="74">
        <v>0</v>
      </c>
      <c r="I10" s="74">
        <v>0</v>
      </c>
      <c r="J10" s="74">
        <v>0</v>
      </c>
      <c r="K10" s="74">
        <v>0.67961165048543692</v>
      </c>
      <c r="L10" s="74">
        <v>0</v>
      </c>
      <c r="M10" s="74">
        <v>109.27184466019419</v>
      </c>
      <c r="N10" s="74">
        <v>0</v>
      </c>
      <c r="O10" s="74">
        <v>138.30097087378641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5.3883495145631066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0.82524271844660202</v>
      </c>
      <c r="AQ10" s="74">
        <v>0.1941747572815534</v>
      </c>
      <c r="AR10" s="74">
        <v>0</v>
      </c>
      <c r="AS10" s="74">
        <v>21.553398058252426</v>
      </c>
      <c r="AT10" s="74">
        <v>0</v>
      </c>
      <c r="AU10" s="74">
        <v>0</v>
      </c>
      <c r="AV10" s="74">
        <v>0</v>
      </c>
      <c r="AW10" s="74">
        <v>0</v>
      </c>
      <c r="AX10" s="74">
        <v>4.9514563106796121</v>
      </c>
      <c r="AY10" s="74">
        <v>60.145631067961162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9.7087378640776698E-2</v>
      </c>
      <c r="BG10" s="74">
        <v>0</v>
      </c>
      <c r="BH10" s="74">
        <v>0</v>
      </c>
      <c r="BI10" s="74">
        <v>0</v>
      </c>
      <c r="BJ10" s="74">
        <v>3.4223300970873787</v>
      </c>
      <c r="BK10" s="74">
        <v>0</v>
      </c>
      <c r="BL10" s="74">
        <v>13.398058252427186</v>
      </c>
      <c r="BM10" s="74">
        <v>9.5145631067961176</v>
      </c>
      <c r="BN10" s="74">
        <v>1.2135922330097086</v>
      </c>
      <c r="BO10" s="74">
        <v>3.9563106796116507</v>
      </c>
      <c r="BP10" s="74">
        <v>4.0776699029126213</v>
      </c>
      <c r="BQ10" s="74">
        <v>2.4271844660194174E-2</v>
      </c>
      <c r="BR10" s="74">
        <v>5.7766990291262132</v>
      </c>
      <c r="BS10" s="74">
        <v>0</v>
      </c>
      <c r="BT10" s="74">
        <v>519.61165048543694</v>
      </c>
      <c r="BU10" s="74">
        <v>0</v>
      </c>
      <c r="BV10" s="74">
        <v>0</v>
      </c>
      <c r="BW10" s="74">
        <v>0</v>
      </c>
      <c r="BX10" s="74">
        <v>1125.3883495145631</v>
      </c>
      <c r="BY10" s="74">
        <v>0</v>
      </c>
      <c r="BZ10" s="74">
        <v>0</v>
      </c>
      <c r="CA10" s="74">
        <v>1125.3883495145631</v>
      </c>
      <c r="CB10" s="74">
        <v>1645</v>
      </c>
      <c r="CD10" s="74">
        <v>0</v>
      </c>
      <c r="CE10" s="74">
        <v>0</v>
      </c>
      <c r="CF10" s="74">
        <v>0</v>
      </c>
      <c r="CH10" s="95">
        <v>1645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8.1795246315230385E-2</v>
      </c>
      <c r="E11" s="74">
        <v>7.1570840525826587E-2</v>
      </c>
      <c r="F11" s="74">
        <v>3.0673217368211391E-2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56.295578276457313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0.71570840525826585</v>
      </c>
      <c r="AY11" s="74">
        <v>2.525428229982738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9.2019652104634184E-2</v>
      </c>
      <c r="BM11" s="74">
        <v>7.1570840525826587E-2</v>
      </c>
      <c r="BN11" s="74">
        <v>0</v>
      </c>
      <c r="BO11" s="74">
        <v>2.0448811578807596E-2</v>
      </c>
      <c r="BP11" s="74">
        <v>0</v>
      </c>
      <c r="BQ11" s="74">
        <v>0</v>
      </c>
      <c r="BR11" s="74">
        <v>4.0897623157615193E-2</v>
      </c>
      <c r="BS11" s="74">
        <v>0</v>
      </c>
      <c r="BT11" s="74">
        <v>59.945691143274466</v>
      </c>
      <c r="BU11" s="74">
        <v>0</v>
      </c>
      <c r="BV11" s="74">
        <v>0</v>
      </c>
      <c r="BW11" s="74">
        <v>0</v>
      </c>
      <c r="BX11" s="74">
        <v>15.479750365157351</v>
      </c>
      <c r="BY11" s="74">
        <v>1.5745584915681849</v>
      </c>
      <c r="BZ11" s="74">
        <v>0</v>
      </c>
      <c r="CA11" s="74">
        <v>17.054308856725534</v>
      </c>
      <c r="CB11" s="74">
        <v>77</v>
      </c>
      <c r="CD11" s="74">
        <v>0</v>
      </c>
      <c r="CE11" s="74">
        <v>0</v>
      </c>
      <c r="CF11" s="74">
        <v>0</v>
      </c>
      <c r="CH11" s="95">
        <v>77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0.12868005459153833</v>
      </c>
      <c r="E12" s="74">
        <v>0.45622928446090855</v>
      </c>
      <c r="F12" s="74">
        <v>5.8490933905244683E-3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25.215441606550986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2.3396373562097873E-2</v>
      </c>
      <c r="BH12" s="74">
        <v>0</v>
      </c>
      <c r="BI12" s="74">
        <v>0</v>
      </c>
      <c r="BJ12" s="74">
        <v>0</v>
      </c>
      <c r="BK12" s="74">
        <v>0</v>
      </c>
      <c r="BL12" s="74">
        <v>1.222460518619614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2.9245466952622343E-2</v>
      </c>
      <c r="BS12" s="74">
        <v>0</v>
      </c>
      <c r="BT12" s="74">
        <v>27.08130239812829</v>
      </c>
      <c r="BU12" s="74">
        <v>0</v>
      </c>
      <c r="BV12" s="74">
        <v>0</v>
      </c>
      <c r="BW12" s="74">
        <v>0</v>
      </c>
      <c r="BX12" s="74">
        <v>1.7547280171573405</v>
      </c>
      <c r="BY12" s="74">
        <v>1.1639695847143694</v>
      </c>
      <c r="BZ12" s="74">
        <v>0</v>
      </c>
      <c r="CA12" s="74">
        <v>2.9186976018717101</v>
      </c>
      <c r="CB12" s="74">
        <v>30</v>
      </c>
      <c r="CD12" s="74">
        <v>0</v>
      </c>
      <c r="CE12" s="74">
        <v>0</v>
      </c>
      <c r="CF12" s="74">
        <v>0</v>
      </c>
      <c r="CH12" s="95">
        <v>30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1.8509937812461894</v>
      </c>
      <c r="E13" s="74">
        <v>0.55529813437385689</v>
      </c>
      <c r="F13" s="74">
        <v>3.0849896354103158E-2</v>
      </c>
      <c r="G13" s="74">
        <v>0</v>
      </c>
      <c r="H13" s="74">
        <v>0</v>
      </c>
      <c r="I13" s="74">
        <v>0</v>
      </c>
      <c r="J13" s="74">
        <v>0</v>
      </c>
      <c r="K13" s="74">
        <v>3.0849896354103158E-2</v>
      </c>
      <c r="L13" s="74">
        <v>0</v>
      </c>
      <c r="M13" s="74">
        <v>80.209730520668217</v>
      </c>
      <c r="N13" s="74">
        <v>0.58614803072795996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3.3626387025972444</v>
      </c>
      <c r="AT13" s="74">
        <v>0</v>
      </c>
      <c r="AU13" s="74">
        <v>0</v>
      </c>
      <c r="AV13" s="74">
        <v>0</v>
      </c>
      <c r="AW13" s="74">
        <v>0</v>
      </c>
      <c r="AX13" s="74">
        <v>0.64784782343616631</v>
      </c>
      <c r="AY13" s="74">
        <v>16.350445067674674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6.1699792708206316E-2</v>
      </c>
      <c r="BH13" s="74">
        <v>0</v>
      </c>
      <c r="BI13" s="74">
        <v>0</v>
      </c>
      <c r="BJ13" s="74">
        <v>0</v>
      </c>
      <c r="BK13" s="74">
        <v>0</v>
      </c>
      <c r="BL13" s="74">
        <v>3.8870869406169981</v>
      </c>
      <c r="BM13" s="74">
        <v>2.8381904645774907</v>
      </c>
      <c r="BN13" s="74">
        <v>9.2549689062309481E-2</v>
      </c>
      <c r="BO13" s="74">
        <v>1.0180465796854041</v>
      </c>
      <c r="BP13" s="74">
        <v>0.58614803072795996</v>
      </c>
      <c r="BQ13" s="74">
        <v>0</v>
      </c>
      <c r="BR13" s="74">
        <v>0.12339958541641263</v>
      </c>
      <c r="BS13" s="74">
        <v>0</v>
      </c>
      <c r="BT13" s="74">
        <v>112.23192293622729</v>
      </c>
      <c r="BU13" s="74">
        <v>0</v>
      </c>
      <c r="BV13" s="74">
        <v>0</v>
      </c>
      <c r="BW13" s="74">
        <v>0</v>
      </c>
      <c r="BX13" s="74">
        <v>643.25118887940494</v>
      </c>
      <c r="BY13" s="74">
        <v>3.5168881843677604</v>
      </c>
      <c r="BZ13" s="74">
        <v>0</v>
      </c>
      <c r="CA13" s="74">
        <v>646.76807706377269</v>
      </c>
      <c r="CB13" s="74">
        <v>759</v>
      </c>
      <c r="CD13" s="74">
        <v>0</v>
      </c>
      <c r="CE13" s="74">
        <v>0</v>
      </c>
      <c r="CF13" s="74">
        <v>0</v>
      </c>
      <c r="CH13" s="95">
        <v>759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5.1500580446523205</v>
      </c>
      <c r="E14" s="74">
        <v>27.673805878493194</v>
      </c>
      <c r="F14" s="74">
        <v>0.13961000723455086</v>
      </c>
      <c r="G14" s="74">
        <v>0</v>
      </c>
      <c r="H14" s="74">
        <v>0</v>
      </c>
      <c r="I14" s="74">
        <v>0</v>
      </c>
      <c r="J14" s="74">
        <v>0</v>
      </c>
      <c r="K14" s="74">
        <v>704.73580429698666</v>
      </c>
      <c r="L14" s="74">
        <v>0</v>
      </c>
      <c r="M14" s="74">
        <v>0.41883002170365263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7.7561115130306044E-2</v>
      </c>
      <c r="BI14" s="74">
        <v>0</v>
      </c>
      <c r="BJ14" s="74">
        <v>0</v>
      </c>
      <c r="BK14" s="74">
        <v>0</v>
      </c>
      <c r="BL14" s="74">
        <v>1.4891734105018759</v>
      </c>
      <c r="BM14" s="74">
        <v>0.89970893551155007</v>
      </c>
      <c r="BN14" s="74">
        <v>6.2048892104244829E-2</v>
      </c>
      <c r="BO14" s="74">
        <v>0</v>
      </c>
      <c r="BP14" s="74">
        <v>1.2254656190588353</v>
      </c>
      <c r="BQ14" s="74">
        <v>0</v>
      </c>
      <c r="BR14" s="74">
        <v>0</v>
      </c>
      <c r="BS14" s="74">
        <v>0</v>
      </c>
      <c r="BT14" s="74">
        <v>741.87206622137728</v>
      </c>
      <c r="BU14" s="74">
        <v>0</v>
      </c>
      <c r="BV14" s="74">
        <v>0</v>
      </c>
      <c r="BW14" s="74">
        <v>0</v>
      </c>
      <c r="BX14" s="74">
        <v>12.285680636640476</v>
      </c>
      <c r="BY14" s="74">
        <v>167.84225314198227</v>
      </c>
      <c r="BZ14" s="74">
        <v>0</v>
      </c>
      <c r="CA14" s="74">
        <v>180.12793377862275</v>
      </c>
      <c r="CB14" s="74">
        <v>922</v>
      </c>
      <c r="CD14" s="74">
        <v>0</v>
      </c>
      <c r="CE14" s="74">
        <v>0</v>
      </c>
      <c r="CF14" s="74">
        <v>0</v>
      </c>
      <c r="CH14" s="95">
        <v>922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0.5378075753386784</v>
      </c>
      <c r="E15" s="74">
        <v>10.894940558473873</v>
      </c>
      <c r="F15" s="74">
        <v>0.3382983135194913</v>
      </c>
      <c r="G15" s="74">
        <v>0</v>
      </c>
      <c r="H15" s="74">
        <v>0</v>
      </c>
      <c r="I15" s="74">
        <v>0</v>
      </c>
      <c r="J15" s="74">
        <v>0</v>
      </c>
      <c r="K15" s="74">
        <v>139.82129527232513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0.75466546862040362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8.6743157312690073E-3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0.10409178877522808</v>
      </c>
      <c r="BS15" s="74">
        <v>0</v>
      </c>
      <c r="BT15" s="74">
        <v>152.45977329278406</v>
      </c>
      <c r="BU15" s="74">
        <v>0</v>
      </c>
      <c r="BV15" s="74">
        <v>0</v>
      </c>
      <c r="BW15" s="74">
        <v>0</v>
      </c>
      <c r="BX15" s="74">
        <v>98.540226707215922</v>
      </c>
      <c r="BY15" s="74">
        <v>0</v>
      </c>
      <c r="BZ15" s="74">
        <v>0</v>
      </c>
      <c r="CA15" s="74">
        <v>98.540226707215922</v>
      </c>
      <c r="CB15" s="74">
        <v>251</v>
      </c>
      <c r="CD15" s="74">
        <v>0</v>
      </c>
      <c r="CE15" s="74">
        <v>0</v>
      </c>
      <c r="CF15" s="74">
        <v>0</v>
      </c>
      <c r="CH15" s="95">
        <v>251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0.13768755516328332</v>
      </c>
      <c r="E16" s="74">
        <v>0.69549867608120031</v>
      </c>
      <c r="F16" s="74">
        <v>7.0609002647837602E-3</v>
      </c>
      <c r="G16" s="74">
        <v>0</v>
      </c>
      <c r="H16" s="74">
        <v>0</v>
      </c>
      <c r="I16" s="74">
        <v>0</v>
      </c>
      <c r="J16" s="74">
        <v>0</v>
      </c>
      <c r="K16" s="74">
        <v>26.308914386584288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27.149161518093557</v>
      </c>
      <c r="BU16" s="74">
        <v>0</v>
      </c>
      <c r="BV16" s="74">
        <v>0</v>
      </c>
      <c r="BW16" s="74">
        <v>0</v>
      </c>
      <c r="BX16" s="74">
        <v>0.72727272727272729</v>
      </c>
      <c r="BY16" s="74">
        <v>0.12356575463371579</v>
      </c>
      <c r="BZ16" s="74">
        <v>0</v>
      </c>
      <c r="CA16" s="74">
        <v>0.85083848190644307</v>
      </c>
      <c r="CB16" s="74">
        <v>28</v>
      </c>
      <c r="CD16" s="74">
        <v>0</v>
      </c>
      <c r="CE16" s="74">
        <v>0</v>
      </c>
      <c r="CF16" s="74">
        <v>0</v>
      </c>
      <c r="CH16" s="95">
        <v>28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1.6578536754507629</v>
      </c>
      <c r="E17" s="74">
        <v>34.424843966712899</v>
      </c>
      <c r="F17" s="74">
        <v>3.900832177531207E-2</v>
      </c>
      <c r="G17" s="74">
        <v>0</v>
      </c>
      <c r="H17" s="74">
        <v>0</v>
      </c>
      <c r="I17" s="74">
        <v>0</v>
      </c>
      <c r="J17" s="74">
        <v>0</v>
      </c>
      <c r="K17" s="74">
        <v>219.71437239944521</v>
      </c>
      <c r="L17" s="74">
        <v>0</v>
      </c>
      <c r="M17" s="74">
        <v>29.782853675450763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9.7520804438280179E-2</v>
      </c>
      <c r="AT17" s="74">
        <v>0</v>
      </c>
      <c r="AU17" s="74">
        <v>0</v>
      </c>
      <c r="AV17" s="74">
        <v>0</v>
      </c>
      <c r="AW17" s="74">
        <v>0</v>
      </c>
      <c r="AX17" s="74">
        <v>4.641990291262136</v>
      </c>
      <c r="AY17" s="74">
        <v>20.030773231622746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0.87768723994452147</v>
      </c>
      <c r="BM17" s="74">
        <v>0.81917475728155342</v>
      </c>
      <c r="BN17" s="74">
        <v>9.7520804438280179E-2</v>
      </c>
      <c r="BO17" s="74">
        <v>0.42909153952843276</v>
      </c>
      <c r="BP17" s="74">
        <v>0.1755374479889043</v>
      </c>
      <c r="BQ17" s="74">
        <v>0</v>
      </c>
      <c r="BR17" s="74">
        <v>0</v>
      </c>
      <c r="BS17" s="74">
        <v>0</v>
      </c>
      <c r="BT17" s="74">
        <v>312.78822815533982</v>
      </c>
      <c r="BU17" s="74">
        <v>0</v>
      </c>
      <c r="BV17" s="74">
        <v>0</v>
      </c>
      <c r="BW17" s="74">
        <v>0</v>
      </c>
      <c r="BX17" s="74">
        <v>135.76846393897364</v>
      </c>
      <c r="BY17" s="74">
        <v>1.4433079056865463</v>
      </c>
      <c r="BZ17" s="74">
        <v>0</v>
      </c>
      <c r="CA17" s="74">
        <v>137.21177184466021</v>
      </c>
      <c r="CB17" s="74">
        <v>450</v>
      </c>
      <c r="CD17" s="74">
        <v>0</v>
      </c>
      <c r="CE17" s="74">
        <v>0</v>
      </c>
      <c r="CF17" s="74">
        <v>0</v>
      </c>
      <c r="CH17" s="95">
        <v>450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79.947875018510288</v>
      </c>
      <c r="E18" s="74">
        <v>101.39730490152525</v>
      </c>
      <c r="F18" s="74">
        <v>141.31030653043092</v>
      </c>
      <c r="G18" s="74">
        <v>0.12187176069894863</v>
      </c>
      <c r="H18" s="74">
        <v>0</v>
      </c>
      <c r="I18" s="74">
        <v>0</v>
      </c>
      <c r="J18" s="74">
        <v>0</v>
      </c>
      <c r="K18" s="74">
        <v>26.141492669924478</v>
      </c>
      <c r="L18" s="74">
        <v>0</v>
      </c>
      <c r="M18" s="74">
        <v>18.402635865541242</v>
      </c>
      <c r="N18" s="74">
        <v>6.0935880349474315E-2</v>
      </c>
      <c r="O18" s="74">
        <v>0.60935880349474303</v>
      </c>
      <c r="P18" s="74">
        <v>4.5092551458610988</v>
      </c>
      <c r="Q18" s="74">
        <v>1.1577817266400119</v>
      </c>
      <c r="R18" s="74">
        <v>1.584332889086332</v>
      </c>
      <c r="S18" s="74">
        <v>237.34525396120242</v>
      </c>
      <c r="T18" s="74">
        <v>242.22012438916036</v>
      </c>
      <c r="U18" s="74">
        <v>0</v>
      </c>
      <c r="V18" s="74">
        <v>0</v>
      </c>
      <c r="W18" s="74">
        <v>6.0935880349474315E-2</v>
      </c>
      <c r="X18" s="74">
        <v>13.284021916185401</v>
      </c>
      <c r="Y18" s="74">
        <v>0</v>
      </c>
      <c r="Z18" s="74">
        <v>0</v>
      </c>
      <c r="AA18" s="74">
        <v>0</v>
      </c>
      <c r="AB18" s="74">
        <v>113.82822449281799</v>
      </c>
      <c r="AC18" s="74">
        <v>6.5810750777432245</v>
      </c>
      <c r="AD18" s="74">
        <v>50.515844809714203</v>
      </c>
      <c r="AE18" s="74">
        <v>0</v>
      </c>
      <c r="AF18" s="74">
        <v>0.97497408559158905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0.18280764104842293</v>
      </c>
      <c r="AN18" s="74">
        <v>0</v>
      </c>
      <c r="AO18" s="74">
        <v>0</v>
      </c>
      <c r="AP18" s="74">
        <v>0</v>
      </c>
      <c r="AQ18" s="74">
        <v>35.891233525840363</v>
      </c>
      <c r="AR18" s="74">
        <v>0</v>
      </c>
      <c r="AS18" s="74">
        <v>25.166518584332888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0.36561528209684585</v>
      </c>
      <c r="BH18" s="74">
        <v>0</v>
      </c>
      <c r="BI18" s="74">
        <v>0</v>
      </c>
      <c r="BJ18" s="74">
        <v>0</v>
      </c>
      <c r="BK18" s="74">
        <v>0</v>
      </c>
      <c r="BL18" s="74">
        <v>1.2796534873389604</v>
      </c>
      <c r="BM18" s="74">
        <v>0.54842292314526886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1103.4878572486302</v>
      </c>
      <c r="BU18" s="74">
        <v>0</v>
      </c>
      <c r="BV18" s="74">
        <v>0</v>
      </c>
      <c r="BW18" s="74">
        <v>0</v>
      </c>
      <c r="BX18" s="74">
        <v>495.77432252332295</v>
      </c>
      <c r="BY18" s="74">
        <v>46.737820228046793</v>
      </c>
      <c r="BZ18" s="74">
        <v>0</v>
      </c>
      <c r="CA18" s="74">
        <v>542.51214275136977</v>
      </c>
      <c r="CB18" s="74">
        <v>1646</v>
      </c>
      <c r="CD18" s="74">
        <v>0</v>
      </c>
      <c r="CE18" s="74">
        <v>0</v>
      </c>
      <c r="CF18" s="74">
        <v>0</v>
      </c>
      <c r="CH18" s="95">
        <v>1646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1.0329557157569516</v>
      </c>
      <c r="E19" s="74">
        <v>1.7621009268795058</v>
      </c>
      <c r="F19" s="74">
        <v>34.877445932028834</v>
      </c>
      <c r="G19" s="74">
        <v>0</v>
      </c>
      <c r="H19" s="74">
        <v>0</v>
      </c>
      <c r="I19" s="74">
        <v>0</v>
      </c>
      <c r="J19" s="74">
        <v>0</v>
      </c>
      <c r="K19" s="74">
        <v>91.021627188465501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3.2203913491246139</v>
      </c>
      <c r="AY19" s="74">
        <v>32.143151390319254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4.678681771369722</v>
      </c>
      <c r="BM19" s="74">
        <v>5.5293511843460346</v>
      </c>
      <c r="BN19" s="74">
        <v>0.54685890834191553</v>
      </c>
      <c r="BO19" s="74">
        <v>2.3697219361483008</v>
      </c>
      <c r="BP19" s="74">
        <v>1.0329557157569516</v>
      </c>
      <c r="BQ19" s="74">
        <v>0</v>
      </c>
      <c r="BR19" s="74">
        <v>0</v>
      </c>
      <c r="BS19" s="74">
        <v>0</v>
      </c>
      <c r="BT19" s="74">
        <v>178.21524201853759</v>
      </c>
      <c r="BU19" s="74">
        <v>0</v>
      </c>
      <c r="BV19" s="74">
        <v>0</v>
      </c>
      <c r="BW19" s="74">
        <v>0</v>
      </c>
      <c r="BX19" s="74">
        <v>647.78475798146235</v>
      </c>
      <c r="BY19" s="74">
        <v>0</v>
      </c>
      <c r="BZ19" s="74">
        <v>0</v>
      </c>
      <c r="CA19" s="74">
        <v>647.78475798146235</v>
      </c>
      <c r="CB19" s="74">
        <v>826</v>
      </c>
      <c r="CD19" s="74">
        <v>0</v>
      </c>
      <c r="CE19" s="74">
        <v>0</v>
      </c>
      <c r="CF19" s="74">
        <v>0</v>
      </c>
      <c r="CH19" s="95">
        <v>826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0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0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0</v>
      </c>
      <c r="CD20" s="74">
        <v>0</v>
      </c>
      <c r="CE20" s="74">
        <v>0</v>
      </c>
      <c r="CF20" s="74">
        <v>0</v>
      </c>
      <c r="CH20" s="95">
        <v>0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2.7687637969094925</v>
      </c>
      <c r="E21" s="74">
        <v>20.145143487858721</v>
      </c>
      <c r="F21" s="74">
        <v>0.62058498896247238</v>
      </c>
      <c r="G21" s="74">
        <v>22.675220750551876</v>
      </c>
      <c r="H21" s="74">
        <v>18.999448123620308</v>
      </c>
      <c r="I21" s="74">
        <v>0</v>
      </c>
      <c r="J21" s="74">
        <v>0</v>
      </c>
      <c r="K21" s="74">
        <v>2.7210264900662251</v>
      </c>
      <c r="L21" s="74">
        <v>0.81153421633554079</v>
      </c>
      <c r="M21" s="74">
        <v>14.894039735099339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0.19094922737306844</v>
      </c>
      <c r="U21" s="74">
        <v>0</v>
      </c>
      <c r="V21" s="74">
        <v>0</v>
      </c>
      <c r="W21" s="74">
        <v>10.645419426048566</v>
      </c>
      <c r="X21" s="74">
        <v>200.25800220750551</v>
      </c>
      <c r="Y21" s="74">
        <v>5.2511037527593825</v>
      </c>
      <c r="Z21" s="74">
        <v>0</v>
      </c>
      <c r="AA21" s="74">
        <v>0</v>
      </c>
      <c r="AB21" s="74">
        <v>0</v>
      </c>
      <c r="AC21" s="74">
        <v>343.23123620309053</v>
      </c>
      <c r="AD21" s="74">
        <v>25.921357615894038</v>
      </c>
      <c r="AE21" s="74">
        <v>16.564845474613687</v>
      </c>
      <c r="AF21" s="74">
        <v>4.7737306843267109E-2</v>
      </c>
      <c r="AG21" s="74">
        <v>0</v>
      </c>
      <c r="AH21" s="74">
        <v>2.6255518763796912</v>
      </c>
      <c r="AI21" s="74">
        <v>0</v>
      </c>
      <c r="AJ21" s="74">
        <v>0</v>
      </c>
      <c r="AK21" s="74">
        <v>1.8617549668874174</v>
      </c>
      <c r="AL21" s="74">
        <v>0</v>
      </c>
      <c r="AM21" s="74">
        <v>1.8140176600441502</v>
      </c>
      <c r="AN21" s="74">
        <v>0</v>
      </c>
      <c r="AO21" s="74">
        <v>0</v>
      </c>
      <c r="AP21" s="74">
        <v>20.717991169977925</v>
      </c>
      <c r="AQ21" s="74">
        <v>468.35071743929359</v>
      </c>
      <c r="AR21" s="74">
        <v>0</v>
      </c>
      <c r="AS21" s="74">
        <v>3.8667218543046356</v>
      </c>
      <c r="AT21" s="74">
        <v>0</v>
      </c>
      <c r="AU21" s="74">
        <v>0</v>
      </c>
      <c r="AV21" s="74">
        <v>0</v>
      </c>
      <c r="AW21" s="74">
        <v>0.28642384105960267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20.908940397350992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3.5325607064017661</v>
      </c>
      <c r="BM21" s="74">
        <v>1.0502207505518764</v>
      </c>
      <c r="BN21" s="74">
        <v>0</v>
      </c>
      <c r="BO21" s="74">
        <v>0.19094922737306844</v>
      </c>
      <c r="BP21" s="74">
        <v>4.7737306843267109E-2</v>
      </c>
      <c r="BQ21" s="74">
        <v>0</v>
      </c>
      <c r="BR21" s="74">
        <v>0</v>
      </c>
      <c r="BS21" s="74">
        <v>0</v>
      </c>
      <c r="BT21" s="74">
        <v>1211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0</v>
      </c>
      <c r="CB21" s="74">
        <v>1211</v>
      </c>
      <c r="CD21" s="74">
        <v>0</v>
      </c>
      <c r="CE21" s="74">
        <v>0</v>
      </c>
      <c r="CF21" s="74">
        <v>0</v>
      </c>
      <c r="CH21" s="95">
        <v>1211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4">
        <v>0</v>
      </c>
      <c r="CB22" s="74">
        <v>0</v>
      </c>
      <c r="CD22" s="74">
        <v>0</v>
      </c>
      <c r="CE22" s="74">
        <v>0</v>
      </c>
      <c r="CF22" s="74">
        <v>0</v>
      </c>
      <c r="CH22" s="95">
        <v>0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0</v>
      </c>
      <c r="BU23" s="74">
        <v>0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0</v>
      </c>
      <c r="CB23" s="74">
        <v>0</v>
      </c>
      <c r="CD23" s="74">
        <v>0</v>
      </c>
      <c r="CE23" s="74">
        <v>0</v>
      </c>
      <c r="CF23" s="74">
        <v>0</v>
      </c>
      <c r="CH23" s="95">
        <v>0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0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0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0</v>
      </c>
      <c r="CB24" s="74">
        <v>0</v>
      </c>
      <c r="CD24" s="74">
        <v>0</v>
      </c>
      <c r="CE24" s="74">
        <v>0</v>
      </c>
      <c r="CF24" s="74">
        <v>0</v>
      </c>
      <c r="CH24" s="95">
        <v>0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0.45758531592899571</v>
      </c>
      <c r="E25" s="74">
        <v>114.01500788564142</v>
      </c>
      <c r="F25" s="74">
        <v>7.626421932149928E-2</v>
      </c>
      <c r="G25" s="74">
        <v>0</v>
      </c>
      <c r="H25" s="74">
        <v>0</v>
      </c>
      <c r="I25" s="74">
        <v>0</v>
      </c>
      <c r="J25" s="74">
        <v>0</v>
      </c>
      <c r="K25" s="74">
        <v>242.74901010033219</v>
      </c>
      <c r="L25" s="74">
        <v>0</v>
      </c>
      <c r="M25" s="74">
        <v>24.55707862152277</v>
      </c>
      <c r="N25" s="74">
        <v>0</v>
      </c>
      <c r="O25" s="74">
        <v>0</v>
      </c>
      <c r="P25" s="74">
        <v>0</v>
      </c>
      <c r="Q25" s="74">
        <v>0</v>
      </c>
      <c r="R25" s="74">
        <v>268.52631623099893</v>
      </c>
      <c r="S25" s="74">
        <v>0</v>
      </c>
      <c r="T25" s="74">
        <v>0</v>
      </c>
      <c r="U25" s="74">
        <v>0</v>
      </c>
      <c r="V25" s="74">
        <v>0</v>
      </c>
      <c r="W25" s="74">
        <v>52.927368209120495</v>
      </c>
      <c r="X25" s="74">
        <v>0</v>
      </c>
      <c r="Y25" s="74">
        <v>0</v>
      </c>
      <c r="Z25" s="74">
        <v>116.9130482198584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4.1945320626824607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7.626421932149928E-2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20.515074997483307</v>
      </c>
      <c r="AY25" s="74">
        <v>714.13814972651915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82.899206402469716</v>
      </c>
      <c r="BM25" s="74">
        <v>81.602714674004218</v>
      </c>
      <c r="BN25" s="74">
        <v>9.3804989765444109</v>
      </c>
      <c r="BO25" s="74">
        <v>34.395162913996174</v>
      </c>
      <c r="BP25" s="74">
        <v>21.277717190698301</v>
      </c>
      <c r="BQ25" s="74">
        <v>0.38132109660749636</v>
      </c>
      <c r="BR25" s="74">
        <v>8.8466494412939163</v>
      </c>
      <c r="BS25" s="74">
        <v>0</v>
      </c>
      <c r="BT25" s="74">
        <v>1797.9289705043454</v>
      </c>
      <c r="BU25" s="74">
        <v>0</v>
      </c>
      <c r="BV25" s="74">
        <v>0</v>
      </c>
      <c r="BW25" s="74">
        <v>0</v>
      </c>
      <c r="BX25" s="74">
        <v>7293.0710294956543</v>
      </c>
      <c r="BY25" s="74">
        <v>0</v>
      </c>
      <c r="BZ25" s="74">
        <v>0</v>
      </c>
      <c r="CA25" s="74">
        <v>7293.0710294956543</v>
      </c>
      <c r="CB25" s="74">
        <v>9091</v>
      </c>
      <c r="CD25" s="74">
        <v>0</v>
      </c>
      <c r="CE25" s="74">
        <v>0</v>
      </c>
      <c r="CF25" s="74">
        <v>0</v>
      </c>
      <c r="CH25" s="95">
        <v>9091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204.41214886383969</v>
      </c>
      <c r="L26" s="74">
        <v>0</v>
      </c>
      <c r="M26" s="74">
        <v>0.1139738772589014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0.56986938629450712</v>
      </c>
      <c r="AY26" s="74">
        <v>39.719896224727144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2.2224906065485777</v>
      </c>
      <c r="BM26" s="74">
        <v>1.7096081588835212</v>
      </c>
      <c r="BN26" s="74">
        <v>0.17096081588835213</v>
      </c>
      <c r="BO26" s="74">
        <v>0.68384326355340852</v>
      </c>
      <c r="BP26" s="74">
        <v>1.9945428520307749</v>
      </c>
      <c r="BQ26" s="74">
        <v>0</v>
      </c>
      <c r="BR26" s="74">
        <v>0</v>
      </c>
      <c r="BS26" s="74">
        <v>0</v>
      </c>
      <c r="BT26" s="74">
        <v>251.59733404902488</v>
      </c>
      <c r="BU26" s="74">
        <v>0</v>
      </c>
      <c r="BV26" s="74">
        <v>0</v>
      </c>
      <c r="BW26" s="74">
        <v>0</v>
      </c>
      <c r="BX26" s="74">
        <v>385.40266595097512</v>
      </c>
      <c r="BY26" s="74">
        <v>0</v>
      </c>
      <c r="BZ26" s="74">
        <v>0</v>
      </c>
      <c r="CA26" s="74">
        <v>385.40266595097512</v>
      </c>
      <c r="CB26" s="74">
        <v>637</v>
      </c>
      <c r="CD26" s="74">
        <v>0</v>
      </c>
      <c r="CE26" s="74">
        <v>0</v>
      </c>
      <c r="CF26" s="74">
        <v>0</v>
      </c>
      <c r="CH26" s="95">
        <v>637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222.0639210403321</v>
      </c>
      <c r="L27" s="74">
        <v>0</v>
      </c>
      <c r="M27" s="74">
        <v>3.0315893657383226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33.936958733126218</v>
      </c>
      <c r="AT27" s="74">
        <v>0</v>
      </c>
      <c r="AU27" s="74">
        <v>0</v>
      </c>
      <c r="AV27" s="74">
        <v>0</v>
      </c>
      <c r="AW27" s="74">
        <v>0</v>
      </c>
      <c r="AX27" s="74">
        <v>3.0315893657383226</v>
      </c>
      <c r="AY27" s="74">
        <v>246.40084678195365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19.200065983009377</v>
      </c>
      <c r="BM27" s="74">
        <v>20.04217414015891</v>
      </c>
      <c r="BN27" s="74">
        <v>2.8631677343084156</v>
      </c>
      <c r="BO27" s="74">
        <v>8.4210815714953409</v>
      </c>
      <c r="BP27" s="74">
        <v>7.4105517829158991</v>
      </c>
      <c r="BQ27" s="74">
        <v>0</v>
      </c>
      <c r="BR27" s="74">
        <v>3.95790833860281</v>
      </c>
      <c r="BS27" s="74">
        <v>0</v>
      </c>
      <c r="BT27" s="74">
        <v>570.35985483737943</v>
      </c>
      <c r="BU27" s="74">
        <v>0</v>
      </c>
      <c r="BV27" s="74">
        <v>0</v>
      </c>
      <c r="BW27" s="74">
        <v>0</v>
      </c>
      <c r="BX27" s="74">
        <v>2492.6401451626207</v>
      </c>
      <c r="BY27" s="74">
        <v>0</v>
      </c>
      <c r="BZ27" s="74">
        <v>0</v>
      </c>
      <c r="CA27" s="74">
        <v>2492.6401451626207</v>
      </c>
      <c r="CB27" s="74">
        <v>3063</v>
      </c>
      <c r="CD27" s="74">
        <v>0</v>
      </c>
      <c r="CE27" s="74">
        <v>0</v>
      </c>
      <c r="CF27" s="74">
        <v>0</v>
      </c>
      <c r="CH27" s="95">
        <v>3063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1.9773268336923253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1.144768166874504</v>
      </c>
      <c r="AY28" s="74">
        <v>90.436685183085814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5.0994218342591537</v>
      </c>
      <c r="BM28" s="74">
        <v>5.4116313343158371</v>
      </c>
      <c r="BN28" s="74">
        <v>0.31220950005668291</v>
      </c>
      <c r="BO28" s="74">
        <v>2.4976760004534633</v>
      </c>
      <c r="BP28" s="74">
        <v>0.72848883346559345</v>
      </c>
      <c r="BQ28" s="74">
        <v>0</v>
      </c>
      <c r="BR28" s="74">
        <v>0.93662850017004884</v>
      </c>
      <c r="BS28" s="74">
        <v>0</v>
      </c>
      <c r="BT28" s="74">
        <v>108.54483618637342</v>
      </c>
      <c r="BU28" s="74">
        <v>0</v>
      </c>
      <c r="BV28" s="74">
        <v>0</v>
      </c>
      <c r="BW28" s="74">
        <v>0</v>
      </c>
      <c r="BX28" s="74">
        <v>809.45516381362665</v>
      </c>
      <c r="BY28" s="74">
        <v>0</v>
      </c>
      <c r="BZ28" s="74">
        <v>0</v>
      </c>
      <c r="CA28" s="74">
        <v>809.45516381362665</v>
      </c>
      <c r="CB28" s="74">
        <v>918</v>
      </c>
      <c r="CD28" s="74">
        <v>0</v>
      </c>
      <c r="CE28" s="74">
        <v>0</v>
      </c>
      <c r="CF28" s="74">
        <v>0</v>
      </c>
      <c r="CH28" s="95">
        <v>918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657.05562762904435</v>
      </c>
      <c r="L29" s="74">
        <v>0</v>
      </c>
      <c r="M29" s="74">
        <v>14.487400243739435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8.4843338443998899</v>
      </c>
      <c r="AY29" s="74">
        <v>31.295986161890159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48.824940047961633</v>
      </c>
      <c r="BM29" s="74">
        <v>25.212878877226089</v>
      </c>
      <c r="BN29" s="74">
        <v>2.721390101033927</v>
      </c>
      <c r="BO29" s="74">
        <v>10.405315092188545</v>
      </c>
      <c r="BP29" s="74">
        <v>10.245233321539489</v>
      </c>
      <c r="BQ29" s="74">
        <v>0</v>
      </c>
      <c r="BR29" s="74">
        <v>0.48024531194716358</v>
      </c>
      <c r="BS29" s="74">
        <v>0</v>
      </c>
      <c r="BT29" s="74">
        <v>809.21335063097058</v>
      </c>
      <c r="BU29" s="74">
        <v>0</v>
      </c>
      <c r="BV29" s="74">
        <v>0</v>
      </c>
      <c r="BW29" s="74">
        <v>0</v>
      </c>
      <c r="BX29" s="74">
        <v>1226.7866493690294</v>
      </c>
      <c r="BY29" s="74">
        <v>0</v>
      </c>
      <c r="BZ29" s="74">
        <v>0</v>
      </c>
      <c r="CA29" s="74">
        <v>1226.7866493690294</v>
      </c>
      <c r="CB29" s="74">
        <v>2036</v>
      </c>
      <c r="CD29" s="74">
        <v>0</v>
      </c>
      <c r="CE29" s="74">
        <v>0</v>
      </c>
      <c r="CF29" s="74">
        <v>0</v>
      </c>
      <c r="CH29" s="95">
        <v>2036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493.76669344311676</v>
      </c>
      <c r="L30" s="74">
        <v>0</v>
      </c>
      <c r="M30" s="74">
        <v>171.88430900023428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1.4369749305485824</v>
      </c>
      <c r="Z30" s="74">
        <v>0</v>
      </c>
      <c r="AA30" s="74">
        <v>0.22107306623824344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1.4369749305485824</v>
      </c>
      <c r="AT30" s="74">
        <v>0</v>
      </c>
      <c r="AU30" s="74">
        <v>0</v>
      </c>
      <c r="AV30" s="74">
        <v>0</v>
      </c>
      <c r="AW30" s="74">
        <v>0</v>
      </c>
      <c r="AX30" s="74">
        <v>8.2902399839341303</v>
      </c>
      <c r="AY30" s="74">
        <v>137.72852026642568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0.11053653311912172</v>
      </c>
      <c r="BH30" s="74">
        <v>0</v>
      </c>
      <c r="BI30" s="74">
        <v>0</v>
      </c>
      <c r="BJ30" s="74">
        <v>0</v>
      </c>
      <c r="BK30" s="74">
        <v>0</v>
      </c>
      <c r="BL30" s="74">
        <v>17.90691836529772</v>
      </c>
      <c r="BM30" s="74">
        <v>17.354235699702112</v>
      </c>
      <c r="BN30" s="74">
        <v>1.7685845299059475</v>
      </c>
      <c r="BO30" s="74">
        <v>8.6218495832914943</v>
      </c>
      <c r="BP30" s="74">
        <v>6.963801586504669</v>
      </c>
      <c r="BQ30" s="74">
        <v>0</v>
      </c>
      <c r="BR30" s="74">
        <v>5.7478997221943295</v>
      </c>
      <c r="BS30" s="74">
        <v>0</v>
      </c>
      <c r="BT30" s="74">
        <v>873.23861164106165</v>
      </c>
      <c r="BU30" s="74">
        <v>0</v>
      </c>
      <c r="BV30" s="74">
        <v>0</v>
      </c>
      <c r="BW30" s="74">
        <v>0</v>
      </c>
      <c r="BX30" s="74">
        <v>5731.7613883589383</v>
      </c>
      <c r="BY30" s="74">
        <v>0</v>
      </c>
      <c r="BZ30" s="74">
        <v>0</v>
      </c>
      <c r="CA30" s="74">
        <v>5731.7613883589383</v>
      </c>
      <c r="CB30" s="74">
        <v>6605</v>
      </c>
      <c r="CD30" s="74">
        <v>0</v>
      </c>
      <c r="CE30" s="74">
        <v>0</v>
      </c>
      <c r="CF30" s="74">
        <v>0</v>
      </c>
      <c r="CH30" s="95">
        <v>6605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1.0579710144927537</v>
      </c>
      <c r="E31" s="74">
        <v>4.7079710144927533</v>
      </c>
      <c r="F31" s="74">
        <v>5.2898550724637679E-2</v>
      </c>
      <c r="G31" s="74">
        <v>0</v>
      </c>
      <c r="H31" s="74">
        <v>0</v>
      </c>
      <c r="I31" s="74">
        <v>0</v>
      </c>
      <c r="J31" s="74">
        <v>0</v>
      </c>
      <c r="K31" s="74">
        <v>24.068840579710148</v>
      </c>
      <c r="L31" s="74">
        <v>117.11739130434783</v>
      </c>
      <c r="M31" s="74">
        <v>340.93115942028987</v>
      </c>
      <c r="N31" s="74">
        <v>67.181159420289859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37.55797101449275</v>
      </c>
      <c r="X31" s="74">
        <v>0</v>
      </c>
      <c r="Y31" s="74">
        <v>32.003623188405797</v>
      </c>
      <c r="Z31" s="74">
        <v>0</v>
      </c>
      <c r="AA31" s="74">
        <v>5.2898550724637679E-2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0.68768115942028984</v>
      </c>
      <c r="AT31" s="74">
        <v>0</v>
      </c>
      <c r="AU31" s="74">
        <v>0</v>
      </c>
      <c r="AV31" s="74">
        <v>0</v>
      </c>
      <c r="AW31" s="74">
        <v>0</v>
      </c>
      <c r="AX31" s="74">
        <v>0.10579710144927536</v>
      </c>
      <c r="AY31" s="74">
        <v>61.044927536231882</v>
      </c>
      <c r="AZ31" s="74">
        <v>0</v>
      </c>
      <c r="BA31" s="74">
        <v>0</v>
      </c>
      <c r="BB31" s="74">
        <v>0</v>
      </c>
      <c r="BC31" s="74">
        <v>0</v>
      </c>
      <c r="BD31" s="74">
        <v>0.10579710144927536</v>
      </c>
      <c r="BE31" s="74">
        <v>0</v>
      </c>
      <c r="BF31" s="74">
        <v>0</v>
      </c>
      <c r="BG31" s="74">
        <v>0.10579710144927536</v>
      </c>
      <c r="BH31" s="74">
        <v>0</v>
      </c>
      <c r="BI31" s="74">
        <v>0</v>
      </c>
      <c r="BJ31" s="74">
        <v>5.2898550724637679E-2</v>
      </c>
      <c r="BK31" s="74">
        <v>0</v>
      </c>
      <c r="BL31" s="74">
        <v>4.8137681159420289</v>
      </c>
      <c r="BM31" s="74">
        <v>4.9195652173913045</v>
      </c>
      <c r="BN31" s="74">
        <v>0.42318840579710143</v>
      </c>
      <c r="BO31" s="74">
        <v>2.1159420289855073</v>
      </c>
      <c r="BP31" s="74">
        <v>1.2695652173913043</v>
      </c>
      <c r="BQ31" s="74">
        <v>0</v>
      </c>
      <c r="BR31" s="74">
        <v>0.4760869565217391</v>
      </c>
      <c r="BS31" s="74">
        <v>0</v>
      </c>
      <c r="BT31" s="74">
        <v>700.8528985507246</v>
      </c>
      <c r="BU31" s="74">
        <v>0</v>
      </c>
      <c r="BV31" s="74">
        <v>0</v>
      </c>
      <c r="BW31" s="74">
        <v>0</v>
      </c>
      <c r="BX31" s="74">
        <v>467.1471014492754</v>
      </c>
      <c r="BY31" s="74">
        <v>0</v>
      </c>
      <c r="BZ31" s="74">
        <v>0</v>
      </c>
      <c r="CA31" s="74">
        <v>467.1471014492754</v>
      </c>
      <c r="CB31" s="74">
        <v>1168</v>
      </c>
      <c r="CD31" s="74">
        <v>0</v>
      </c>
      <c r="CE31" s="74">
        <v>0</v>
      </c>
      <c r="CF31" s="74">
        <v>0</v>
      </c>
      <c r="CH31" s="95">
        <v>1168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17.612681970884658</v>
      </c>
      <c r="L32" s="74">
        <v>0</v>
      </c>
      <c r="M32" s="74">
        <v>331.87325027995519</v>
      </c>
      <c r="N32" s="74">
        <v>59.883118701007845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1.0064389697648377</v>
      </c>
      <c r="AU32" s="74">
        <v>0</v>
      </c>
      <c r="AV32" s="74">
        <v>0</v>
      </c>
      <c r="AW32" s="74">
        <v>0</v>
      </c>
      <c r="AX32" s="74">
        <v>0.25160974244120943</v>
      </c>
      <c r="AY32" s="74">
        <v>172.73008818589025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0.25160974244120943</v>
      </c>
      <c r="BH32" s="74">
        <v>0</v>
      </c>
      <c r="BI32" s="74">
        <v>0</v>
      </c>
      <c r="BJ32" s="74">
        <v>0</v>
      </c>
      <c r="BK32" s="74">
        <v>0</v>
      </c>
      <c r="BL32" s="74">
        <v>48.812290033594628</v>
      </c>
      <c r="BM32" s="74">
        <v>47.554241321388581</v>
      </c>
      <c r="BN32" s="74">
        <v>4.4031704927211646</v>
      </c>
      <c r="BO32" s="74">
        <v>19.877169652855542</v>
      </c>
      <c r="BP32" s="74">
        <v>9.1837555991041437</v>
      </c>
      <c r="BQ32" s="74">
        <v>0</v>
      </c>
      <c r="BR32" s="74">
        <v>1.2580487122060471</v>
      </c>
      <c r="BS32" s="74">
        <v>0</v>
      </c>
      <c r="BT32" s="74">
        <v>714.69747340425533</v>
      </c>
      <c r="BU32" s="74">
        <v>0</v>
      </c>
      <c r="BV32" s="74">
        <v>0</v>
      </c>
      <c r="BW32" s="74">
        <v>0</v>
      </c>
      <c r="BX32" s="74">
        <v>2880.3025265957449</v>
      </c>
      <c r="BY32" s="74">
        <v>0</v>
      </c>
      <c r="BZ32" s="74">
        <v>0</v>
      </c>
      <c r="CA32" s="74">
        <v>2880.3025265957449</v>
      </c>
      <c r="CB32" s="74">
        <v>3595</v>
      </c>
      <c r="CD32" s="74">
        <v>0</v>
      </c>
      <c r="CE32" s="74">
        <v>0</v>
      </c>
      <c r="CF32" s="74">
        <v>0</v>
      </c>
      <c r="CH32" s="95">
        <v>3595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20.609511605315916</v>
      </c>
      <c r="E33" s="74">
        <v>96.753301779550668</v>
      </c>
      <c r="F33" s="74">
        <v>0.27850691358535024</v>
      </c>
      <c r="G33" s="74">
        <v>0</v>
      </c>
      <c r="H33" s="74">
        <v>0</v>
      </c>
      <c r="I33" s="74">
        <v>0</v>
      </c>
      <c r="J33" s="74">
        <v>0</v>
      </c>
      <c r="K33" s="74">
        <v>372.64225037719859</v>
      </c>
      <c r="L33" s="74">
        <v>0</v>
      </c>
      <c r="M33" s="74">
        <v>759.04274228551344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94.24673955728251</v>
      </c>
      <c r="X33" s="74">
        <v>0.11140276543414009</v>
      </c>
      <c r="Y33" s="74">
        <v>6.0157493334435648</v>
      </c>
      <c r="Z33" s="74">
        <v>50.186945828080113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0.33420829630242027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21.500733728789037</v>
      </c>
      <c r="AT33" s="74">
        <v>0</v>
      </c>
      <c r="AU33" s="74">
        <v>0</v>
      </c>
      <c r="AV33" s="74">
        <v>0</v>
      </c>
      <c r="AW33" s="74">
        <v>0</v>
      </c>
      <c r="AX33" s="74">
        <v>0.27850691358535024</v>
      </c>
      <c r="AY33" s="74">
        <v>141.09160242233844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5.5701382717070043E-2</v>
      </c>
      <c r="BH33" s="74">
        <v>0</v>
      </c>
      <c r="BI33" s="74">
        <v>0</v>
      </c>
      <c r="BJ33" s="74">
        <v>0</v>
      </c>
      <c r="BK33" s="74">
        <v>0</v>
      </c>
      <c r="BL33" s="74">
        <v>6.1828534815947753</v>
      </c>
      <c r="BM33" s="74">
        <v>6.4056590124630555</v>
      </c>
      <c r="BN33" s="74">
        <v>0.38990967901949031</v>
      </c>
      <c r="BO33" s="74">
        <v>2.8964719012876428</v>
      </c>
      <c r="BP33" s="74">
        <v>1.281131802492611</v>
      </c>
      <c r="BQ33" s="74">
        <v>0</v>
      </c>
      <c r="BR33" s="74">
        <v>0.83552074075605076</v>
      </c>
      <c r="BS33" s="74">
        <v>0</v>
      </c>
      <c r="BT33" s="74">
        <v>1581.1394498067502</v>
      </c>
      <c r="BU33" s="74">
        <v>0</v>
      </c>
      <c r="BV33" s="74">
        <v>0</v>
      </c>
      <c r="BW33" s="74">
        <v>0</v>
      </c>
      <c r="BX33" s="74">
        <v>1113.8605501932495</v>
      </c>
      <c r="BY33" s="74">
        <v>0</v>
      </c>
      <c r="BZ33" s="74">
        <v>0</v>
      </c>
      <c r="CA33" s="74">
        <v>1113.8605501932495</v>
      </c>
      <c r="CB33" s="74">
        <v>2695</v>
      </c>
      <c r="CD33" s="74">
        <v>0</v>
      </c>
      <c r="CE33" s="74">
        <v>0</v>
      </c>
      <c r="CF33" s="74">
        <v>0</v>
      </c>
      <c r="CH33" s="95">
        <v>2695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24.281710488298181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10.804247327362035</v>
      </c>
      <c r="AS34" s="74">
        <v>2.2276798613117594</v>
      </c>
      <c r="AT34" s="74">
        <v>0</v>
      </c>
      <c r="AU34" s="74">
        <v>0</v>
      </c>
      <c r="AV34" s="74">
        <v>3.5642877780988154</v>
      </c>
      <c r="AW34" s="74">
        <v>0</v>
      </c>
      <c r="AX34" s="74">
        <v>7.9082635076567476</v>
      </c>
      <c r="AY34" s="74">
        <v>200.8253394972551</v>
      </c>
      <c r="AZ34" s="74">
        <v>0</v>
      </c>
      <c r="BA34" s="74">
        <v>0</v>
      </c>
      <c r="BB34" s="74">
        <v>0</v>
      </c>
      <c r="BC34" s="74">
        <v>0</v>
      </c>
      <c r="BD34" s="74">
        <v>23.390638543773473</v>
      </c>
      <c r="BE34" s="74">
        <v>1.6707598959838199</v>
      </c>
      <c r="BF34" s="74">
        <v>1.4479919098526437</v>
      </c>
      <c r="BG34" s="74">
        <v>0</v>
      </c>
      <c r="BH34" s="74">
        <v>0</v>
      </c>
      <c r="BI34" s="74">
        <v>0</v>
      </c>
      <c r="BJ34" s="74">
        <v>0.11138399306558798</v>
      </c>
      <c r="BK34" s="74">
        <v>0</v>
      </c>
      <c r="BL34" s="74">
        <v>9.1334874313782137</v>
      </c>
      <c r="BM34" s="74">
        <v>9.9131753828373306</v>
      </c>
      <c r="BN34" s="74">
        <v>0.89107194452470384</v>
      </c>
      <c r="BO34" s="74">
        <v>3.8984397572955793</v>
      </c>
      <c r="BP34" s="74">
        <v>5.4578156602138117</v>
      </c>
      <c r="BQ34" s="74">
        <v>0</v>
      </c>
      <c r="BR34" s="74">
        <v>1.8935278821149957</v>
      </c>
      <c r="BS34" s="74">
        <v>0</v>
      </c>
      <c r="BT34" s="74">
        <v>307.41982086102286</v>
      </c>
      <c r="BU34" s="74">
        <v>0</v>
      </c>
      <c r="BV34" s="74">
        <v>0</v>
      </c>
      <c r="BW34" s="74">
        <v>0</v>
      </c>
      <c r="BX34" s="74">
        <v>1234.5801791389772</v>
      </c>
      <c r="BY34" s="74">
        <v>0</v>
      </c>
      <c r="BZ34" s="74">
        <v>0</v>
      </c>
      <c r="CA34" s="74">
        <v>1234.5801791389772</v>
      </c>
      <c r="CB34" s="74">
        <v>1542</v>
      </c>
      <c r="CD34" s="74">
        <v>0</v>
      </c>
      <c r="CE34" s="74">
        <v>0</v>
      </c>
      <c r="CF34" s="74">
        <v>0</v>
      </c>
      <c r="CH34" s="95">
        <v>1542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0.77848101265822789</v>
      </c>
      <c r="E35" s="74">
        <v>1.8164556962025316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17.905063291139243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0.36329113924050638</v>
      </c>
      <c r="AY35" s="74">
        <v>62.953164556962022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14.427848101265823</v>
      </c>
      <c r="BM35" s="74">
        <v>14.012658227848101</v>
      </c>
      <c r="BN35" s="74">
        <v>1.1936708860759493</v>
      </c>
      <c r="BO35" s="74">
        <v>5.812658227848102</v>
      </c>
      <c r="BP35" s="74">
        <v>3.217721518987342</v>
      </c>
      <c r="BQ35" s="74">
        <v>0</v>
      </c>
      <c r="BR35" s="74">
        <v>1.1936708860759493</v>
      </c>
      <c r="BS35" s="74">
        <v>0</v>
      </c>
      <c r="BT35" s="74">
        <v>123.67468354430379</v>
      </c>
      <c r="BU35" s="74">
        <v>0</v>
      </c>
      <c r="BV35" s="74">
        <v>0</v>
      </c>
      <c r="BW35" s="74">
        <v>0</v>
      </c>
      <c r="BX35" s="74">
        <v>983.32531645569622</v>
      </c>
      <c r="BY35" s="74">
        <v>0</v>
      </c>
      <c r="BZ35" s="74">
        <v>0</v>
      </c>
      <c r="CA35" s="74">
        <v>983.32531645569622</v>
      </c>
      <c r="CB35" s="74">
        <v>1107</v>
      </c>
      <c r="CD35" s="74">
        <v>0</v>
      </c>
      <c r="CE35" s="74">
        <v>0</v>
      </c>
      <c r="CF35" s="74">
        <v>0</v>
      </c>
      <c r="CH35" s="95">
        <v>1107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0.79512516469038208</v>
      </c>
      <c r="E36" s="74">
        <v>19.457180500658762</v>
      </c>
      <c r="F36" s="74">
        <v>4.6772068511198951E-2</v>
      </c>
      <c r="G36" s="74">
        <v>1.2628458498023716</v>
      </c>
      <c r="H36" s="74">
        <v>0</v>
      </c>
      <c r="I36" s="74">
        <v>0.14031620553359683</v>
      </c>
      <c r="J36" s="74">
        <v>0</v>
      </c>
      <c r="K36" s="74">
        <v>180.35309617918315</v>
      </c>
      <c r="L36" s="74">
        <v>0</v>
      </c>
      <c r="M36" s="74">
        <v>394.66271409749669</v>
      </c>
      <c r="N36" s="74">
        <v>74.133728590250328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29.887351778656129</v>
      </c>
      <c r="U36" s="74">
        <v>0</v>
      </c>
      <c r="V36" s="74">
        <v>0</v>
      </c>
      <c r="W36" s="74">
        <v>0</v>
      </c>
      <c r="X36" s="74">
        <v>0</v>
      </c>
      <c r="Y36" s="74">
        <v>18.054018445322793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144.43214756258234</v>
      </c>
      <c r="AT36" s="74">
        <v>0</v>
      </c>
      <c r="AU36" s="74">
        <v>0</v>
      </c>
      <c r="AV36" s="74">
        <v>0</v>
      </c>
      <c r="AW36" s="74">
        <v>0</v>
      </c>
      <c r="AX36" s="74">
        <v>9.3544137022397902E-2</v>
      </c>
      <c r="AY36" s="74">
        <v>91.439393939393938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0.1870882740447958</v>
      </c>
      <c r="BH36" s="74">
        <v>0</v>
      </c>
      <c r="BI36" s="74">
        <v>0</v>
      </c>
      <c r="BJ36" s="74">
        <v>0</v>
      </c>
      <c r="BK36" s="74">
        <v>0</v>
      </c>
      <c r="BL36" s="74">
        <v>3.8820816864295127</v>
      </c>
      <c r="BM36" s="74">
        <v>4.1627140974967061</v>
      </c>
      <c r="BN36" s="74">
        <v>0.1870882740447958</v>
      </c>
      <c r="BO36" s="74">
        <v>1.2628458498023716</v>
      </c>
      <c r="BP36" s="74">
        <v>0.74835309617918322</v>
      </c>
      <c r="BQ36" s="74">
        <v>0</v>
      </c>
      <c r="BR36" s="74">
        <v>1.9644268774703557</v>
      </c>
      <c r="BS36" s="74">
        <v>0</v>
      </c>
      <c r="BT36" s="74">
        <v>967.15283267457175</v>
      </c>
      <c r="BU36" s="74">
        <v>0</v>
      </c>
      <c r="BV36" s="74">
        <v>0</v>
      </c>
      <c r="BW36" s="74">
        <v>0</v>
      </c>
      <c r="BX36" s="74">
        <v>1304.847167325428</v>
      </c>
      <c r="BY36" s="74">
        <v>0</v>
      </c>
      <c r="BZ36" s="74">
        <v>0</v>
      </c>
      <c r="CA36" s="74">
        <v>1304.847167325428</v>
      </c>
      <c r="CB36" s="74">
        <v>2272</v>
      </c>
      <c r="CD36" s="74">
        <v>0</v>
      </c>
      <c r="CE36" s="74">
        <v>0</v>
      </c>
      <c r="CF36" s="74">
        <v>0</v>
      </c>
      <c r="CH36" s="95">
        <v>2272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42.723930655980482</v>
      </c>
      <c r="E37" s="74">
        <v>458.2620437320324</v>
      </c>
      <c r="F37" s="74">
        <v>37.144002090774457</v>
      </c>
      <c r="G37" s="74">
        <v>0</v>
      </c>
      <c r="H37" s="74">
        <v>0</v>
      </c>
      <c r="I37" s="74">
        <v>0</v>
      </c>
      <c r="J37" s="74">
        <v>0</v>
      </c>
      <c r="K37" s="74">
        <v>411.49891105496994</v>
      </c>
      <c r="L37" s="74">
        <v>0</v>
      </c>
      <c r="M37" s="74">
        <v>24.818189737782038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0.70790138513807832</v>
      </c>
      <c r="BI37" s="74">
        <v>0</v>
      </c>
      <c r="BJ37" s="74">
        <v>0</v>
      </c>
      <c r="BK37" s="74">
        <v>0</v>
      </c>
      <c r="BL37" s="74">
        <v>2.4568342190086248</v>
      </c>
      <c r="BM37" s="74">
        <v>2.706681766704417</v>
      </c>
      <c r="BN37" s="74">
        <v>0</v>
      </c>
      <c r="BO37" s="74">
        <v>0.20820628974649361</v>
      </c>
      <c r="BP37" s="74">
        <v>0.1665650317971949</v>
      </c>
      <c r="BQ37" s="74">
        <v>1.2492377384789617</v>
      </c>
      <c r="BR37" s="74">
        <v>27.358306472689261</v>
      </c>
      <c r="BS37" s="74">
        <v>0</v>
      </c>
      <c r="BT37" s="74">
        <v>1009.3008101751024</v>
      </c>
      <c r="BU37" s="74">
        <v>0</v>
      </c>
      <c r="BV37" s="74">
        <v>0</v>
      </c>
      <c r="BW37" s="74">
        <v>0</v>
      </c>
      <c r="BX37" s="74">
        <v>424.69918982489759</v>
      </c>
      <c r="BY37" s="74">
        <v>0</v>
      </c>
      <c r="BZ37" s="74">
        <v>0</v>
      </c>
      <c r="CA37" s="74">
        <v>424.69918982489759</v>
      </c>
      <c r="CB37" s="74">
        <v>1434</v>
      </c>
      <c r="CD37" s="74">
        <v>0</v>
      </c>
      <c r="CE37" s="74">
        <v>0</v>
      </c>
      <c r="CF37" s="74">
        <v>0</v>
      </c>
      <c r="CH37" s="95">
        <v>1434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1.1348448432028413</v>
      </c>
      <c r="E38" s="74">
        <v>9.9298923780248618</v>
      </c>
      <c r="F38" s="74">
        <v>0.47285201800118387</v>
      </c>
      <c r="G38" s="74">
        <v>0</v>
      </c>
      <c r="H38" s="74">
        <v>0</v>
      </c>
      <c r="I38" s="74">
        <v>0</v>
      </c>
      <c r="J38" s="74">
        <v>0</v>
      </c>
      <c r="K38" s="74">
        <v>297.23477851554424</v>
      </c>
      <c r="L38" s="74">
        <v>0</v>
      </c>
      <c r="M38" s="74">
        <v>542.26669424375768</v>
      </c>
      <c r="N38" s="74">
        <v>28.371121080071035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1.702267264804262</v>
      </c>
      <c r="Z38" s="74">
        <v>0</v>
      </c>
      <c r="AA38" s="74">
        <v>0.56742242160142065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0.18914080720047355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29.033113905272693</v>
      </c>
      <c r="AT38" s="74">
        <v>0.18914080720047355</v>
      </c>
      <c r="AU38" s="74">
        <v>0</v>
      </c>
      <c r="AV38" s="74">
        <v>0</v>
      </c>
      <c r="AW38" s="74">
        <v>1.8914080720047355</v>
      </c>
      <c r="AX38" s="74">
        <v>23.169748882058013</v>
      </c>
      <c r="AY38" s="74">
        <v>413.55637494383546</v>
      </c>
      <c r="AZ38" s="74">
        <v>0</v>
      </c>
      <c r="BA38" s="74">
        <v>0</v>
      </c>
      <c r="BB38" s="74">
        <v>2.7425417044068667</v>
      </c>
      <c r="BC38" s="74">
        <v>0</v>
      </c>
      <c r="BD38" s="74">
        <v>0.18914080720047355</v>
      </c>
      <c r="BE38" s="74">
        <v>0</v>
      </c>
      <c r="BF38" s="74">
        <v>1.7968376684044991</v>
      </c>
      <c r="BG38" s="74">
        <v>0.47285201800118387</v>
      </c>
      <c r="BH38" s="74">
        <v>1.702267264804262</v>
      </c>
      <c r="BI38" s="74">
        <v>0</v>
      </c>
      <c r="BJ38" s="74">
        <v>0</v>
      </c>
      <c r="BK38" s="74">
        <v>0</v>
      </c>
      <c r="BL38" s="74">
        <v>72.630069964981843</v>
      </c>
      <c r="BM38" s="74">
        <v>98.54236055144672</v>
      </c>
      <c r="BN38" s="74">
        <v>12.388722871631018</v>
      </c>
      <c r="BO38" s="74">
        <v>120.57726459030189</v>
      </c>
      <c r="BP38" s="74">
        <v>37.922731843694947</v>
      </c>
      <c r="BQ38" s="74">
        <v>0.66199282520165748</v>
      </c>
      <c r="BR38" s="74">
        <v>3.6882457404092346</v>
      </c>
      <c r="BS38" s="74">
        <v>0</v>
      </c>
      <c r="BT38" s="74">
        <v>1703.0238280330641</v>
      </c>
      <c r="BU38" s="74">
        <v>0</v>
      </c>
      <c r="BV38" s="74">
        <v>0</v>
      </c>
      <c r="BW38" s="74">
        <v>0</v>
      </c>
      <c r="BX38" s="74">
        <v>11556.976171966935</v>
      </c>
      <c r="BY38" s="74">
        <v>0</v>
      </c>
      <c r="BZ38" s="74">
        <v>0</v>
      </c>
      <c r="CA38" s="74">
        <v>11556.976171966935</v>
      </c>
      <c r="CB38" s="74">
        <v>13260</v>
      </c>
      <c r="CD38" s="74">
        <v>0</v>
      </c>
      <c r="CE38" s="74">
        <v>0</v>
      </c>
      <c r="CF38" s="74">
        <v>0</v>
      </c>
      <c r="CH38" s="95">
        <v>13260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49.875824366539398</v>
      </c>
      <c r="L39" s="74">
        <v>0</v>
      </c>
      <c r="M39" s="74">
        <v>0.10096320721971538</v>
      </c>
      <c r="N39" s="74">
        <v>1055.5703314821244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0.10096320721971538</v>
      </c>
      <c r="AS39" s="74">
        <v>1.3125216938563</v>
      </c>
      <c r="AT39" s="74">
        <v>0.70674245053800766</v>
      </c>
      <c r="AU39" s="74">
        <v>0</v>
      </c>
      <c r="AV39" s="74">
        <v>1.0096320721971537</v>
      </c>
      <c r="AW39" s="74">
        <v>0</v>
      </c>
      <c r="AX39" s="74">
        <v>68.251128080527593</v>
      </c>
      <c r="AY39" s="74">
        <v>3772.8940905935438</v>
      </c>
      <c r="AZ39" s="74">
        <v>0</v>
      </c>
      <c r="BA39" s="74">
        <v>0</v>
      </c>
      <c r="BB39" s="74">
        <v>0</v>
      </c>
      <c r="BC39" s="74">
        <v>0</v>
      </c>
      <c r="BD39" s="74">
        <v>18.476266921207916</v>
      </c>
      <c r="BE39" s="74">
        <v>0</v>
      </c>
      <c r="BF39" s="74">
        <v>0.20192641443943077</v>
      </c>
      <c r="BG39" s="74">
        <v>0</v>
      </c>
      <c r="BH39" s="74">
        <v>0</v>
      </c>
      <c r="BI39" s="74">
        <v>0</v>
      </c>
      <c r="BJ39" s="74">
        <v>0.10096320721971538</v>
      </c>
      <c r="BK39" s="74">
        <v>0</v>
      </c>
      <c r="BL39" s="74">
        <v>10.096320721971537</v>
      </c>
      <c r="BM39" s="74">
        <v>10.702099965289831</v>
      </c>
      <c r="BN39" s="74">
        <v>1.0096320721971537</v>
      </c>
      <c r="BO39" s="74">
        <v>4.5433443248871921</v>
      </c>
      <c r="BP39" s="74">
        <v>17.567598056230477</v>
      </c>
      <c r="BQ39" s="74">
        <v>3.7356386671294688</v>
      </c>
      <c r="BR39" s="74">
        <v>1.8173377299548767</v>
      </c>
      <c r="BS39" s="74">
        <v>0</v>
      </c>
      <c r="BT39" s="74">
        <v>5018.0733252342934</v>
      </c>
      <c r="BU39" s="74">
        <v>0</v>
      </c>
      <c r="BV39" s="74">
        <v>0</v>
      </c>
      <c r="BW39" s="74">
        <v>0</v>
      </c>
      <c r="BX39" s="74">
        <v>6616.9266747657066</v>
      </c>
      <c r="BY39" s="74">
        <v>0</v>
      </c>
      <c r="BZ39" s="74">
        <v>0</v>
      </c>
      <c r="CA39" s="74">
        <v>6616.9266747657066</v>
      </c>
      <c r="CB39" s="74">
        <v>11635</v>
      </c>
      <c r="CD39" s="74">
        <v>0</v>
      </c>
      <c r="CE39" s="74">
        <v>0</v>
      </c>
      <c r="CF39" s="74">
        <v>0</v>
      </c>
      <c r="CH39" s="95">
        <v>11635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168.25286451500045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168.25286451500045</v>
      </c>
      <c r="BU40" s="74">
        <v>0</v>
      </c>
      <c r="BV40" s="74">
        <v>0</v>
      </c>
      <c r="BW40" s="74">
        <v>0</v>
      </c>
      <c r="BX40" s="74">
        <v>3541.7471354849995</v>
      </c>
      <c r="BY40" s="74">
        <v>0</v>
      </c>
      <c r="BZ40" s="74">
        <v>0</v>
      </c>
      <c r="CA40" s="74">
        <v>3541.7471354849995</v>
      </c>
      <c r="CB40" s="74">
        <v>3710</v>
      </c>
      <c r="CD40" s="74">
        <v>0</v>
      </c>
      <c r="CE40" s="74">
        <v>0</v>
      </c>
      <c r="CF40" s="74">
        <v>0</v>
      </c>
      <c r="CH40" s="95">
        <v>3710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2.4716198762830532</v>
      </c>
      <c r="E41" s="74">
        <v>8.2387329209435117E-2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218.95805859560872</v>
      </c>
      <c r="Q41" s="74">
        <v>170.87132078036842</v>
      </c>
      <c r="R41" s="74">
        <v>1.5928216980490788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3.2680307253075926</v>
      </c>
      <c r="AB41" s="74">
        <v>1.867446128747196</v>
      </c>
      <c r="AC41" s="74">
        <v>0</v>
      </c>
      <c r="AD41" s="74">
        <v>0</v>
      </c>
      <c r="AE41" s="74">
        <v>0</v>
      </c>
      <c r="AF41" s="74">
        <v>0.4943239752566107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2.7462443069811705E-2</v>
      </c>
      <c r="AM41" s="74">
        <v>2.4441574332132419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8.2387329209435117E-2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402.1600163143226</v>
      </c>
      <c r="BU41" s="74">
        <v>0</v>
      </c>
      <c r="BV41" s="74">
        <v>0</v>
      </c>
      <c r="BW41" s="74">
        <v>0</v>
      </c>
      <c r="BX41" s="74">
        <v>1.8399836856773844</v>
      </c>
      <c r="BY41" s="74">
        <v>0</v>
      </c>
      <c r="BZ41" s="74">
        <v>0</v>
      </c>
      <c r="CA41" s="74">
        <v>1.8399836856773844</v>
      </c>
      <c r="CB41" s="74">
        <v>404</v>
      </c>
      <c r="CD41" s="74">
        <v>0</v>
      </c>
      <c r="CE41" s="74">
        <v>0</v>
      </c>
      <c r="CF41" s="74">
        <v>0</v>
      </c>
      <c r="CH41" s="95">
        <v>404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9.9793684210526319</v>
      </c>
      <c r="E42" s="74">
        <v>0</v>
      </c>
      <c r="F42" s="74">
        <v>0</v>
      </c>
      <c r="G42" s="74">
        <v>4.6618947368421049</v>
      </c>
      <c r="H42" s="74">
        <v>0</v>
      </c>
      <c r="I42" s="74">
        <v>0</v>
      </c>
      <c r="J42" s="74">
        <v>3.6421052631578944E-2</v>
      </c>
      <c r="K42" s="74">
        <v>0</v>
      </c>
      <c r="L42" s="74">
        <v>1.7846315789473686</v>
      </c>
      <c r="M42" s="74">
        <v>3.605684210526316</v>
      </c>
      <c r="N42" s="74">
        <v>0</v>
      </c>
      <c r="O42" s="74">
        <v>0</v>
      </c>
      <c r="P42" s="74">
        <v>128.27494736842104</v>
      </c>
      <c r="Q42" s="74">
        <v>580.29663157894731</v>
      </c>
      <c r="R42" s="74">
        <v>115.49115789473684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0.40063157894736839</v>
      </c>
      <c r="Z42" s="74">
        <v>0</v>
      </c>
      <c r="AA42" s="74">
        <v>0.61915789473684213</v>
      </c>
      <c r="AB42" s="74">
        <v>0.65557894736842104</v>
      </c>
      <c r="AC42" s="74">
        <v>0.18210526315789471</v>
      </c>
      <c r="AD42" s="74">
        <v>0</v>
      </c>
      <c r="AE42" s="74">
        <v>0</v>
      </c>
      <c r="AF42" s="74">
        <v>1.4932631578947368</v>
      </c>
      <c r="AG42" s="74">
        <v>0</v>
      </c>
      <c r="AH42" s="74">
        <v>0.10926315789473685</v>
      </c>
      <c r="AI42" s="74">
        <v>0</v>
      </c>
      <c r="AJ42" s="74">
        <v>0</v>
      </c>
      <c r="AK42" s="74">
        <v>76.77557894736843</v>
      </c>
      <c r="AL42" s="74">
        <v>1.8938947368421053</v>
      </c>
      <c r="AM42" s="74">
        <v>50.370315789473679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0.18210526315789471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0.18210526315789471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0.14568421052631578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1.5661052631578947</v>
      </c>
      <c r="BS42" s="74">
        <v>0</v>
      </c>
      <c r="BT42" s="74">
        <v>978.70652631578946</v>
      </c>
      <c r="BU42" s="74">
        <v>0</v>
      </c>
      <c r="BV42" s="74">
        <v>0</v>
      </c>
      <c r="BW42" s="74">
        <v>0</v>
      </c>
      <c r="BX42" s="74">
        <v>59.293473684210525</v>
      </c>
      <c r="BY42" s="74">
        <v>0</v>
      </c>
      <c r="BZ42" s="74">
        <v>0</v>
      </c>
      <c r="CA42" s="74">
        <v>59.293473684210525</v>
      </c>
      <c r="CB42" s="74">
        <v>1038</v>
      </c>
      <c r="CD42" s="74">
        <v>0</v>
      </c>
      <c r="CE42" s="74">
        <v>0</v>
      </c>
      <c r="CF42" s="74">
        <v>0</v>
      </c>
      <c r="CH42" s="95">
        <v>1038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44.231578947368419</v>
      </c>
      <c r="E43" s="74">
        <v>0.97857475547275274</v>
      </c>
      <c r="F43" s="74">
        <v>0.39142990218910106</v>
      </c>
      <c r="G43" s="74">
        <v>14.189333954354913</v>
      </c>
      <c r="H43" s="74">
        <v>8.9050302748020496</v>
      </c>
      <c r="I43" s="74">
        <v>0</v>
      </c>
      <c r="J43" s="74">
        <v>0.58714485328365162</v>
      </c>
      <c r="K43" s="74">
        <v>0</v>
      </c>
      <c r="L43" s="74">
        <v>11.742897065673032</v>
      </c>
      <c r="M43" s="74">
        <v>14.48290638099674</v>
      </c>
      <c r="N43" s="74">
        <v>0</v>
      </c>
      <c r="O43" s="74">
        <v>0</v>
      </c>
      <c r="P43" s="74">
        <v>370.39054494643693</v>
      </c>
      <c r="Q43" s="74">
        <v>71.044527247321852</v>
      </c>
      <c r="R43" s="74">
        <v>122.02827200745226</v>
      </c>
      <c r="S43" s="74">
        <v>0</v>
      </c>
      <c r="T43" s="74">
        <v>14.580763856544014</v>
      </c>
      <c r="U43" s="74">
        <v>0</v>
      </c>
      <c r="V43" s="74">
        <v>0</v>
      </c>
      <c r="W43" s="74">
        <v>0</v>
      </c>
      <c r="X43" s="74">
        <v>0</v>
      </c>
      <c r="Y43" s="74">
        <v>2.7400093153237073</v>
      </c>
      <c r="Z43" s="74">
        <v>0</v>
      </c>
      <c r="AA43" s="74">
        <v>9.7857475547275266E-2</v>
      </c>
      <c r="AB43" s="74">
        <v>62.922356776897999</v>
      </c>
      <c r="AC43" s="74">
        <v>1.3700046576618536</v>
      </c>
      <c r="AD43" s="74">
        <v>0</v>
      </c>
      <c r="AE43" s="74">
        <v>0</v>
      </c>
      <c r="AF43" s="74">
        <v>0.19571495109455053</v>
      </c>
      <c r="AG43" s="74">
        <v>0</v>
      </c>
      <c r="AH43" s="74">
        <v>0.48928737773637637</v>
      </c>
      <c r="AI43" s="74">
        <v>0.78285980437820213</v>
      </c>
      <c r="AJ43" s="74">
        <v>0.58714485328365162</v>
      </c>
      <c r="AK43" s="74">
        <v>0</v>
      </c>
      <c r="AL43" s="74">
        <v>6.7521658127619935</v>
      </c>
      <c r="AM43" s="74">
        <v>48.341592920353982</v>
      </c>
      <c r="AN43" s="74">
        <v>9.7857475547275266E-2</v>
      </c>
      <c r="AO43" s="74">
        <v>2.5442943642291573</v>
      </c>
      <c r="AP43" s="74">
        <v>1.2721471821145787</v>
      </c>
      <c r="AQ43" s="74">
        <v>95.411038658593384</v>
      </c>
      <c r="AR43" s="74">
        <v>0.29357242664182581</v>
      </c>
      <c r="AS43" s="74">
        <v>14.385048905449464</v>
      </c>
      <c r="AT43" s="74">
        <v>4.8928737773637634</v>
      </c>
      <c r="AU43" s="74">
        <v>1.5657196087564043</v>
      </c>
      <c r="AV43" s="74">
        <v>0</v>
      </c>
      <c r="AW43" s="74">
        <v>0</v>
      </c>
      <c r="AX43" s="74">
        <v>39.045132743362828</v>
      </c>
      <c r="AY43" s="74">
        <v>23.877224033535168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0.39142990218910106</v>
      </c>
      <c r="BH43" s="74">
        <v>0</v>
      </c>
      <c r="BI43" s="74">
        <v>0</v>
      </c>
      <c r="BJ43" s="74">
        <v>1.3700046576618536</v>
      </c>
      <c r="BK43" s="74">
        <v>0</v>
      </c>
      <c r="BL43" s="74">
        <v>4.403586399627387</v>
      </c>
      <c r="BM43" s="74">
        <v>6.5564508616674431</v>
      </c>
      <c r="BN43" s="74">
        <v>0</v>
      </c>
      <c r="BO43" s="74">
        <v>2.3485794131346065</v>
      </c>
      <c r="BP43" s="74">
        <v>1.3700046576618536</v>
      </c>
      <c r="BQ43" s="74">
        <v>0</v>
      </c>
      <c r="BR43" s="74">
        <v>87.973870517000464</v>
      </c>
      <c r="BS43" s="74">
        <v>0</v>
      </c>
      <c r="BT43" s="74">
        <v>1085.6308337214718</v>
      </c>
      <c r="BU43" s="74">
        <v>0</v>
      </c>
      <c r="BV43" s="74">
        <v>0</v>
      </c>
      <c r="BW43" s="74">
        <v>0</v>
      </c>
      <c r="BX43" s="74">
        <v>3116.3691662785282</v>
      </c>
      <c r="BY43" s="74">
        <v>0</v>
      </c>
      <c r="BZ43" s="74">
        <v>0</v>
      </c>
      <c r="CA43" s="74">
        <v>3116.3691662785282</v>
      </c>
      <c r="CB43" s="74">
        <v>4202</v>
      </c>
      <c r="CD43" s="74">
        <v>0</v>
      </c>
      <c r="CE43" s="74">
        <v>0</v>
      </c>
      <c r="CF43" s="74">
        <v>0</v>
      </c>
      <c r="CH43" s="95">
        <v>4202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0.38590421664153574</v>
      </c>
      <c r="E44" s="74">
        <v>0.25726947776102382</v>
      </c>
      <c r="F44" s="74">
        <v>2.3154252998492142</v>
      </c>
      <c r="G44" s="74">
        <v>0.77180843328307147</v>
      </c>
      <c r="H44" s="74">
        <v>13.249378104692726</v>
      </c>
      <c r="I44" s="74">
        <v>0</v>
      </c>
      <c r="J44" s="74">
        <v>0</v>
      </c>
      <c r="K44" s="74">
        <v>1.0290779110440953</v>
      </c>
      <c r="L44" s="74">
        <v>0</v>
      </c>
      <c r="M44" s="74">
        <v>1.1577126499246071</v>
      </c>
      <c r="N44" s="74">
        <v>0</v>
      </c>
      <c r="O44" s="74">
        <v>0</v>
      </c>
      <c r="P44" s="74">
        <v>1.6722516054466547</v>
      </c>
      <c r="Q44" s="74">
        <v>441.60305857679737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1.1577126499246071</v>
      </c>
      <c r="Z44" s="74">
        <v>0</v>
      </c>
      <c r="AA44" s="74">
        <v>0</v>
      </c>
      <c r="AB44" s="74">
        <v>0</v>
      </c>
      <c r="AC44" s="74">
        <v>2.9585989942517736</v>
      </c>
      <c r="AD44" s="74">
        <v>0.77180843328307147</v>
      </c>
      <c r="AE44" s="74">
        <v>0</v>
      </c>
      <c r="AF44" s="74">
        <v>13.378012843573238</v>
      </c>
      <c r="AG44" s="74">
        <v>0</v>
      </c>
      <c r="AH44" s="74">
        <v>0.25726947776102382</v>
      </c>
      <c r="AI44" s="74">
        <v>0.25726947776102382</v>
      </c>
      <c r="AJ44" s="74">
        <v>0</v>
      </c>
      <c r="AK44" s="74">
        <v>0</v>
      </c>
      <c r="AL44" s="74">
        <v>0</v>
      </c>
      <c r="AM44" s="74">
        <v>0</v>
      </c>
      <c r="AN44" s="74">
        <v>0.12863473888051191</v>
      </c>
      <c r="AO44" s="74">
        <v>18.780671876554738</v>
      </c>
      <c r="AP44" s="74">
        <v>21.353366654164976</v>
      </c>
      <c r="AQ44" s="74">
        <v>9.1330664605163463</v>
      </c>
      <c r="AR44" s="74">
        <v>0.12863473888051191</v>
      </c>
      <c r="AS44" s="74">
        <v>69.977297950998476</v>
      </c>
      <c r="AT44" s="74">
        <v>38.590421664153574</v>
      </c>
      <c r="AU44" s="74">
        <v>1.5436168665661429</v>
      </c>
      <c r="AV44" s="74">
        <v>33.830936325574633</v>
      </c>
      <c r="AW44" s="74">
        <v>18.266132921032693</v>
      </c>
      <c r="AX44" s="74">
        <v>17.880228704391154</v>
      </c>
      <c r="AY44" s="74">
        <v>36.017726886543336</v>
      </c>
      <c r="AZ44" s="74">
        <v>0</v>
      </c>
      <c r="BA44" s="74">
        <v>25.212408820580333</v>
      </c>
      <c r="BB44" s="74">
        <v>10.676683327082488</v>
      </c>
      <c r="BC44" s="74">
        <v>0</v>
      </c>
      <c r="BD44" s="74">
        <v>151.01718344572097</v>
      </c>
      <c r="BE44" s="74">
        <v>7.0749106384281548</v>
      </c>
      <c r="BF44" s="74">
        <v>1.2863473888051189</v>
      </c>
      <c r="BG44" s="74">
        <v>38.590421664153574</v>
      </c>
      <c r="BH44" s="74">
        <v>6.1744674662645718</v>
      </c>
      <c r="BI44" s="74">
        <v>0</v>
      </c>
      <c r="BJ44" s="74">
        <v>30.615067853561836</v>
      </c>
      <c r="BK44" s="74">
        <v>41.549020658405347</v>
      </c>
      <c r="BL44" s="74">
        <v>95.961515204861882</v>
      </c>
      <c r="BM44" s="74">
        <v>124.77569671409655</v>
      </c>
      <c r="BN44" s="74">
        <v>0</v>
      </c>
      <c r="BO44" s="74">
        <v>6.9462758995476435</v>
      </c>
      <c r="BP44" s="74">
        <v>4.888120077459452</v>
      </c>
      <c r="BQ44" s="74">
        <v>24.569235126177773</v>
      </c>
      <c r="BR44" s="74">
        <v>183.17586816584895</v>
      </c>
      <c r="BS44" s="74">
        <v>0</v>
      </c>
      <c r="BT44" s="74">
        <v>1499.3665163912467</v>
      </c>
      <c r="BU44" s="74">
        <v>0</v>
      </c>
      <c r="BV44" s="74">
        <v>0</v>
      </c>
      <c r="BW44" s="74">
        <v>0</v>
      </c>
      <c r="BX44" s="74">
        <v>15306.633483608754</v>
      </c>
      <c r="BY44" s="74">
        <v>0</v>
      </c>
      <c r="BZ44" s="74">
        <v>0</v>
      </c>
      <c r="CA44" s="74">
        <v>15306.633483608754</v>
      </c>
      <c r="CB44" s="74">
        <v>16806</v>
      </c>
      <c r="CD44" s="74">
        <v>0</v>
      </c>
      <c r="CE44" s="74">
        <v>0</v>
      </c>
      <c r="CF44" s="74">
        <v>0</v>
      </c>
      <c r="CH44" s="95">
        <v>16806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0.39423200514138818</v>
      </c>
      <c r="E45" s="74">
        <v>0.13141066838046273</v>
      </c>
      <c r="F45" s="74">
        <v>0</v>
      </c>
      <c r="G45" s="74">
        <v>0</v>
      </c>
      <c r="H45" s="74">
        <v>0.5256426735218509</v>
      </c>
      <c r="I45" s="74">
        <v>0</v>
      </c>
      <c r="J45" s="74">
        <v>0</v>
      </c>
      <c r="K45" s="74">
        <v>0.65705334190231357</v>
      </c>
      <c r="L45" s="74">
        <v>0</v>
      </c>
      <c r="M45" s="74">
        <v>1.0512853470437018</v>
      </c>
      <c r="N45" s="74">
        <v>0</v>
      </c>
      <c r="O45" s="74">
        <v>0</v>
      </c>
      <c r="P45" s="74">
        <v>0</v>
      </c>
      <c r="Q45" s="74">
        <v>0</v>
      </c>
      <c r="R45" s="74">
        <v>832.35517352185093</v>
      </c>
      <c r="S45" s="74">
        <v>0</v>
      </c>
      <c r="T45" s="74">
        <v>13.403888174807198</v>
      </c>
      <c r="U45" s="74">
        <v>0</v>
      </c>
      <c r="V45" s="74">
        <v>0</v>
      </c>
      <c r="W45" s="74">
        <v>0</v>
      </c>
      <c r="X45" s="74">
        <v>0</v>
      </c>
      <c r="Y45" s="74">
        <v>0.39423200514138818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6.7019440874035991</v>
      </c>
      <c r="AG45" s="74">
        <v>0</v>
      </c>
      <c r="AH45" s="74">
        <v>0</v>
      </c>
      <c r="AI45" s="74">
        <v>0</v>
      </c>
      <c r="AJ45" s="74">
        <v>0.26282133676092545</v>
      </c>
      <c r="AK45" s="74">
        <v>0.78846401028277635</v>
      </c>
      <c r="AL45" s="74">
        <v>0</v>
      </c>
      <c r="AM45" s="74">
        <v>5.9134800771208225</v>
      </c>
      <c r="AN45" s="74">
        <v>0</v>
      </c>
      <c r="AO45" s="74">
        <v>19.71160025706941</v>
      </c>
      <c r="AP45" s="74">
        <v>0</v>
      </c>
      <c r="AQ45" s="74">
        <v>5.7820694087403597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0.13141066838046273</v>
      </c>
      <c r="AY45" s="74">
        <v>0</v>
      </c>
      <c r="AZ45" s="74">
        <v>0</v>
      </c>
      <c r="BA45" s="74">
        <v>5.1250160668380458</v>
      </c>
      <c r="BB45" s="74">
        <v>0</v>
      </c>
      <c r="BC45" s="74">
        <v>0.39423200514138818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0.78846401028277635</v>
      </c>
      <c r="BK45" s="74">
        <v>10.64426413881748</v>
      </c>
      <c r="BL45" s="74">
        <v>4.4679627249357328</v>
      </c>
      <c r="BM45" s="74">
        <v>0.13141066838046273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909.75605719794339</v>
      </c>
      <c r="BU45" s="74">
        <v>0</v>
      </c>
      <c r="BV45" s="74">
        <v>0</v>
      </c>
      <c r="BW45" s="74">
        <v>0</v>
      </c>
      <c r="BX45" s="74">
        <v>7269.2439428020562</v>
      </c>
      <c r="BY45" s="74">
        <v>0</v>
      </c>
      <c r="BZ45" s="74">
        <v>0</v>
      </c>
      <c r="CA45" s="74">
        <v>7269.2439428020562</v>
      </c>
      <c r="CB45" s="74">
        <v>8179</v>
      </c>
      <c r="CD45" s="74">
        <v>0</v>
      </c>
      <c r="CE45" s="74">
        <v>0</v>
      </c>
      <c r="CF45" s="74">
        <v>0</v>
      </c>
      <c r="CH45" s="95">
        <v>8179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34.076242988877269</v>
      </c>
      <c r="E46" s="74">
        <v>22.387299172925182</v>
      </c>
      <c r="F46" s="74">
        <v>1.4528630731691858</v>
      </c>
      <c r="G46" s="74">
        <v>0.59435307538739424</v>
      </c>
      <c r="H46" s="74">
        <v>0</v>
      </c>
      <c r="I46" s="74">
        <v>0</v>
      </c>
      <c r="J46" s="74">
        <v>0</v>
      </c>
      <c r="K46" s="74">
        <v>3.4340399911271664</v>
      </c>
      <c r="L46" s="74">
        <v>0</v>
      </c>
      <c r="M46" s="74">
        <v>32.425262223912284</v>
      </c>
      <c r="N46" s="74">
        <v>7.2643153658459303</v>
      </c>
      <c r="O46" s="74">
        <v>0</v>
      </c>
      <c r="P46" s="74">
        <v>2.6415692239439745</v>
      </c>
      <c r="Q46" s="74">
        <v>0</v>
      </c>
      <c r="R46" s="74">
        <v>0</v>
      </c>
      <c r="S46" s="74">
        <v>298.89355768926072</v>
      </c>
      <c r="T46" s="74">
        <v>31.302595303736098</v>
      </c>
      <c r="U46" s="74">
        <v>0</v>
      </c>
      <c r="V46" s="74">
        <v>0</v>
      </c>
      <c r="W46" s="74">
        <v>0</v>
      </c>
      <c r="X46" s="74">
        <v>1.7170199955635832</v>
      </c>
      <c r="Y46" s="74">
        <v>4.0283930665145613</v>
      </c>
      <c r="Z46" s="74">
        <v>0</v>
      </c>
      <c r="AA46" s="74">
        <v>0</v>
      </c>
      <c r="AB46" s="74">
        <v>0</v>
      </c>
      <c r="AC46" s="74">
        <v>3.6981969135215644</v>
      </c>
      <c r="AD46" s="74">
        <v>1.3868238425705866</v>
      </c>
      <c r="AE46" s="74">
        <v>0</v>
      </c>
      <c r="AF46" s="74">
        <v>21.264632252748992</v>
      </c>
      <c r="AG46" s="74">
        <v>0</v>
      </c>
      <c r="AH46" s="74">
        <v>0.26415692239439748</v>
      </c>
      <c r="AI46" s="74">
        <v>36.255537598631044</v>
      </c>
      <c r="AJ46" s="74">
        <v>26.085496086446746</v>
      </c>
      <c r="AK46" s="74">
        <v>8.1228253636277206</v>
      </c>
      <c r="AL46" s="74">
        <v>28.727065310390721</v>
      </c>
      <c r="AM46" s="74">
        <v>521.5118040371392</v>
      </c>
      <c r="AN46" s="74">
        <v>0</v>
      </c>
      <c r="AO46" s="74">
        <v>31.962987609722088</v>
      </c>
      <c r="AP46" s="74">
        <v>0.46227461419019555</v>
      </c>
      <c r="AQ46" s="74">
        <v>504.27556485090474</v>
      </c>
      <c r="AR46" s="74">
        <v>0</v>
      </c>
      <c r="AS46" s="74">
        <v>191.91000411952976</v>
      </c>
      <c r="AT46" s="74">
        <v>0</v>
      </c>
      <c r="AU46" s="74">
        <v>0</v>
      </c>
      <c r="AV46" s="74">
        <v>0</v>
      </c>
      <c r="AW46" s="74">
        <v>7.5284722882403274</v>
      </c>
      <c r="AX46" s="74">
        <v>0</v>
      </c>
      <c r="AY46" s="74">
        <v>0</v>
      </c>
      <c r="AZ46" s="74">
        <v>0</v>
      </c>
      <c r="BA46" s="74">
        <v>14.660709192889058</v>
      </c>
      <c r="BB46" s="74">
        <v>0</v>
      </c>
      <c r="BC46" s="74">
        <v>0</v>
      </c>
      <c r="BD46" s="74">
        <v>0</v>
      </c>
      <c r="BE46" s="74">
        <v>38.632949900180627</v>
      </c>
      <c r="BF46" s="74">
        <v>0</v>
      </c>
      <c r="BG46" s="74">
        <v>0</v>
      </c>
      <c r="BH46" s="74">
        <v>0</v>
      </c>
      <c r="BI46" s="74">
        <v>0</v>
      </c>
      <c r="BJ46" s="74">
        <v>10.104002281585702</v>
      </c>
      <c r="BK46" s="74">
        <v>0</v>
      </c>
      <c r="BL46" s="74">
        <v>4.4906676807047567</v>
      </c>
      <c r="BM46" s="74">
        <v>2.0472161485565801</v>
      </c>
      <c r="BN46" s="74">
        <v>0</v>
      </c>
      <c r="BO46" s="74">
        <v>0.19811769179579808</v>
      </c>
      <c r="BP46" s="74">
        <v>0</v>
      </c>
      <c r="BQ46" s="74">
        <v>0</v>
      </c>
      <c r="BR46" s="74">
        <v>15.717336882466647</v>
      </c>
      <c r="BS46" s="74">
        <v>0</v>
      </c>
      <c r="BT46" s="74">
        <v>1909.5243527585005</v>
      </c>
      <c r="BU46" s="74">
        <v>0</v>
      </c>
      <c r="BV46" s="74">
        <v>0</v>
      </c>
      <c r="BW46" s="74">
        <v>0</v>
      </c>
      <c r="BX46" s="74">
        <v>167.47548879804799</v>
      </c>
      <c r="BY46" s="74">
        <v>7.0001584434515323</v>
      </c>
      <c r="BZ46" s="74">
        <v>0</v>
      </c>
      <c r="CA46" s="74">
        <v>174.4756472414995</v>
      </c>
      <c r="CB46" s="74">
        <v>2084</v>
      </c>
      <c r="CD46" s="74">
        <v>0</v>
      </c>
      <c r="CE46" s="74">
        <v>0</v>
      </c>
      <c r="CF46" s="74">
        <v>0</v>
      </c>
      <c r="CH46" s="95">
        <v>2084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0</v>
      </c>
      <c r="BU47" s="74">
        <v>0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0</v>
      </c>
      <c r="CB47" s="74">
        <v>0</v>
      </c>
      <c r="CD47" s="74">
        <v>0</v>
      </c>
      <c r="CE47" s="74">
        <v>0</v>
      </c>
      <c r="CF47" s="74">
        <v>0</v>
      </c>
      <c r="CH47" s="95">
        <v>0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28.722264617651703</v>
      </c>
      <c r="E48" s="74">
        <v>9.7643018788484817</v>
      </c>
      <c r="F48" s="74">
        <v>1.2680911530972052</v>
      </c>
      <c r="G48" s="74">
        <v>0.3170227882743013</v>
      </c>
      <c r="H48" s="74">
        <v>2.4093731908846903</v>
      </c>
      <c r="I48" s="74">
        <v>5.0089600547339614</v>
      </c>
      <c r="J48" s="74">
        <v>1.5851139413715067</v>
      </c>
      <c r="K48" s="74">
        <v>203.40182095679174</v>
      </c>
      <c r="L48" s="74">
        <v>1.838732171990948</v>
      </c>
      <c r="M48" s="74">
        <v>243.34669227935373</v>
      </c>
      <c r="N48" s="74">
        <v>16.041353086679649</v>
      </c>
      <c r="O48" s="74">
        <v>66.511380979948427</v>
      </c>
      <c r="P48" s="74">
        <v>47.616822798800065</v>
      </c>
      <c r="Q48" s="74">
        <v>46.412136203357711</v>
      </c>
      <c r="R48" s="74">
        <v>49.772577759065314</v>
      </c>
      <c r="S48" s="74">
        <v>44.573404031366771</v>
      </c>
      <c r="T48" s="74">
        <v>581.54660281037843</v>
      </c>
      <c r="U48" s="74">
        <v>112.03585337613811</v>
      </c>
      <c r="V48" s="74">
        <v>7.8621651492026734</v>
      </c>
      <c r="W48" s="74">
        <v>3.1068233250881532</v>
      </c>
      <c r="X48" s="74">
        <v>4.8821509394242408</v>
      </c>
      <c r="Y48" s="74">
        <v>14.075811799378981</v>
      </c>
      <c r="Z48" s="74">
        <v>110.32393031945686</v>
      </c>
      <c r="AA48" s="74">
        <v>58.839429503710335</v>
      </c>
      <c r="AB48" s="74">
        <v>153.88286142834588</v>
      </c>
      <c r="AC48" s="74">
        <v>146.65474185569181</v>
      </c>
      <c r="AD48" s="74">
        <v>2.155754960265249</v>
      </c>
      <c r="AE48" s="74">
        <v>0.95106836482290413</v>
      </c>
      <c r="AF48" s="74">
        <v>98.213659807378562</v>
      </c>
      <c r="AG48" s="74">
        <v>101.13026945950214</v>
      </c>
      <c r="AH48" s="74">
        <v>33.287392768801645</v>
      </c>
      <c r="AI48" s="74">
        <v>14.583048260617861</v>
      </c>
      <c r="AJ48" s="74">
        <v>37.281879901057835</v>
      </c>
      <c r="AK48" s="74">
        <v>59.093047734329772</v>
      </c>
      <c r="AL48" s="74">
        <v>4.8821509394242408</v>
      </c>
      <c r="AM48" s="74">
        <v>65.623717172780374</v>
      </c>
      <c r="AN48" s="74">
        <v>1.0144729224777644</v>
      </c>
      <c r="AO48" s="74">
        <v>4.3115099205304981</v>
      </c>
      <c r="AP48" s="74">
        <v>4.3115099205304981</v>
      </c>
      <c r="AQ48" s="74">
        <v>34.111652018314828</v>
      </c>
      <c r="AR48" s="74">
        <v>51.801523604020844</v>
      </c>
      <c r="AS48" s="74">
        <v>390.25505236566494</v>
      </c>
      <c r="AT48" s="74">
        <v>12.554102415662333</v>
      </c>
      <c r="AU48" s="74">
        <v>4.1212962475659172</v>
      </c>
      <c r="AV48" s="74">
        <v>1.394900268406926</v>
      </c>
      <c r="AW48" s="74">
        <v>18.894558181148358</v>
      </c>
      <c r="AX48" s="74">
        <v>14.202620914688699</v>
      </c>
      <c r="AY48" s="74">
        <v>81.348047471185723</v>
      </c>
      <c r="AZ48" s="74">
        <v>108.16817535919162</v>
      </c>
      <c r="BA48" s="74">
        <v>7.7353560338929528</v>
      </c>
      <c r="BB48" s="74">
        <v>3.360441555707594</v>
      </c>
      <c r="BC48" s="74">
        <v>24.474159254776065</v>
      </c>
      <c r="BD48" s="74">
        <v>124.20952844587127</v>
      </c>
      <c r="BE48" s="74">
        <v>18.323917162254617</v>
      </c>
      <c r="BF48" s="74">
        <v>112.60649439503185</v>
      </c>
      <c r="BG48" s="74">
        <v>36.521025209199514</v>
      </c>
      <c r="BH48" s="74">
        <v>33.47760644176622</v>
      </c>
      <c r="BI48" s="74">
        <v>32.970369980527337</v>
      </c>
      <c r="BJ48" s="74">
        <v>133.7202120941003</v>
      </c>
      <c r="BK48" s="74">
        <v>3.2970369980527341</v>
      </c>
      <c r="BL48" s="74">
        <v>51.547905373401399</v>
      </c>
      <c r="BM48" s="74">
        <v>58.395597600126308</v>
      </c>
      <c r="BN48" s="74">
        <v>28.975882848271144</v>
      </c>
      <c r="BO48" s="74">
        <v>8.0523788221672543</v>
      </c>
      <c r="BP48" s="74">
        <v>46.729158991632019</v>
      </c>
      <c r="BQ48" s="74">
        <v>2.4093731908846903</v>
      </c>
      <c r="BR48" s="74">
        <v>38.423161938845325</v>
      </c>
      <c r="BS48" s="74">
        <v>0</v>
      </c>
      <c r="BT48" s="74">
        <v>3870.7214357139096</v>
      </c>
      <c r="BU48" s="74">
        <v>0</v>
      </c>
      <c r="BV48" s="74">
        <v>0</v>
      </c>
      <c r="BW48" s="74">
        <v>0</v>
      </c>
      <c r="BX48" s="74">
        <v>948.27856428609027</v>
      </c>
      <c r="BY48" s="74">
        <v>0</v>
      </c>
      <c r="BZ48" s="74">
        <v>0</v>
      </c>
      <c r="CA48" s="74">
        <v>948.27856428609027</v>
      </c>
      <c r="CB48" s="74">
        <v>4819</v>
      </c>
      <c r="CD48" s="74">
        <v>0</v>
      </c>
      <c r="CE48" s="74">
        <v>0</v>
      </c>
      <c r="CF48" s="74">
        <v>0</v>
      </c>
      <c r="CH48" s="95">
        <v>4819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0.32302170569133482</v>
      </c>
      <c r="E49" s="74">
        <v>0</v>
      </c>
      <c r="F49" s="74">
        <v>0.25841736455306785</v>
      </c>
      <c r="G49" s="74">
        <v>0</v>
      </c>
      <c r="H49" s="74">
        <v>0.38762604682960178</v>
      </c>
      <c r="I49" s="74">
        <v>0.83985643479747052</v>
      </c>
      <c r="J49" s="74">
        <v>0.38762604682960178</v>
      </c>
      <c r="K49" s="74">
        <v>4.0700734917108186</v>
      </c>
      <c r="L49" s="74">
        <v>1.2920868227653393</v>
      </c>
      <c r="M49" s="74">
        <v>6.58964279610323</v>
      </c>
      <c r="N49" s="74">
        <v>21.190223893351565</v>
      </c>
      <c r="O49" s="74">
        <v>0</v>
      </c>
      <c r="P49" s="74">
        <v>0.96906511707400456</v>
      </c>
      <c r="Q49" s="74">
        <v>1.0982737993505383</v>
      </c>
      <c r="R49" s="74">
        <v>0.38762604682960178</v>
      </c>
      <c r="S49" s="74">
        <v>1.2274824816270722</v>
      </c>
      <c r="T49" s="74">
        <v>12.210220475132456</v>
      </c>
      <c r="U49" s="74">
        <v>141.35429841052812</v>
      </c>
      <c r="V49" s="74">
        <v>0.38762604682960178</v>
      </c>
      <c r="W49" s="74">
        <v>0.58143907024440267</v>
      </c>
      <c r="X49" s="74">
        <v>6.4604341138266963E-2</v>
      </c>
      <c r="Y49" s="74">
        <v>1.5505041873184071</v>
      </c>
      <c r="Z49" s="74">
        <v>0</v>
      </c>
      <c r="AA49" s="74">
        <v>0.71064775252093648</v>
      </c>
      <c r="AB49" s="74">
        <v>2.0673389164245428</v>
      </c>
      <c r="AC49" s="74">
        <v>1.0336694582122714</v>
      </c>
      <c r="AD49" s="74">
        <v>1.2274824816270722</v>
      </c>
      <c r="AE49" s="74">
        <v>0.12920868227653393</v>
      </c>
      <c r="AF49" s="74">
        <v>2.0027345752862757</v>
      </c>
      <c r="AG49" s="74">
        <v>16.60331567253461</v>
      </c>
      <c r="AH49" s="74">
        <v>1.1628781404888053</v>
      </c>
      <c r="AI49" s="74">
        <v>2.0673389164245428</v>
      </c>
      <c r="AJ49" s="74">
        <v>3.0364040334985472</v>
      </c>
      <c r="AK49" s="74">
        <v>1.7443172107332079</v>
      </c>
      <c r="AL49" s="74">
        <v>0.5168347291061357</v>
      </c>
      <c r="AM49" s="74">
        <v>2.5195693043924114</v>
      </c>
      <c r="AN49" s="74">
        <v>0</v>
      </c>
      <c r="AO49" s="74">
        <v>1.8735258930097418</v>
      </c>
      <c r="AP49" s="74">
        <v>0.71064775252093648</v>
      </c>
      <c r="AQ49" s="74">
        <v>3.8116561271577507</v>
      </c>
      <c r="AR49" s="74">
        <v>9.561442488463511</v>
      </c>
      <c r="AS49" s="74">
        <v>580.14698342163729</v>
      </c>
      <c r="AT49" s="74">
        <v>5.2329516321996241</v>
      </c>
      <c r="AU49" s="74">
        <v>6.4604341138266963E-2</v>
      </c>
      <c r="AV49" s="74">
        <v>3.5532387626046833</v>
      </c>
      <c r="AW49" s="74">
        <v>4.1346778328490856</v>
      </c>
      <c r="AX49" s="74">
        <v>0.19381302341480089</v>
      </c>
      <c r="AY49" s="74">
        <v>4.5223038796786881</v>
      </c>
      <c r="AZ49" s="74">
        <v>225.66296359596649</v>
      </c>
      <c r="BA49" s="74">
        <v>37.018287472226973</v>
      </c>
      <c r="BB49" s="74">
        <v>79.721756964621434</v>
      </c>
      <c r="BC49" s="74">
        <v>76.491539907708088</v>
      </c>
      <c r="BD49" s="74">
        <v>189.74294992309007</v>
      </c>
      <c r="BE49" s="74">
        <v>27.392240642625193</v>
      </c>
      <c r="BF49" s="74">
        <v>47.161169030934886</v>
      </c>
      <c r="BG49" s="74">
        <v>28.684327465390531</v>
      </c>
      <c r="BH49" s="74">
        <v>325.15364894889763</v>
      </c>
      <c r="BI49" s="74">
        <v>5.168347291061357</v>
      </c>
      <c r="BJ49" s="74">
        <v>125.78465219620578</v>
      </c>
      <c r="BK49" s="74">
        <v>0.12920868227653393</v>
      </c>
      <c r="BL49" s="74">
        <v>103.30234148008887</v>
      </c>
      <c r="BM49" s="74">
        <v>27.779866689454792</v>
      </c>
      <c r="BN49" s="74">
        <v>1.0336694582122714</v>
      </c>
      <c r="BO49" s="74">
        <v>9.561442488463511</v>
      </c>
      <c r="BP49" s="74">
        <v>1.4858998461801403</v>
      </c>
      <c r="BQ49" s="74">
        <v>34.304905144419756</v>
      </c>
      <c r="BR49" s="74">
        <v>40.054691505725515</v>
      </c>
      <c r="BS49" s="74">
        <v>0</v>
      </c>
      <c r="BT49" s="74">
        <v>2229.4312083404548</v>
      </c>
      <c r="BU49" s="74">
        <v>0</v>
      </c>
      <c r="BV49" s="74">
        <v>0</v>
      </c>
      <c r="BW49" s="74">
        <v>0</v>
      </c>
      <c r="BX49" s="74">
        <v>38.568791659545376</v>
      </c>
      <c r="BY49" s="74">
        <v>0</v>
      </c>
      <c r="BZ49" s="74">
        <v>0</v>
      </c>
      <c r="CA49" s="74">
        <v>38.568791659545376</v>
      </c>
      <c r="CB49" s="74">
        <v>2268</v>
      </c>
      <c r="CD49" s="74">
        <v>0</v>
      </c>
      <c r="CE49" s="74">
        <v>0</v>
      </c>
      <c r="CF49" s="74">
        <v>0</v>
      </c>
      <c r="CH49" s="95">
        <v>2268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188.93687277436064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1779.8044674651992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73.634833279378441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2042.3761735189382</v>
      </c>
      <c r="BU50" s="74">
        <v>0</v>
      </c>
      <c r="BV50" s="74">
        <v>0</v>
      </c>
      <c r="BW50" s="74">
        <v>0</v>
      </c>
      <c r="BX50" s="74">
        <v>67.623826481061826</v>
      </c>
      <c r="BY50" s="74">
        <v>0</v>
      </c>
      <c r="BZ50" s="74">
        <v>0</v>
      </c>
      <c r="CA50" s="74">
        <v>67.623826481061826</v>
      </c>
      <c r="CB50" s="74">
        <v>2110</v>
      </c>
      <c r="CD50" s="74">
        <v>0</v>
      </c>
      <c r="CE50" s="74">
        <v>0</v>
      </c>
      <c r="CF50" s="74">
        <v>0</v>
      </c>
      <c r="CH50" s="95">
        <v>2110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175.69371359223302</v>
      </c>
      <c r="E51" s="74">
        <v>180.75958737864079</v>
      </c>
      <c r="F51" s="74">
        <v>20.954296116504853</v>
      </c>
      <c r="G51" s="74">
        <v>0.23026699029126213</v>
      </c>
      <c r="H51" s="74">
        <v>6.2172087378640777</v>
      </c>
      <c r="I51" s="74">
        <v>0.46053398058252426</v>
      </c>
      <c r="J51" s="74">
        <v>1.1513349514563107</v>
      </c>
      <c r="K51" s="74">
        <v>123.4231067961165</v>
      </c>
      <c r="L51" s="74">
        <v>0.23026699029126213</v>
      </c>
      <c r="M51" s="74">
        <v>14.276553398058253</v>
      </c>
      <c r="N51" s="74">
        <v>23.717500000000001</v>
      </c>
      <c r="O51" s="74">
        <v>0.23026699029126213</v>
      </c>
      <c r="P51" s="74">
        <v>0.23026699029126213</v>
      </c>
      <c r="Q51" s="74">
        <v>0</v>
      </c>
      <c r="R51" s="74">
        <v>0</v>
      </c>
      <c r="S51" s="74">
        <v>37.763786407766986</v>
      </c>
      <c r="T51" s="74">
        <v>5.7566747572815533</v>
      </c>
      <c r="U51" s="74">
        <v>0</v>
      </c>
      <c r="V51" s="74">
        <v>0.23026699029126213</v>
      </c>
      <c r="W51" s="74">
        <v>0</v>
      </c>
      <c r="X51" s="74">
        <v>0.23026699029126213</v>
      </c>
      <c r="Y51" s="74">
        <v>0.69080097087378645</v>
      </c>
      <c r="Z51" s="74">
        <v>0</v>
      </c>
      <c r="AA51" s="74">
        <v>0</v>
      </c>
      <c r="AB51" s="74">
        <v>0</v>
      </c>
      <c r="AC51" s="74">
        <v>0.69080097087378645</v>
      </c>
      <c r="AD51" s="74">
        <v>0.46053398058252426</v>
      </c>
      <c r="AE51" s="74">
        <v>0.23026699029126213</v>
      </c>
      <c r="AF51" s="74">
        <v>0.92106796116504852</v>
      </c>
      <c r="AG51" s="74">
        <v>0</v>
      </c>
      <c r="AH51" s="74">
        <v>0.46053398058252426</v>
      </c>
      <c r="AI51" s="74">
        <v>1.6118689320388349</v>
      </c>
      <c r="AJ51" s="74">
        <v>10.362014563106797</v>
      </c>
      <c r="AK51" s="74">
        <v>2.3026699029126214</v>
      </c>
      <c r="AL51" s="74">
        <v>0.46053398058252426</v>
      </c>
      <c r="AM51" s="74">
        <v>1.6118689320388349</v>
      </c>
      <c r="AN51" s="74">
        <v>2.5329368932038836</v>
      </c>
      <c r="AO51" s="74">
        <v>7.3685436893203882</v>
      </c>
      <c r="AP51" s="74">
        <v>32.46764563106796</v>
      </c>
      <c r="AQ51" s="74">
        <v>323.06458737864079</v>
      </c>
      <c r="AR51" s="74">
        <v>255.59635922330094</v>
      </c>
      <c r="AS51" s="74">
        <v>470.20519417475731</v>
      </c>
      <c r="AT51" s="74">
        <v>450.17196601941748</v>
      </c>
      <c r="AU51" s="74">
        <v>5.9869417475728159</v>
      </c>
      <c r="AV51" s="74">
        <v>26.480703883495146</v>
      </c>
      <c r="AW51" s="74">
        <v>25.099101941747573</v>
      </c>
      <c r="AX51" s="74">
        <v>15.197621359223302</v>
      </c>
      <c r="AY51" s="74">
        <v>44.441529126213588</v>
      </c>
      <c r="AZ51" s="74">
        <v>12.434417475728155</v>
      </c>
      <c r="BA51" s="74">
        <v>16.348956310679611</v>
      </c>
      <c r="BB51" s="74">
        <v>37.533519417475731</v>
      </c>
      <c r="BC51" s="74">
        <v>43.98099514563107</v>
      </c>
      <c r="BD51" s="74">
        <v>218.29310679611649</v>
      </c>
      <c r="BE51" s="74">
        <v>25.329368932038836</v>
      </c>
      <c r="BF51" s="74">
        <v>177.76611650485435</v>
      </c>
      <c r="BG51" s="74">
        <v>127.33764563106797</v>
      </c>
      <c r="BH51" s="74">
        <v>31.086043689320391</v>
      </c>
      <c r="BI51" s="74">
        <v>149.67354368932038</v>
      </c>
      <c r="BJ51" s="74">
        <v>177.07531553398059</v>
      </c>
      <c r="BK51" s="74">
        <v>34.309781553398061</v>
      </c>
      <c r="BL51" s="74">
        <v>319.8408495145631</v>
      </c>
      <c r="BM51" s="74">
        <v>50.889004854368935</v>
      </c>
      <c r="BN51" s="74">
        <v>8.2896116504854369</v>
      </c>
      <c r="BO51" s="74">
        <v>13.816019417475728</v>
      </c>
      <c r="BP51" s="74">
        <v>58.487815533980587</v>
      </c>
      <c r="BQ51" s="74">
        <v>27.632038834951455</v>
      </c>
      <c r="BR51" s="74">
        <v>59.408883495145631</v>
      </c>
      <c r="BS51" s="74">
        <v>0</v>
      </c>
      <c r="BT51" s="74">
        <v>3859.5050242718448</v>
      </c>
      <c r="BU51" s="74">
        <v>0</v>
      </c>
      <c r="BV51" s="74">
        <v>0</v>
      </c>
      <c r="BW51" s="74">
        <v>0</v>
      </c>
      <c r="BX51" s="74">
        <v>24601.494975728157</v>
      </c>
      <c r="BY51" s="74">
        <v>0</v>
      </c>
      <c r="BZ51" s="74">
        <v>0</v>
      </c>
      <c r="CA51" s="74">
        <v>24601.494975728157</v>
      </c>
      <c r="CB51" s="74">
        <v>28461</v>
      </c>
      <c r="CD51" s="74">
        <v>0</v>
      </c>
      <c r="CE51" s="74">
        <v>0</v>
      </c>
      <c r="CF51" s="74">
        <v>0</v>
      </c>
      <c r="CH51" s="95">
        <v>28461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0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0</v>
      </c>
      <c r="CD52" s="74">
        <v>0</v>
      </c>
      <c r="CE52" s="74">
        <v>0</v>
      </c>
      <c r="CF52" s="74">
        <v>0</v>
      </c>
      <c r="CH52" s="95">
        <v>0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</v>
      </c>
      <c r="BH53" s="74">
        <v>0</v>
      </c>
      <c r="BI53" s="74">
        <v>0</v>
      </c>
      <c r="BJ53" s="74">
        <v>0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0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0</v>
      </c>
      <c r="CB53" s="74">
        <v>0</v>
      </c>
      <c r="CD53" s="74">
        <v>0</v>
      </c>
      <c r="CE53" s="74">
        <v>0</v>
      </c>
      <c r="CF53" s="74">
        <v>0</v>
      </c>
      <c r="CH53" s="95">
        <v>0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514.33658515984632</v>
      </c>
      <c r="E54" s="74">
        <v>162.67107563664004</v>
      </c>
      <c r="F54" s="74">
        <v>38.211326491828203</v>
      </c>
      <c r="G54" s="74">
        <v>43.002905528105074</v>
      </c>
      <c r="H54" s="74">
        <v>7.0963892056252371</v>
      </c>
      <c r="I54" s="74">
        <v>142.35235440685838</v>
      </c>
      <c r="J54" s="74">
        <v>55.921973056294604</v>
      </c>
      <c r="K54" s="74">
        <v>97.711820600532121</v>
      </c>
      <c r="L54" s="74">
        <v>80.607703027999506</v>
      </c>
      <c r="M54" s="74">
        <v>145.87022256007432</v>
      </c>
      <c r="N54" s="74">
        <v>25.898787955572448</v>
      </c>
      <c r="O54" s="74">
        <v>1.2130579838675621</v>
      </c>
      <c r="P54" s="74">
        <v>9.2192406773934721</v>
      </c>
      <c r="Q54" s="74">
        <v>6.9144305080451032</v>
      </c>
      <c r="R54" s="74">
        <v>6.9144305080451032</v>
      </c>
      <c r="S54" s="74">
        <v>3.4572152540225516</v>
      </c>
      <c r="T54" s="74">
        <v>20.803944423328687</v>
      </c>
      <c r="U54" s="74">
        <v>1.8802398749947211</v>
      </c>
      <c r="V54" s="74">
        <v>1.0310992862874275</v>
      </c>
      <c r="W54" s="74">
        <v>46.338814983740868</v>
      </c>
      <c r="X54" s="74">
        <v>46.338814983740868</v>
      </c>
      <c r="Y54" s="74">
        <v>16.376282782212087</v>
      </c>
      <c r="Z54" s="74">
        <v>13.525596520123315</v>
      </c>
      <c r="AA54" s="74">
        <v>8.4914058870729328</v>
      </c>
      <c r="AB54" s="74">
        <v>36.027822120866588</v>
      </c>
      <c r="AC54" s="74">
        <v>62.897056463533083</v>
      </c>
      <c r="AD54" s="74">
        <v>39.970260568436167</v>
      </c>
      <c r="AE54" s="74">
        <v>9.58315807255374</v>
      </c>
      <c r="AF54" s="74">
        <v>18.559787153173698</v>
      </c>
      <c r="AG54" s="74">
        <v>11.887968241902108</v>
      </c>
      <c r="AH54" s="74">
        <v>14.496042907217367</v>
      </c>
      <c r="AI54" s="74">
        <v>17.710646564466405</v>
      </c>
      <c r="AJ54" s="74">
        <v>63.260973858693362</v>
      </c>
      <c r="AK54" s="74">
        <v>12.373191435449131</v>
      </c>
      <c r="AL54" s="74">
        <v>8.7340174838464453</v>
      </c>
      <c r="AM54" s="74">
        <v>12.737108830609401</v>
      </c>
      <c r="AN54" s="74">
        <v>10.310992862874276</v>
      </c>
      <c r="AO54" s="74">
        <v>242.30833227754553</v>
      </c>
      <c r="AP54" s="74">
        <v>38.271979391021581</v>
      </c>
      <c r="AQ54" s="74">
        <v>388.23920773681323</v>
      </c>
      <c r="AR54" s="74">
        <v>9.5225051733603614</v>
      </c>
      <c r="AS54" s="74">
        <v>485.34449934541158</v>
      </c>
      <c r="AT54" s="74">
        <v>3709.0460914734572</v>
      </c>
      <c r="AU54" s="74">
        <v>23.108754592677055</v>
      </c>
      <c r="AV54" s="74">
        <v>3.639173951602686</v>
      </c>
      <c r="AW54" s="74">
        <v>68.719734786097391</v>
      </c>
      <c r="AX54" s="74">
        <v>0.90979348790067149</v>
      </c>
      <c r="AY54" s="74">
        <v>0.30326449596689053</v>
      </c>
      <c r="AZ54" s="74">
        <v>0.1213057983867562</v>
      </c>
      <c r="BA54" s="74">
        <v>0.48522319354702481</v>
      </c>
      <c r="BB54" s="74">
        <v>0.1213057983867562</v>
      </c>
      <c r="BC54" s="74">
        <v>0</v>
      </c>
      <c r="BD54" s="74">
        <v>0</v>
      </c>
      <c r="BE54" s="74">
        <v>0.1819586975801343</v>
      </c>
      <c r="BF54" s="74">
        <v>0</v>
      </c>
      <c r="BG54" s="74">
        <v>0.97044638709404962</v>
      </c>
      <c r="BH54" s="74">
        <v>6.0652899193378101E-2</v>
      </c>
      <c r="BI54" s="74">
        <v>4.79157903627687</v>
      </c>
      <c r="BJ54" s="74">
        <v>6.0652899193378101E-2</v>
      </c>
      <c r="BK54" s="74">
        <v>18.802398749947209</v>
      </c>
      <c r="BL54" s="74">
        <v>19.833498036234637</v>
      </c>
      <c r="BM54" s="74">
        <v>7.3996537015921282</v>
      </c>
      <c r="BN54" s="74">
        <v>4.609620338696736</v>
      </c>
      <c r="BO54" s="74">
        <v>1.4556695806410744</v>
      </c>
      <c r="BP54" s="74">
        <v>1.8802398749947211</v>
      </c>
      <c r="BQ54" s="74">
        <v>3.0932978588622828</v>
      </c>
      <c r="BR54" s="74">
        <v>14.859960302377635</v>
      </c>
      <c r="BS54" s="74">
        <v>0</v>
      </c>
      <c r="BT54" s="74">
        <v>6862.8755437307318</v>
      </c>
      <c r="BU54" s="74">
        <v>0</v>
      </c>
      <c r="BV54" s="74">
        <v>0</v>
      </c>
      <c r="BW54" s="74">
        <v>0</v>
      </c>
      <c r="BX54" s="74">
        <v>318.12445626926814</v>
      </c>
      <c r="BY54" s="74">
        <v>0</v>
      </c>
      <c r="BZ54" s="74">
        <v>0</v>
      </c>
      <c r="CA54" s="74">
        <v>318.12445626926814</v>
      </c>
      <c r="CB54" s="74">
        <v>7181</v>
      </c>
      <c r="CD54" s="74">
        <v>0</v>
      </c>
      <c r="CE54" s="74">
        <v>0</v>
      </c>
      <c r="CF54" s="74">
        <v>0</v>
      </c>
      <c r="CH54" s="95">
        <v>7181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23.879585311016736</v>
      </c>
      <c r="E55" s="74">
        <v>19.23323007744192</v>
      </c>
      <c r="F55" s="74">
        <v>1.1615888083937047</v>
      </c>
      <c r="G55" s="74">
        <v>0.35741194104421681</v>
      </c>
      <c r="H55" s="74">
        <v>12.866829877591806</v>
      </c>
      <c r="I55" s="74">
        <v>8.4215188608543592</v>
      </c>
      <c r="J55" s="74">
        <v>3.1943692230826879</v>
      </c>
      <c r="K55" s="74">
        <v>1.6083537346989758</v>
      </c>
      <c r="L55" s="74">
        <v>2.233824631526355E-2</v>
      </c>
      <c r="M55" s="74">
        <v>12.263697227079691</v>
      </c>
      <c r="N55" s="74">
        <v>1.4519860104921307</v>
      </c>
      <c r="O55" s="74">
        <v>8.9352985261054202E-2</v>
      </c>
      <c r="P55" s="74">
        <v>2.032780414688983</v>
      </c>
      <c r="Q55" s="74">
        <v>0</v>
      </c>
      <c r="R55" s="74">
        <v>2.9263102672995251</v>
      </c>
      <c r="S55" s="74">
        <v>0</v>
      </c>
      <c r="T55" s="74">
        <v>9.3820634524106925</v>
      </c>
      <c r="U55" s="74">
        <v>0</v>
      </c>
      <c r="V55" s="74">
        <v>3216.6627929053207</v>
      </c>
      <c r="W55" s="74">
        <v>0</v>
      </c>
      <c r="X55" s="74">
        <v>35.428458656007997</v>
      </c>
      <c r="Y55" s="74">
        <v>20.082083437421932</v>
      </c>
      <c r="Z55" s="74">
        <v>7.5726655008743444</v>
      </c>
      <c r="AA55" s="74">
        <v>0.20104421683737198</v>
      </c>
      <c r="AB55" s="74">
        <v>35.138061453909572</v>
      </c>
      <c r="AC55" s="74">
        <v>74.587404446664991</v>
      </c>
      <c r="AD55" s="74">
        <v>53.634129402947785</v>
      </c>
      <c r="AE55" s="74">
        <v>4.3112815388458658</v>
      </c>
      <c r="AF55" s="74">
        <v>3.3730751936047962</v>
      </c>
      <c r="AG55" s="74">
        <v>2.233824631526355E-2</v>
      </c>
      <c r="AH55" s="74">
        <v>16.083537346989758</v>
      </c>
      <c r="AI55" s="74">
        <v>6.2993854609043218</v>
      </c>
      <c r="AJ55" s="74">
        <v>4.5346640019985012</v>
      </c>
      <c r="AK55" s="74">
        <v>7.4386360229827631</v>
      </c>
      <c r="AL55" s="74">
        <v>0.29039720209842618</v>
      </c>
      <c r="AM55" s="74">
        <v>1.8093979515363476</v>
      </c>
      <c r="AN55" s="74">
        <v>3.7975018735948041</v>
      </c>
      <c r="AO55" s="74">
        <v>4.4453110167374463</v>
      </c>
      <c r="AP55" s="74">
        <v>3.3730751936047962</v>
      </c>
      <c r="AQ55" s="74">
        <v>65.384046964776417</v>
      </c>
      <c r="AR55" s="74">
        <v>0.11169123157631776</v>
      </c>
      <c r="AS55" s="74">
        <v>103.82816887334499</v>
      </c>
      <c r="AT55" s="74">
        <v>88.727514364226835</v>
      </c>
      <c r="AU55" s="74">
        <v>1.3402947789158131</v>
      </c>
      <c r="AV55" s="74">
        <v>0</v>
      </c>
      <c r="AW55" s="74">
        <v>2.2785011241568824</v>
      </c>
      <c r="AX55" s="74">
        <v>0.35741194104421681</v>
      </c>
      <c r="AY55" s="74">
        <v>41.727844116912316</v>
      </c>
      <c r="AZ55" s="74">
        <v>0</v>
      </c>
      <c r="BA55" s="74">
        <v>8.9352985261054202E-2</v>
      </c>
      <c r="BB55" s="74">
        <v>0</v>
      </c>
      <c r="BC55" s="74">
        <v>0</v>
      </c>
      <c r="BD55" s="74">
        <v>0</v>
      </c>
      <c r="BE55" s="74">
        <v>6.7014738945790658E-2</v>
      </c>
      <c r="BF55" s="74">
        <v>0</v>
      </c>
      <c r="BG55" s="74">
        <v>4.378296277791657</v>
      </c>
      <c r="BH55" s="74">
        <v>0.44676492630527104</v>
      </c>
      <c r="BI55" s="74">
        <v>4.7357082188358728</v>
      </c>
      <c r="BJ55" s="74">
        <v>4.4676492630527101E-2</v>
      </c>
      <c r="BK55" s="74">
        <v>0</v>
      </c>
      <c r="BL55" s="74">
        <v>11.459520359730202</v>
      </c>
      <c r="BM55" s="74">
        <v>2.9709867599300526</v>
      </c>
      <c r="BN55" s="74">
        <v>0</v>
      </c>
      <c r="BO55" s="74">
        <v>0.40208843367474395</v>
      </c>
      <c r="BP55" s="74">
        <v>0.62547089682737944</v>
      </c>
      <c r="BQ55" s="74">
        <v>6.7014738945790658E-2</v>
      </c>
      <c r="BR55" s="74">
        <v>4.4453110167374463</v>
      </c>
      <c r="BS55" s="74">
        <v>0</v>
      </c>
      <c r="BT55" s="74">
        <v>3931.4643367474396</v>
      </c>
      <c r="BU55" s="74">
        <v>0</v>
      </c>
      <c r="BV55" s="74">
        <v>0</v>
      </c>
      <c r="BW55" s="74">
        <v>0</v>
      </c>
      <c r="BX55" s="74">
        <v>539.53566325256065</v>
      </c>
      <c r="BY55" s="74">
        <v>0</v>
      </c>
      <c r="BZ55" s="74">
        <v>0</v>
      </c>
      <c r="CA55" s="74">
        <v>539.53566325256065</v>
      </c>
      <c r="CB55" s="74">
        <v>4471</v>
      </c>
      <c r="CD55" s="74">
        <v>0</v>
      </c>
      <c r="CE55" s="74">
        <v>0</v>
      </c>
      <c r="CF55" s="74">
        <v>0</v>
      </c>
      <c r="CH55" s="95">
        <v>4471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12.477546629715391</v>
      </c>
      <c r="E56" s="74">
        <v>8.9556584681021754</v>
      </c>
      <c r="F56" s="74">
        <v>0.60375225627655116</v>
      </c>
      <c r="G56" s="74">
        <v>0.50312688023045926</v>
      </c>
      <c r="H56" s="74">
        <v>41.960781811220301</v>
      </c>
      <c r="I56" s="74">
        <v>0</v>
      </c>
      <c r="J56" s="74">
        <v>0</v>
      </c>
      <c r="K56" s="74">
        <v>0</v>
      </c>
      <c r="L56" s="74">
        <v>12.678797381807573</v>
      </c>
      <c r="M56" s="74">
        <v>7.245027075318613</v>
      </c>
      <c r="N56" s="74">
        <v>3.4212627855671234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0.10062537604609186</v>
      </c>
      <c r="U56" s="74">
        <v>0</v>
      </c>
      <c r="V56" s="74">
        <v>2161.4330774700529</v>
      </c>
      <c r="W56" s="74">
        <v>35.621383120316516</v>
      </c>
      <c r="X56" s="74">
        <v>35.822633872408701</v>
      </c>
      <c r="Y56" s="74">
        <v>36.527011504731341</v>
      </c>
      <c r="Z56" s="74">
        <v>156.17058362353455</v>
      </c>
      <c r="AA56" s="74">
        <v>93.179098218681062</v>
      </c>
      <c r="AB56" s="74">
        <v>0</v>
      </c>
      <c r="AC56" s="74">
        <v>0</v>
      </c>
      <c r="AD56" s="74">
        <v>0</v>
      </c>
      <c r="AE56" s="74">
        <v>0</v>
      </c>
      <c r="AF56" s="74">
        <v>5.0312688023045933</v>
      </c>
      <c r="AG56" s="74">
        <v>0</v>
      </c>
      <c r="AH56" s="74">
        <v>0.30187612813827558</v>
      </c>
      <c r="AI56" s="74">
        <v>0.10062537604609186</v>
      </c>
      <c r="AJ56" s="74">
        <v>1.7106313927835617</v>
      </c>
      <c r="AK56" s="74">
        <v>0.10062537604609186</v>
      </c>
      <c r="AL56" s="74">
        <v>0</v>
      </c>
      <c r="AM56" s="74">
        <v>0.30187612813827558</v>
      </c>
      <c r="AN56" s="74">
        <v>0</v>
      </c>
      <c r="AO56" s="74">
        <v>0.50312688023045926</v>
      </c>
      <c r="AP56" s="74">
        <v>0.40250150418436742</v>
      </c>
      <c r="AQ56" s="74">
        <v>49.205808886538911</v>
      </c>
      <c r="AR56" s="74">
        <v>14.892555654821594</v>
      </c>
      <c r="AS56" s="74">
        <v>19.621948328987912</v>
      </c>
      <c r="AT56" s="74">
        <v>86.537823399639009</v>
      </c>
      <c r="AU56" s="74">
        <v>0</v>
      </c>
      <c r="AV56" s="74">
        <v>0</v>
      </c>
      <c r="AW56" s="74">
        <v>5.4337703064889595</v>
      </c>
      <c r="AX56" s="74">
        <v>0</v>
      </c>
      <c r="AY56" s="74">
        <v>0.20125075209218371</v>
      </c>
      <c r="AZ56" s="74">
        <v>0</v>
      </c>
      <c r="BA56" s="74">
        <v>0.10062537604609186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9.1569092201943594</v>
      </c>
      <c r="BH56" s="74">
        <v>2.2137582730140211</v>
      </c>
      <c r="BI56" s="74">
        <v>0</v>
      </c>
      <c r="BJ56" s="74">
        <v>0</v>
      </c>
      <c r="BK56" s="74">
        <v>8.8550330920560842</v>
      </c>
      <c r="BL56" s="74">
        <v>82.11030685361095</v>
      </c>
      <c r="BM56" s="74">
        <v>14.288803398545044</v>
      </c>
      <c r="BN56" s="74">
        <v>0</v>
      </c>
      <c r="BO56" s="74">
        <v>3.9243896657975821</v>
      </c>
      <c r="BP56" s="74">
        <v>4.3268911699819492</v>
      </c>
      <c r="BQ56" s="74">
        <v>0</v>
      </c>
      <c r="BR56" s="74">
        <v>12.779422757853665</v>
      </c>
      <c r="BS56" s="74">
        <v>0</v>
      </c>
      <c r="BT56" s="74">
        <v>2928.8021951975497</v>
      </c>
      <c r="BU56" s="74">
        <v>0</v>
      </c>
      <c r="BV56" s="74">
        <v>0</v>
      </c>
      <c r="BW56" s="74">
        <v>0</v>
      </c>
      <c r="BX56" s="74">
        <v>2590.1978048024503</v>
      </c>
      <c r="BY56" s="74">
        <v>0</v>
      </c>
      <c r="BZ56" s="74">
        <v>0</v>
      </c>
      <c r="CA56" s="74">
        <v>2590.1978048024503</v>
      </c>
      <c r="CB56" s="74">
        <v>5519</v>
      </c>
      <c r="CD56" s="74">
        <v>0</v>
      </c>
      <c r="CE56" s="74">
        <v>0</v>
      </c>
      <c r="CF56" s="74">
        <v>0</v>
      </c>
      <c r="CH56" s="95">
        <v>5519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75.342896945757218</v>
      </c>
      <c r="E57" s="74">
        <v>16.682214149679059</v>
      </c>
      <c r="F57" s="74">
        <v>1.0118501798688015</v>
      </c>
      <c r="G57" s="74">
        <v>1.5577167242717076</v>
      </c>
      <c r="H57" s="74">
        <v>15.204380334344362</v>
      </c>
      <c r="I57" s="74">
        <v>1.3313818156168441E-2</v>
      </c>
      <c r="J57" s="74">
        <v>1.4645199971785285</v>
      </c>
      <c r="K57" s="74">
        <v>1.3313818156168441E-2</v>
      </c>
      <c r="L57" s="74">
        <v>2.1834661776116246</v>
      </c>
      <c r="M57" s="74">
        <v>9.1732207096000558</v>
      </c>
      <c r="N57" s="74">
        <v>1.6908549058333922</v>
      </c>
      <c r="O57" s="74">
        <v>0</v>
      </c>
      <c r="P57" s="74">
        <v>3.5547894476969741</v>
      </c>
      <c r="Q57" s="74">
        <v>0</v>
      </c>
      <c r="R57" s="74">
        <v>3.8343796289765111</v>
      </c>
      <c r="S57" s="74">
        <v>0</v>
      </c>
      <c r="T57" s="74">
        <v>37.438456655145664</v>
      </c>
      <c r="U57" s="74">
        <v>0.18639345418635819</v>
      </c>
      <c r="V57" s="74">
        <v>0</v>
      </c>
      <c r="W57" s="74">
        <v>0.1597658178740213</v>
      </c>
      <c r="X57" s="74">
        <v>365.21134584185654</v>
      </c>
      <c r="Y57" s="74">
        <v>60.897404246314458</v>
      </c>
      <c r="Z57" s="74">
        <v>19.651195598504621</v>
      </c>
      <c r="AA57" s="74">
        <v>3.341768357198279</v>
      </c>
      <c r="AB57" s="74">
        <v>9.3463003456302474</v>
      </c>
      <c r="AC57" s="74">
        <v>30.288936305283205</v>
      </c>
      <c r="AD57" s="74">
        <v>11.143665796712986</v>
      </c>
      <c r="AE57" s="74">
        <v>15.377459970374549</v>
      </c>
      <c r="AF57" s="74">
        <v>7.5489348945475063</v>
      </c>
      <c r="AG57" s="74">
        <v>0</v>
      </c>
      <c r="AH57" s="74">
        <v>3.4349650842914579</v>
      </c>
      <c r="AI57" s="74">
        <v>0.43935599915355861</v>
      </c>
      <c r="AJ57" s="74">
        <v>0.1597658178740213</v>
      </c>
      <c r="AK57" s="74">
        <v>0.22633490865486353</v>
      </c>
      <c r="AL57" s="74">
        <v>5.5252345348099032</v>
      </c>
      <c r="AM57" s="74">
        <v>3.8743210834450164</v>
      </c>
      <c r="AN57" s="74">
        <v>3.4749065387599631</v>
      </c>
      <c r="AO57" s="74">
        <v>2.9689814488255624</v>
      </c>
      <c r="AP57" s="74">
        <v>14.512061790223603</v>
      </c>
      <c r="AQ57" s="74">
        <v>1.3313818156168441E-2</v>
      </c>
      <c r="AR57" s="74">
        <v>0</v>
      </c>
      <c r="AS57" s="74">
        <v>7.2427170769556328</v>
      </c>
      <c r="AT57" s="74">
        <v>1.3313818156168441E-2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0.18639345418635819</v>
      </c>
      <c r="BH57" s="74">
        <v>3.9941454468505326E-2</v>
      </c>
      <c r="BI57" s="74">
        <v>0</v>
      </c>
      <c r="BJ57" s="74">
        <v>0</v>
      </c>
      <c r="BK57" s="74">
        <v>0</v>
      </c>
      <c r="BL57" s="74">
        <v>0.10651054524934753</v>
      </c>
      <c r="BM57" s="74">
        <v>0.42604218099739011</v>
      </c>
      <c r="BN57" s="74">
        <v>0</v>
      </c>
      <c r="BO57" s="74">
        <v>3.235257811948931</v>
      </c>
      <c r="BP57" s="74">
        <v>10.491288707060733</v>
      </c>
      <c r="BQ57" s="74">
        <v>0</v>
      </c>
      <c r="BR57" s="74">
        <v>6.0178458065881353</v>
      </c>
      <c r="BS57" s="74">
        <v>0</v>
      </c>
      <c r="BT57" s="74">
        <v>754.70709600056432</v>
      </c>
      <c r="BU57" s="74">
        <v>0</v>
      </c>
      <c r="BV57" s="74">
        <v>0</v>
      </c>
      <c r="BW57" s="74">
        <v>0</v>
      </c>
      <c r="BX57" s="74">
        <v>0.29290399943570572</v>
      </c>
      <c r="BY57" s="74">
        <v>0</v>
      </c>
      <c r="BZ57" s="74">
        <v>0</v>
      </c>
      <c r="CA57" s="74">
        <v>0.29290399943570572</v>
      </c>
      <c r="CB57" s="74">
        <v>755</v>
      </c>
      <c r="CD57" s="74">
        <v>0</v>
      </c>
      <c r="CE57" s="74">
        <v>0</v>
      </c>
      <c r="CF57" s="74">
        <v>0</v>
      </c>
      <c r="CH57" s="95">
        <v>755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1496.3721443781383</v>
      </c>
      <c r="E58" s="74">
        <v>148.13743789268909</v>
      </c>
      <c r="F58" s="74">
        <v>11.501353873655985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9.5691264228817801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83.315807460763949</v>
      </c>
      <c r="Y58" s="74">
        <v>0.96611372538710261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0.13801624648387184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1750</v>
      </c>
      <c r="BU58" s="74">
        <v>0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0</v>
      </c>
      <c r="CB58" s="74">
        <v>1750</v>
      </c>
      <c r="CD58" s="74">
        <v>0</v>
      </c>
      <c r="CE58" s="74">
        <v>0</v>
      </c>
      <c r="CF58" s="74">
        <v>0</v>
      </c>
      <c r="CH58" s="95">
        <v>1750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7.4273183843814102E-4</v>
      </c>
      <c r="F59" s="74">
        <v>0</v>
      </c>
      <c r="G59" s="74">
        <v>0</v>
      </c>
      <c r="H59" s="74">
        <v>0.30600551743651411</v>
      </c>
      <c r="I59" s="74">
        <v>6.4122515385159506E-2</v>
      </c>
      <c r="J59" s="74">
        <v>2.970927353752564E-2</v>
      </c>
      <c r="K59" s="74">
        <v>0.10348730282238099</v>
      </c>
      <c r="L59" s="74">
        <v>0</v>
      </c>
      <c r="M59" s="74">
        <v>9.1108438848411979E-2</v>
      </c>
      <c r="N59" s="74">
        <v>6.6845865459432691E-3</v>
      </c>
      <c r="O59" s="74">
        <v>0</v>
      </c>
      <c r="P59" s="74">
        <v>0.33472448185612225</v>
      </c>
      <c r="Q59" s="74">
        <v>5.7437928839216237E-2</v>
      </c>
      <c r="R59" s="74">
        <v>0.19533847350923109</v>
      </c>
      <c r="S59" s="74">
        <v>0</v>
      </c>
      <c r="T59" s="74">
        <v>0.3817641649572045</v>
      </c>
      <c r="U59" s="74">
        <v>0</v>
      </c>
      <c r="V59" s="74">
        <v>0</v>
      </c>
      <c r="W59" s="74">
        <v>0.20524156468840632</v>
      </c>
      <c r="X59" s="74">
        <v>5.7083893329560729</v>
      </c>
      <c r="Y59" s="74">
        <v>3.5779868430360047</v>
      </c>
      <c r="Z59" s="74">
        <v>1.060373488010186</v>
      </c>
      <c r="AA59" s="74">
        <v>0.58180660677654383</v>
      </c>
      <c r="AB59" s="74">
        <v>0.68331329136308971</v>
      </c>
      <c r="AC59" s="74">
        <v>0</v>
      </c>
      <c r="AD59" s="74">
        <v>0.13319657635990662</v>
      </c>
      <c r="AE59" s="74">
        <v>8.2690811346113044E-2</v>
      </c>
      <c r="AF59" s="74">
        <v>0.15176487232086014</v>
      </c>
      <c r="AG59" s="74">
        <v>0</v>
      </c>
      <c r="AH59" s="74">
        <v>2.8718964419608119E-2</v>
      </c>
      <c r="AI59" s="74">
        <v>2.7233500742731838E-3</v>
      </c>
      <c r="AJ59" s="74">
        <v>9.1603593407370738E-3</v>
      </c>
      <c r="AK59" s="74">
        <v>0</v>
      </c>
      <c r="AL59" s="74">
        <v>4.9515455895876072E-4</v>
      </c>
      <c r="AM59" s="74">
        <v>7.5511070241211009E-2</v>
      </c>
      <c r="AN59" s="74">
        <v>0</v>
      </c>
      <c r="AO59" s="74">
        <v>2.4757727947938035E-3</v>
      </c>
      <c r="AP59" s="74">
        <v>4.1592982952535898E-2</v>
      </c>
      <c r="AQ59" s="74">
        <v>0</v>
      </c>
      <c r="AR59" s="74">
        <v>0</v>
      </c>
      <c r="AS59" s="74">
        <v>1.7825564122515385E-2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1.2874018532927778E-2</v>
      </c>
      <c r="BH59" s="74">
        <v>0</v>
      </c>
      <c r="BI59" s="74">
        <v>0</v>
      </c>
      <c r="BJ59" s="74">
        <v>0</v>
      </c>
      <c r="BK59" s="74">
        <v>0</v>
      </c>
      <c r="BL59" s="74">
        <v>1.9806182358350429E-3</v>
      </c>
      <c r="BM59" s="74">
        <v>9.4079366202164533E-3</v>
      </c>
      <c r="BN59" s="74">
        <v>0</v>
      </c>
      <c r="BO59" s="74">
        <v>2.3024686991582374E-2</v>
      </c>
      <c r="BP59" s="74">
        <v>1.8320718681474148E-2</v>
      </c>
      <c r="BQ59" s="74">
        <v>0</v>
      </c>
      <c r="BR59" s="74">
        <v>0</v>
      </c>
      <c r="BS59" s="74">
        <v>0</v>
      </c>
      <c r="BT59" s="74">
        <v>14</v>
      </c>
      <c r="BU59" s="74">
        <v>0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0</v>
      </c>
      <c r="CB59" s="74">
        <v>14</v>
      </c>
      <c r="CD59" s="74">
        <v>0</v>
      </c>
      <c r="CE59" s="74">
        <v>0</v>
      </c>
      <c r="CF59" s="74">
        <v>0</v>
      </c>
      <c r="CH59" s="95">
        <v>14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0.53573542760172066</v>
      </c>
      <c r="E60" s="74">
        <v>2.9598642408934842E-2</v>
      </c>
      <c r="F60" s="74">
        <v>0</v>
      </c>
      <c r="G60" s="74">
        <v>0</v>
      </c>
      <c r="H60" s="74">
        <v>2.5602825683728638</v>
      </c>
      <c r="I60" s="74">
        <v>0</v>
      </c>
      <c r="J60" s="74">
        <v>0</v>
      </c>
      <c r="K60" s="74">
        <v>5.9197284817869688E-3</v>
      </c>
      <c r="L60" s="74">
        <v>1.1839456963573938E-2</v>
      </c>
      <c r="M60" s="74">
        <v>2.6638778168041357E-2</v>
      </c>
      <c r="N60" s="74">
        <v>0</v>
      </c>
      <c r="O60" s="74">
        <v>0.10063538419037847</v>
      </c>
      <c r="P60" s="74">
        <v>13.94096057460831</v>
      </c>
      <c r="Q60" s="74">
        <v>0</v>
      </c>
      <c r="R60" s="74">
        <v>4.4072378546903979</v>
      </c>
      <c r="S60" s="74">
        <v>1.9623899917123802</v>
      </c>
      <c r="T60" s="74">
        <v>5.1768025573227039</v>
      </c>
      <c r="U60" s="74">
        <v>0.16575239749003512</v>
      </c>
      <c r="V60" s="74">
        <v>0</v>
      </c>
      <c r="W60" s="74">
        <v>0</v>
      </c>
      <c r="X60" s="74">
        <v>6.8550455819093106</v>
      </c>
      <c r="Y60" s="74">
        <v>7.2783061683570773</v>
      </c>
      <c r="Z60" s="74">
        <v>3.7767867713800864</v>
      </c>
      <c r="AA60" s="74">
        <v>0.23086941078969175</v>
      </c>
      <c r="AB60" s="74">
        <v>63.844271676072459</v>
      </c>
      <c r="AC60" s="74">
        <v>6.5028217372429848</v>
      </c>
      <c r="AD60" s="74">
        <v>2.9598642408934844E-3</v>
      </c>
      <c r="AE60" s="74">
        <v>0.80804293776392111</v>
      </c>
      <c r="AF60" s="74">
        <v>3.7975058210663404</v>
      </c>
      <c r="AG60" s="74">
        <v>0.72516673901890372</v>
      </c>
      <c r="AH60" s="74">
        <v>12.384071983898339</v>
      </c>
      <c r="AI60" s="74">
        <v>0.72516673901890372</v>
      </c>
      <c r="AJ60" s="74">
        <v>0.32854493073917679</v>
      </c>
      <c r="AK60" s="74">
        <v>6.1357985713721925</v>
      </c>
      <c r="AL60" s="74">
        <v>1.2017048818027545</v>
      </c>
      <c r="AM60" s="74">
        <v>6.431784995461542</v>
      </c>
      <c r="AN60" s="74">
        <v>0</v>
      </c>
      <c r="AO60" s="74">
        <v>0</v>
      </c>
      <c r="AP60" s="74">
        <v>0</v>
      </c>
      <c r="AQ60" s="74">
        <v>2.9598642408934844E-3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4.4397963613402265E-2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150</v>
      </c>
      <c r="BU60" s="74">
        <v>0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0</v>
      </c>
      <c r="CB60" s="74">
        <v>150</v>
      </c>
      <c r="CD60" s="74">
        <v>0</v>
      </c>
      <c r="CE60" s="74">
        <v>0</v>
      </c>
      <c r="CF60" s="74">
        <v>0</v>
      </c>
      <c r="CH60" s="95">
        <v>150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913.8613911290322</v>
      </c>
      <c r="E61" s="74">
        <v>101.73639112903226</v>
      </c>
      <c r="F61" s="74">
        <v>3.421875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1.3245967741935483</v>
      </c>
      <c r="M61" s="74">
        <v>3.6794354838709679E-2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204.31905241935482</v>
      </c>
      <c r="Z61" s="74">
        <v>24.946572580645164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1.7661290322580647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0.29435483870967744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0.80947580645161288</v>
      </c>
      <c r="BH61" s="74">
        <v>0.44153225806451618</v>
      </c>
      <c r="BI61" s="74">
        <v>0</v>
      </c>
      <c r="BJ61" s="74">
        <v>42.276713709677416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0.18397177419354838</v>
      </c>
      <c r="BR61" s="74">
        <v>0</v>
      </c>
      <c r="BS61" s="74">
        <v>0</v>
      </c>
      <c r="BT61" s="74">
        <v>1295.4188508064515</v>
      </c>
      <c r="BU61" s="74">
        <v>0</v>
      </c>
      <c r="BV61" s="74">
        <v>0</v>
      </c>
      <c r="BW61" s="74">
        <v>0</v>
      </c>
      <c r="BX61" s="74">
        <v>18.581149193548388</v>
      </c>
      <c r="BY61" s="74">
        <v>0</v>
      </c>
      <c r="BZ61" s="74">
        <v>0</v>
      </c>
      <c r="CA61" s="74">
        <v>18.581149193548388</v>
      </c>
      <c r="CB61" s="74">
        <v>1314</v>
      </c>
      <c r="CD61" s="74">
        <v>0</v>
      </c>
      <c r="CE61" s="74">
        <v>0</v>
      </c>
      <c r="CF61" s="74">
        <v>0</v>
      </c>
      <c r="CH61" s="95">
        <v>1314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0.35847081332803871</v>
      </c>
      <c r="F62" s="74">
        <v>0</v>
      </c>
      <c r="G62" s="74">
        <v>37.735027616331543</v>
      </c>
      <c r="H62" s="74">
        <v>2.8797155337352445</v>
      </c>
      <c r="I62" s="74">
        <v>3.2501353741742172</v>
      </c>
      <c r="J62" s="74">
        <v>2.3898054221869245</v>
      </c>
      <c r="K62" s="74">
        <v>13.860871448684161</v>
      </c>
      <c r="L62" s="74">
        <v>0.22703151510775785</v>
      </c>
      <c r="M62" s="74">
        <v>38.977726435868739</v>
      </c>
      <c r="N62" s="74">
        <v>1.8640482293058012</v>
      </c>
      <c r="O62" s="74">
        <v>0.10754124399841161</v>
      </c>
      <c r="P62" s="74">
        <v>2.4495505577415977</v>
      </c>
      <c r="Q62" s="74">
        <v>0</v>
      </c>
      <c r="R62" s="74">
        <v>1.7087108768636512</v>
      </c>
      <c r="S62" s="74">
        <v>5.1500306848128226</v>
      </c>
      <c r="T62" s="74">
        <v>7.5876322154434854</v>
      </c>
      <c r="U62" s="74">
        <v>4.6362225190426338</v>
      </c>
      <c r="V62" s="74">
        <v>3.5966571603913216</v>
      </c>
      <c r="W62" s="74">
        <v>1.8640482293058012</v>
      </c>
      <c r="X62" s="74">
        <v>10.252265261181906</v>
      </c>
      <c r="Y62" s="74">
        <v>45.047832208223532</v>
      </c>
      <c r="Z62" s="74">
        <v>15.701021623768096</v>
      </c>
      <c r="AA62" s="74">
        <v>13.108082740695281</v>
      </c>
      <c r="AB62" s="74">
        <v>19.166239485939137</v>
      </c>
      <c r="AC62" s="74">
        <v>7.5517851341106823</v>
      </c>
      <c r="AD62" s="74">
        <v>5.9745135554673121</v>
      </c>
      <c r="AE62" s="74">
        <v>0.69304357243420822</v>
      </c>
      <c r="AF62" s="74">
        <v>2.9633587235117864</v>
      </c>
      <c r="AG62" s="74">
        <v>5.9745135554673118E-2</v>
      </c>
      <c r="AH62" s="74">
        <v>1.7684560124183244</v>
      </c>
      <c r="AI62" s="74">
        <v>3.4413198079491716</v>
      </c>
      <c r="AJ62" s="74">
        <v>1.3024439550918738</v>
      </c>
      <c r="AK62" s="74">
        <v>0.26287859644056172</v>
      </c>
      <c r="AL62" s="74">
        <v>0.39431789466084255</v>
      </c>
      <c r="AM62" s="74">
        <v>5.3292660914768426</v>
      </c>
      <c r="AN62" s="74">
        <v>3.6444532688350604</v>
      </c>
      <c r="AO62" s="74">
        <v>0.23898054221869247</v>
      </c>
      <c r="AP62" s="74">
        <v>2.8916645608461784</v>
      </c>
      <c r="AQ62" s="74">
        <v>11.291830619833219</v>
      </c>
      <c r="AR62" s="74">
        <v>0.57355330132486193</v>
      </c>
      <c r="AS62" s="74">
        <v>24.806180282300279</v>
      </c>
      <c r="AT62" s="74">
        <v>9.5592216887476988E-2</v>
      </c>
      <c r="AU62" s="74">
        <v>0</v>
      </c>
      <c r="AV62" s="74">
        <v>0</v>
      </c>
      <c r="AW62" s="74">
        <v>0.57355330132486193</v>
      </c>
      <c r="AX62" s="74">
        <v>0</v>
      </c>
      <c r="AY62" s="74">
        <v>0</v>
      </c>
      <c r="AZ62" s="74">
        <v>0</v>
      </c>
      <c r="BA62" s="74">
        <v>0</v>
      </c>
      <c r="BB62" s="74">
        <v>1.1949027110934624E-2</v>
      </c>
      <c r="BC62" s="74">
        <v>1.1949027110934624E-2</v>
      </c>
      <c r="BD62" s="74">
        <v>0.39431789466084255</v>
      </c>
      <c r="BE62" s="74">
        <v>0.40626692177177715</v>
      </c>
      <c r="BF62" s="74">
        <v>0</v>
      </c>
      <c r="BG62" s="74">
        <v>0.23898054221869247</v>
      </c>
      <c r="BH62" s="74">
        <v>0.20313346088588857</v>
      </c>
      <c r="BI62" s="74">
        <v>0</v>
      </c>
      <c r="BJ62" s="74">
        <v>1.0395653586513123</v>
      </c>
      <c r="BK62" s="74">
        <v>1.1949027110934624E-2</v>
      </c>
      <c r="BL62" s="74">
        <v>0.72889065376701201</v>
      </c>
      <c r="BM62" s="74">
        <v>4.5406303021551571</v>
      </c>
      <c r="BN62" s="74">
        <v>0</v>
      </c>
      <c r="BO62" s="74">
        <v>11.076748131836395</v>
      </c>
      <c r="BP62" s="74">
        <v>0</v>
      </c>
      <c r="BQ62" s="74">
        <v>0.1672863795530847</v>
      </c>
      <c r="BR62" s="74">
        <v>0.11949027110934624</v>
      </c>
      <c r="BS62" s="74">
        <v>0</v>
      </c>
      <c r="BT62" s="74">
        <v>324.7267607667593</v>
      </c>
      <c r="BU62" s="74">
        <v>0</v>
      </c>
      <c r="BV62" s="74">
        <v>0</v>
      </c>
      <c r="BW62" s="74">
        <v>0</v>
      </c>
      <c r="BX62" s="74">
        <v>6.2732392332406777</v>
      </c>
      <c r="BY62" s="74">
        <v>0</v>
      </c>
      <c r="BZ62" s="74">
        <v>0</v>
      </c>
      <c r="CA62" s="74">
        <v>6.2732392332406777</v>
      </c>
      <c r="CB62" s="74">
        <v>331</v>
      </c>
      <c r="CD62" s="74">
        <v>0</v>
      </c>
      <c r="CE62" s="74">
        <v>0</v>
      </c>
      <c r="CF62" s="74">
        <v>0</v>
      </c>
      <c r="CH62" s="95">
        <v>331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1.3663100482483743</v>
      </c>
      <c r="E63" s="74">
        <v>2.8764422068386826</v>
      </c>
      <c r="F63" s="74">
        <v>0.14382211034193412</v>
      </c>
      <c r="G63" s="74">
        <v>0</v>
      </c>
      <c r="H63" s="74">
        <v>0</v>
      </c>
      <c r="I63" s="74">
        <v>0</v>
      </c>
      <c r="J63" s="74">
        <v>0</v>
      </c>
      <c r="K63" s="74">
        <v>0.14382211034193412</v>
      </c>
      <c r="L63" s="74">
        <v>0</v>
      </c>
      <c r="M63" s="74">
        <v>3.4517306482064192</v>
      </c>
      <c r="N63" s="74">
        <v>0</v>
      </c>
      <c r="O63" s="74">
        <v>0</v>
      </c>
      <c r="P63" s="74">
        <v>4.6023075309418919</v>
      </c>
      <c r="Q63" s="74">
        <v>4.0989301447451227</v>
      </c>
      <c r="R63" s="74">
        <v>7.1191944619257397</v>
      </c>
      <c r="S63" s="74">
        <v>21.069939165093349</v>
      </c>
      <c r="T63" s="74">
        <v>89.385441577512069</v>
      </c>
      <c r="U63" s="74">
        <v>70.544745122718695</v>
      </c>
      <c r="V63" s="74">
        <v>0</v>
      </c>
      <c r="W63" s="74">
        <v>0</v>
      </c>
      <c r="X63" s="74">
        <v>0</v>
      </c>
      <c r="Y63" s="74">
        <v>12.656345710090203</v>
      </c>
      <c r="Z63" s="74">
        <v>1.150576882735473</v>
      </c>
      <c r="AA63" s="74">
        <v>7.1911055170967061E-2</v>
      </c>
      <c r="AB63" s="74">
        <v>117.6464862597021</v>
      </c>
      <c r="AC63" s="74">
        <v>57.888399412628488</v>
      </c>
      <c r="AD63" s="74">
        <v>0</v>
      </c>
      <c r="AE63" s="74">
        <v>0</v>
      </c>
      <c r="AF63" s="74">
        <v>45.591608978393118</v>
      </c>
      <c r="AG63" s="74">
        <v>28.117222571848121</v>
      </c>
      <c r="AH63" s="74">
        <v>1.7977763792741768</v>
      </c>
      <c r="AI63" s="74">
        <v>5.0337738619676946</v>
      </c>
      <c r="AJ63" s="74">
        <v>61.987329557373613</v>
      </c>
      <c r="AK63" s="74">
        <v>18.84069645479337</v>
      </c>
      <c r="AL63" s="74">
        <v>11.721501992867632</v>
      </c>
      <c r="AM63" s="74">
        <v>23.443003985735263</v>
      </c>
      <c r="AN63" s="74">
        <v>37.537570799244804</v>
      </c>
      <c r="AO63" s="74">
        <v>9.6360813929095865</v>
      </c>
      <c r="AP63" s="74">
        <v>11.002391441157961</v>
      </c>
      <c r="AQ63" s="74">
        <v>740.54004615061876</v>
      </c>
      <c r="AR63" s="74">
        <v>88.810153136144322</v>
      </c>
      <c r="AS63" s="74">
        <v>0</v>
      </c>
      <c r="AT63" s="74">
        <v>19.12834067547724</v>
      </c>
      <c r="AU63" s="74">
        <v>0</v>
      </c>
      <c r="AV63" s="74">
        <v>0</v>
      </c>
      <c r="AW63" s="74">
        <v>0</v>
      </c>
      <c r="AX63" s="74">
        <v>0.79102160688063772</v>
      </c>
      <c r="AY63" s="74">
        <v>0</v>
      </c>
      <c r="AZ63" s="74">
        <v>16.17998741346759</v>
      </c>
      <c r="BA63" s="74">
        <v>11.433857772183764</v>
      </c>
      <c r="BB63" s="74">
        <v>0</v>
      </c>
      <c r="BC63" s="74">
        <v>0</v>
      </c>
      <c r="BD63" s="74">
        <v>7.1911055170967061E-2</v>
      </c>
      <c r="BE63" s="74">
        <v>98.949611915250671</v>
      </c>
      <c r="BF63" s="74">
        <v>0</v>
      </c>
      <c r="BG63" s="74">
        <v>0.28764422068386825</v>
      </c>
      <c r="BH63" s="74">
        <v>7.1911055170967061E-2</v>
      </c>
      <c r="BI63" s="74">
        <v>1.4382211034193413</v>
      </c>
      <c r="BJ63" s="74">
        <v>38.25668135095448</v>
      </c>
      <c r="BK63" s="74">
        <v>0</v>
      </c>
      <c r="BL63" s="74">
        <v>12.009146213551499</v>
      </c>
      <c r="BM63" s="74">
        <v>6.0405286343612339</v>
      </c>
      <c r="BN63" s="74">
        <v>0</v>
      </c>
      <c r="BO63" s="74">
        <v>0.35955527585483532</v>
      </c>
      <c r="BP63" s="74">
        <v>0</v>
      </c>
      <c r="BQ63" s="74">
        <v>0.35955527585483532</v>
      </c>
      <c r="BR63" s="74">
        <v>7.5506607929515424</v>
      </c>
      <c r="BS63" s="74">
        <v>0</v>
      </c>
      <c r="BT63" s="74">
        <v>1691.2041955108034</v>
      </c>
      <c r="BU63" s="74">
        <v>0</v>
      </c>
      <c r="BV63" s="74">
        <v>0</v>
      </c>
      <c r="BW63" s="74">
        <v>0</v>
      </c>
      <c r="BX63" s="74">
        <v>22.795804489196559</v>
      </c>
      <c r="BY63" s="74">
        <v>0</v>
      </c>
      <c r="BZ63" s="74">
        <v>0</v>
      </c>
      <c r="CA63" s="74">
        <v>22.795804489196559</v>
      </c>
      <c r="CB63" s="74">
        <v>1714</v>
      </c>
      <c r="CD63" s="74">
        <v>0</v>
      </c>
      <c r="CE63" s="74">
        <v>0</v>
      </c>
      <c r="CF63" s="74">
        <v>0</v>
      </c>
      <c r="CH63" s="95">
        <v>1714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0.64301178186458829</v>
      </c>
      <c r="E64" s="74">
        <v>6.9123766550443246</v>
      </c>
      <c r="F64" s="74">
        <v>0</v>
      </c>
      <c r="G64" s="74">
        <v>0</v>
      </c>
      <c r="H64" s="74">
        <v>11.413459128096443</v>
      </c>
      <c r="I64" s="74">
        <v>10.448941455299561</v>
      </c>
      <c r="J64" s="74">
        <v>2.8935530183906475</v>
      </c>
      <c r="K64" s="74">
        <v>10.127435564367266</v>
      </c>
      <c r="L64" s="74">
        <v>3.5365648002552352</v>
      </c>
      <c r="M64" s="74">
        <v>41.474259930265944</v>
      </c>
      <c r="N64" s="74">
        <v>4.1795765821198243</v>
      </c>
      <c r="O64" s="74">
        <v>0</v>
      </c>
      <c r="P64" s="74">
        <v>8.680659055171942</v>
      </c>
      <c r="Q64" s="74">
        <v>9.0021649461042372</v>
      </c>
      <c r="R64" s="74">
        <v>0.16075294546614707</v>
      </c>
      <c r="S64" s="74">
        <v>3.5365648002552352</v>
      </c>
      <c r="T64" s="74">
        <v>7.3946354914427657</v>
      </c>
      <c r="U64" s="74">
        <v>0.16075294546614707</v>
      </c>
      <c r="V64" s="74">
        <v>4.822588363984412</v>
      </c>
      <c r="W64" s="74">
        <v>0.16075294546614707</v>
      </c>
      <c r="X64" s="74">
        <v>11.091953237164148</v>
      </c>
      <c r="Y64" s="74">
        <v>27.488753674711152</v>
      </c>
      <c r="Z64" s="74">
        <v>308.80640824046856</v>
      </c>
      <c r="AA64" s="74">
        <v>3.375811854789089</v>
      </c>
      <c r="AB64" s="74">
        <v>6.1086119277135884</v>
      </c>
      <c r="AC64" s="74">
        <v>12.860235637291767</v>
      </c>
      <c r="AD64" s="74">
        <v>3.6973177457213828</v>
      </c>
      <c r="AE64" s="74">
        <v>9.6451767279688241</v>
      </c>
      <c r="AF64" s="74">
        <v>109.31200291698001</v>
      </c>
      <c r="AG64" s="74">
        <v>15.271529819283971</v>
      </c>
      <c r="AH64" s="74">
        <v>2.5720471274583532</v>
      </c>
      <c r="AI64" s="74">
        <v>7.3946354914427657</v>
      </c>
      <c r="AJ64" s="74">
        <v>5.6263530913151483</v>
      </c>
      <c r="AK64" s="74">
        <v>7.0731296005104705</v>
      </c>
      <c r="AL64" s="74">
        <v>0.80376472733073545</v>
      </c>
      <c r="AM64" s="74">
        <v>1.2860235637291766</v>
      </c>
      <c r="AN64" s="74">
        <v>0</v>
      </c>
      <c r="AO64" s="74">
        <v>3.0543059638567942</v>
      </c>
      <c r="AP64" s="74">
        <v>10.609694400765708</v>
      </c>
      <c r="AQ64" s="74">
        <v>27.971012511109592</v>
      </c>
      <c r="AR64" s="74">
        <v>45.814589457851916</v>
      </c>
      <c r="AS64" s="74">
        <v>483.06260112577195</v>
      </c>
      <c r="AT64" s="74">
        <v>71.856566623367755</v>
      </c>
      <c r="AU64" s="74">
        <v>2.0897882910599122</v>
      </c>
      <c r="AV64" s="74">
        <v>0.16075294546614707</v>
      </c>
      <c r="AW64" s="74">
        <v>22.183906474328296</v>
      </c>
      <c r="AX64" s="74">
        <v>18.165082837674621</v>
      </c>
      <c r="AY64" s="74">
        <v>15.271529819283971</v>
      </c>
      <c r="AZ64" s="74">
        <v>2.5720471274583532</v>
      </c>
      <c r="BA64" s="74">
        <v>10.770447346231855</v>
      </c>
      <c r="BB64" s="74">
        <v>33.436612656958594</v>
      </c>
      <c r="BC64" s="74">
        <v>1.9290353455937652</v>
      </c>
      <c r="BD64" s="74">
        <v>4.340329527585971</v>
      </c>
      <c r="BE64" s="74">
        <v>0</v>
      </c>
      <c r="BF64" s="74">
        <v>60.603860440737449</v>
      </c>
      <c r="BG64" s="74">
        <v>28.935530183906472</v>
      </c>
      <c r="BH64" s="74">
        <v>56.263530913151477</v>
      </c>
      <c r="BI64" s="74">
        <v>25.559718329117384</v>
      </c>
      <c r="BJ64" s="74">
        <v>415.70711697545636</v>
      </c>
      <c r="BK64" s="74">
        <v>0.32150589093229415</v>
      </c>
      <c r="BL64" s="74">
        <v>42.760283493995125</v>
      </c>
      <c r="BM64" s="74">
        <v>43.564048221325862</v>
      </c>
      <c r="BN64" s="74">
        <v>31.507577311364827</v>
      </c>
      <c r="BO64" s="74">
        <v>11.091953237164148</v>
      </c>
      <c r="BP64" s="74">
        <v>107.86522640778469</v>
      </c>
      <c r="BQ64" s="74">
        <v>45.493083566919623</v>
      </c>
      <c r="BR64" s="74">
        <v>248.68480663612954</v>
      </c>
      <c r="BS64" s="74">
        <v>0</v>
      </c>
      <c r="BT64" s="74">
        <v>2529.6083498552903</v>
      </c>
      <c r="BU64" s="74">
        <v>0</v>
      </c>
      <c r="BV64" s="74">
        <v>0</v>
      </c>
      <c r="BW64" s="74">
        <v>0</v>
      </c>
      <c r="BX64" s="74">
        <v>11578.391650144709</v>
      </c>
      <c r="BY64" s="74">
        <v>0</v>
      </c>
      <c r="BZ64" s="74">
        <v>0</v>
      </c>
      <c r="CA64" s="74">
        <v>11578.391650144709</v>
      </c>
      <c r="CB64" s="74">
        <v>14108</v>
      </c>
      <c r="CD64" s="74">
        <v>0</v>
      </c>
      <c r="CE64" s="74">
        <v>0</v>
      </c>
      <c r="CF64" s="74">
        <v>0</v>
      </c>
      <c r="CH64" s="95">
        <v>14108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75.850354564736506</v>
      </c>
      <c r="E65" s="74">
        <v>626.01446478475782</v>
      </c>
      <c r="F65" s="74">
        <v>3.2730922232437893</v>
      </c>
      <c r="G65" s="74">
        <v>0</v>
      </c>
      <c r="H65" s="74">
        <v>36.288631170746363</v>
      </c>
      <c r="I65" s="74">
        <v>0</v>
      </c>
      <c r="J65" s="74">
        <v>0</v>
      </c>
      <c r="K65" s="74">
        <v>0</v>
      </c>
      <c r="L65" s="74">
        <v>0</v>
      </c>
      <c r="M65" s="74">
        <v>55.642567795144416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0.42692507259701601</v>
      </c>
      <c r="Y65" s="74">
        <v>55.50025943761208</v>
      </c>
      <c r="Z65" s="74">
        <v>0</v>
      </c>
      <c r="AA65" s="74">
        <v>883.87720863335551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53.934867504756355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3.4154005807761281</v>
      </c>
      <c r="BH65" s="74">
        <v>9.6769683121990298</v>
      </c>
      <c r="BI65" s="74">
        <v>0</v>
      </c>
      <c r="BJ65" s="74">
        <v>0</v>
      </c>
      <c r="BK65" s="74">
        <v>0</v>
      </c>
      <c r="BL65" s="74">
        <v>107.30050157938336</v>
      </c>
      <c r="BM65" s="74">
        <v>93.354282541214175</v>
      </c>
      <c r="BN65" s="74">
        <v>40.557881896716516</v>
      </c>
      <c r="BO65" s="74">
        <v>854.70399533922603</v>
      </c>
      <c r="BP65" s="74">
        <v>1624.3075928741137</v>
      </c>
      <c r="BQ65" s="74">
        <v>1.8500086479204025</v>
      </c>
      <c r="BR65" s="74">
        <v>151.27378405687602</v>
      </c>
      <c r="BS65" s="74">
        <v>0</v>
      </c>
      <c r="BT65" s="74">
        <v>4677.2487870153755</v>
      </c>
      <c r="BU65" s="74">
        <v>0</v>
      </c>
      <c r="BV65" s="74">
        <v>0</v>
      </c>
      <c r="BW65" s="74">
        <v>0</v>
      </c>
      <c r="BX65" s="74">
        <v>10955.751212984625</v>
      </c>
      <c r="BY65" s="74">
        <v>0</v>
      </c>
      <c r="BZ65" s="74">
        <v>0</v>
      </c>
      <c r="CA65" s="74">
        <v>10955.751212984625</v>
      </c>
      <c r="CB65" s="74">
        <v>15633</v>
      </c>
      <c r="CD65" s="74">
        <v>0</v>
      </c>
      <c r="CE65" s="74">
        <v>0</v>
      </c>
      <c r="CF65" s="74">
        <v>0</v>
      </c>
      <c r="CH65" s="95">
        <v>15633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0.8729403243746604</v>
      </c>
      <c r="H66" s="74">
        <v>2.8682324943738844</v>
      </c>
      <c r="I66" s="74">
        <v>21.324685066866707</v>
      </c>
      <c r="J66" s="74">
        <v>4.0321529268734322</v>
      </c>
      <c r="K66" s="74">
        <v>0</v>
      </c>
      <c r="L66" s="74">
        <v>0</v>
      </c>
      <c r="M66" s="74">
        <v>0.16627434749993533</v>
      </c>
      <c r="N66" s="74">
        <v>0</v>
      </c>
      <c r="O66" s="74">
        <v>0</v>
      </c>
      <c r="P66" s="74">
        <v>1.454900540624434</v>
      </c>
      <c r="Q66" s="74">
        <v>0</v>
      </c>
      <c r="R66" s="74">
        <v>22.821154194366123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0.16627434749993533</v>
      </c>
      <c r="Z66" s="74">
        <v>0</v>
      </c>
      <c r="AA66" s="74">
        <v>4.1568586874983833E-2</v>
      </c>
      <c r="AB66" s="74">
        <v>84.342662769342198</v>
      </c>
      <c r="AC66" s="74">
        <v>3.6996042318735611</v>
      </c>
      <c r="AD66" s="74">
        <v>10.683126826870845</v>
      </c>
      <c r="AE66" s="74">
        <v>0.8729403243746604</v>
      </c>
      <c r="AF66" s="74">
        <v>0.24941152124990301</v>
      </c>
      <c r="AG66" s="74">
        <v>0</v>
      </c>
      <c r="AH66" s="74">
        <v>6.3184252049975429</v>
      </c>
      <c r="AI66" s="74">
        <v>67.756796606223645</v>
      </c>
      <c r="AJ66" s="74">
        <v>468.22856255981793</v>
      </c>
      <c r="AK66" s="74">
        <v>88.416384283090622</v>
      </c>
      <c r="AL66" s="74">
        <v>36.039964820610983</v>
      </c>
      <c r="AM66" s="74">
        <v>1.7874492356243048</v>
      </c>
      <c r="AN66" s="74">
        <v>26.105072557489848</v>
      </c>
      <c r="AO66" s="74">
        <v>0</v>
      </c>
      <c r="AP66" s="74">
        <v>0.66509738999974133</v>
      </c>
      <c r="AQ66" s="74">
        <v>2.0368607568742076</v>
      </c>
      <c r="AR66" s="74">
        <v>30.261931244988233</v>
      </c>
      <c r="AS66" s="74">
        <v>13.260379213119844</v>
      </c>
      <c r="AT66" s="74">
        <v>307.44126852738043</v>
      </c>
      <c r="AU66" s="74">
        <v>0</v>
      </c>
      <c r="AV66" s="74">
        <v>44.021133500607881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0.16627434749993533</v>
      </c>
      <c r="BH66" s="74">
        <v>0</v>
      </c>
      <c r="BI66" s="74">
        <v>18.12390387749295</v>
      </c>
      <c r="BJ66" s="74">
        <v>0</v>
      </c>
      <c r="BK66" s="74">
        <v>0</v>
      </c>
      <c r="BL66" s="74">
        <v>4.1568586874983833E-2</v>
      </c>
      <c r="BM66" s="74">
        <v>0.24941152124990301</v>
      </c>
      <c r="BN66" s="74">
        <v>0</v>
      </c>
      <c r="BO66" s="74">
        <v>0.49882304249980602</v>
      </c>
      <c r="BP66" s="74">
        <v>0.24941152124990301</v>
      </c>
      <c r="BQ66" s="74">
        <v>0</v>
      </c>
      <c r="BR66" s="74">
        <v>0.83137173749967663</v>
      </c>
      <c r="BS66" s="74">
        <v>0</v>
      </c>
      <c r="BT66" s="74">
        <v>1266.0960190382577</v>
      </c>
      <c r="BU66" s="74">
        <v>0</v>
      </c>
      <c r="BV66" s="74">
        <v>0</v>
      </c>
      <c r="BW66" s="74">
        <v>0</v>
      </c>
      <c r="BX66" s="74">
        <v>340.90398096174243</v>
      </c>
      <c r="BY66" s="74">
        <v>0</v>
      </c>
      <c r="BZ66" s="74">
        <v>0</v>
      </c>
      <c r="CA66" s="74">
        <v>340.90398096174243</v>
      </c>
      <c r="CB66" s="74">
        <v>1607</v>
      </c>
      <c r="CD66" s="74">
        <v>0</v>
      </c>
      <c r="CE66" s="74">
        <v>0</v>
      </c>
      <c r="CF66" s="74">
        <v>0</v>
      </c>
      <c r="CH66" s="95">
        <v>1607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19.497393736491926</v>
      </c>
      <c r="E67" s="74">
        <v>6.4991312454973089</v>
      </c>
      <c r="F67" s="74">
        <v>1.5256176632622791</v>
      </c>
      <c r="G67" s="74">
        <v>5.278637114887486</v>
      </c>
      <c r="H67" s="74">
        <v>2.5325253210153833</v>
      </c>
      <c r="I67" s="74">
        <v>0</v>
      </c>
      <c r="J67" s="74">
        <v>0</v>
      </c>
      <c r="K67" s="74">
        <v>88.48582446921219</v>
      </c>
      <c r="L67" s="74">
        <v>6.5296435987625552</v>
      </c>
      <c r="M67" s="74">
        <v>240.07119549095225</v>
      </c>
      <c r="N67" s="74">
        <v>101.51459931347206</v>
      </c>
      <c r="O67" s="74">
        <v>0</v>
      </c>
      <c r="P67" s="74">
        <v>2.8986735601983304</v>
      </c>
      <c r="Q67" s="74">
        <v>3.0512353265245582</v>
      </c>
      <c r="R67" s="74">
        <v>12.29647836589397</v>
      </c>
      <c r="S67" s="74">
        <v>6.6211806585582904</v>
      </c>
      <c r="T67" s="74">
        <v>24.562444378522695</v>
      </c>
      <c r="U67" s="74">
        <v>41.130652201551044</v>
      </c>
      <c r="V67" s="74">
        <v>2.4104759079544009</v>
      </c>
      <c r="W67" s="74">
        <v>1.0374200110183498</v>
      </c>
      <c r="X67" s="74">
        <v>40.978090435224821</v>
      </c>
      <c r="Y67" s="74">
        <v>23.006314361995166</v>
      </c>
      <c r="Z67" s="74">
        <v>59.254990041106922</v>
      </c>
      <c r="AA67" s="74">
        <v>14.310293681400179</v>
      </c>
      <c r="AB67" s="74">
        <v>520.96791965080308</v>
      </c>
      <c r="AC67" s="74">
        <v>80.583124973513591</v>
      </c>
      <c r="AD67" s="74">
        <v>8.9096071534517094</v>
      </c>
      <c r="AE67" s="74">
        <v>0</v>
      </c>
      <c r="AF67" s="74">
        <v>27.796753824638724</v>
      </c>
      <c r="AG67" s="74">
        <v>49.643598762554561</v>
      </c>
      <c r="AH67" s="74">
        <v>78.81340848412934</v>
      </c>
      <c r="AI67" s="74">
        <v>49.430012289697842</v>
      </c>
      <c r="AJ67" s="74">
        <v>113.933127092427</v>
      </c>
      <c r="AK67" s="74">
        <v>98.951561639191425</v>
      </c>
      <c r="AL67" s="74">
        <v>8.1162859685553261</v>
      </c>
      <c r="AM67" s="74">
        <v>88.72992329533416</v>
      </c>
      <c r="AN67" s="74">
        <v>22.762215535873203</v>
      </c>
      <c r="AO67" s="74">
        <v>5.705810060600923</v>
      </c>
      <c r="AP67" s="74">
        <v>10.496249523244481</v>
      </c>
      <c r="AQ67" s="74">
        <v>452.34563715726574</v>
      </c>
      <c r="AR67" s="74">
        <v>36.340212738907489</v>
      </c>
      <c r="AS67" s="74">
        <v>177.70394541679028</v>
      </c>
      <c r="AT67" s="74">
        <v>2.0748400220366996</v>
      </c>
      <c r="AU67" s="74">
        <v>0</v>
      </c>
      <c r="AV67" s="74">
        <v>0.24409882612196468</v>
      </c>
      <c r="AW67" s="74">
        <v>3.783531804890452</v>
      </c>
      <c r="AX67" s="74">
        <v>0.30512353265245584</v>
      </c>
      <c r="AY67" s="74">
        <v>15.439250752214265</v>
      </c>
      <c r="AZ67" s="74">
        <v>0</v>
      </c>
      <c r="BA67" s="74">
        <v>0</v>
      </c>
      <c r="BB67" s="74">
        <v>0</v>
      </c>
      <c r="BC67" s="74">
        <v>9.1537059795736744E-2</v>
      </c>
      <c r="BD67" s="74">
        <v>1.0069076577531042</v>
      </c>
      <c r="BE67" s="74">
        <v>2.8986735601983304</v>
      </c>
      <c r="BF67" s="74">
        <v>17.544603127516208</v>
      </c>
      <c r="BG67" s="74">
        <v>0.39666059244819252</v>
      </c>
      <c r="BH67" s="74">
        <v>0</v>
      </c>
      <c r="BI67" s="74">
        <v>0</v>
      </c>
      <c r="BJ67" s="74">
        <v>19.161757850574226</v>
      </c>
      <c r="BK67" s="74">
        <v>0</v>
      </c>
      <c r="BL67" s="74">
        <v>4.7599271093783111</v>
      </c>
      <c r="BM67" s="74">
        <v>7.383989490189431</v>
      </c>
      <c r="BN67" s="74">
        <v>0</v>
      </c>
      <c r="BO67" s="74">
        <v>16.141034877314915</v>
      </c>
      <c r="BP67" s="74">
        <v>11.899817773445777</v>
      </c>
      <c r="BQ67" s="74">
        <v>0</v>
      </c>
      <c r="BR67" s="74">
        <v>3.1122600330550494</v>
      </c>
      <c r="BS67" s="74">
        <v>0</v>
      </c>
      <c r="BT67" s="74">
        <v>2640.9662245200661</v>
      </c>
      <c r="BU67" s="74">
        <v>0</v>
      </c>
      <c r="BV67" s="74">
        <v>0</v>
      </c>
      <c r="BW67" s="74">
        <v>0</v>
      </c>
      <c r="BX67" s="74">
        <v>239.03377547993387</v>
      </c>
      <c r="BY67" s="74">
        <v>0</v>
      </c>
      <c r="BZ67" s="74">
        <v>0</v>
      </c>
      <c r="CA67" s="74">
        <v>239.03377547993387</v>
      </c>
      <c r="CB67" s="74">
        <v>2880</v>
      </c>
      <c r="CD67" s="74">
        <v>0</v>
      </c>
      <c r="CE67" s="74">
        <v>0</v>
      </c>
      <c r="CF67" s="74">
        <v>0</v>
      </c>
      <c r="CH67" s="95">
        <v>2880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3.4259550208735465</v>
      </c>
      <c r="E68" s="74">
        <v>7.7654980473133728</v>
      </c>
      <c r="F68" s="74">
        <v>0.5709925034789245</v>
      </c>
      <c r="G68" s="74">
        <v>0</v>
      </c>
      <c r="H68" s="74">
        <v>4.6250392781792886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425.04681958971133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33.117565201777616</v>
      </c>
      <c r="AP68" s="74">
        <v>7.7654980473133728</v>
      </c>
      <c r="AQ68" s="74">
        <v>732.5262827131121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52.074516317277912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3.7685505229609011</v>
      </c>
      <c r="BM68" s="74">
        <v>1.141985006957849</v>
      </c>
      <c r="BN68" s="74">
        <v>0</v>
      </c>
      <c r="BO68" s="74">
        <v>0.17129775104367734</v>
      </c>
      <c r="BP68" s="74">
        <v>0</v>
      </c>
      <c r="BQ68" s="74">
        <v>0</v>
      </c>
      <c r="BR68" s="74">
        <v>0</v>
      </c>
      <c r="BS68" s="74">
        <v>0</v>
      </c>
      <c r="BT68" s="74">
        <v>1272</v>
      </c>
      <c r="BU68" s="74">
        <v>0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</v>
      </c>
      <c r="CB68" s="74">
        <v>1272</v>
      </c>
      <c r="CD68" s="74">
        <v>0</v>
      </c>
      <c r="CE68" s="74">
        <v>0</v>
      </c>
      <c r="CF68" s="74">
        <v>0</v>
      </c>
      <c r="CH68" s="95">
        <v>1272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7.8583437667680194</v>
      </c>
      <c r="E69" s="74">
        <v>14.079532582126037</v>
      </c>
      <c r="F69" s="74">
        <v>1.0641507184165029</v>
      </c>
      <c r="G69" s="74">
        <v>0</v>
      </c>
      <c r="H69" s="74">
        <v>2.8650211649675073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1.3915817086985036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84.477195492756209</v>
      </c>
      <c r="AP69" s="74">
        <v>58.692005008048653</v>
      </c>
      <c r="AQ69" s="74">
        <v>2480.5353246288678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0.65486198056400169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74.899839027007687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4.4203183688070116</v>
      </c>
      <c r="BM69" s="74">
        <v>0.90043522327550229</v>
      </c>
      <c r="BN69" s="74">
        <v>0</v>
      </c>
      <c r="BO69" s="74">
        <v>0.24557324271150061</v>
      </c>
      <c r="BP69" s="74">
        <v>0</v>
      </c>
      <c r="BQ69" s="74">
        <v>0</v>
      </c>
      <c r="BR69" s="74">
        <v>13.915817086985035</v>
      </c>
      <c r="BS69" s="74">
        <v>0</v>
      </c>
      <c r="BT69" s="74">
        <v>2746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</v>
      </c>
      <c r="CB69" s="74">
        <v>2746</v>
      </c>
      <c r="CD69" s="74">
        <v>0</v>
      </c>
      <c r="CE69" s="74">
        <v>0</v>
      </c>
      <c r="CF69" s="74">
        <v>0</v>
      </c>
      <c r="CH69" s="95">
        <v>2746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231.26910635832567</v>
      </c>
      <c r="E70" s="74">
        <v>141.36381338611821</v>
      </c>
      <c r="F70" s="74">
        <v>3.8577543893529027</v>
      </c>
      <c r="G70" s="74">
        <v>4.1846827274336569</v>
      </c>
      <c r="H70" s="74">
        <v>1.8961843608683757</v>
      </c>
      <c r="I70" s="74">
        <v>0.13077133523230178</v>
      </c>
      <c r="J70" s="74">
        <v>0.85001367900996161</v>
      </c>
      <c r="K70" s="74">
        <v>6.5385667616150889E-2</v>
      </c>
      <c r="L70" s="74">
        <v>11.704034503291009</v>
      </c>
      <c r="M70" s="74">
        <v>116.58264535959704</v>
      </c>
      <c r="N70" s="74">
        <v>121.87888443650526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12.423276847068669</v>
      </c>
      <c r="U70" s="74">
        <v>0</v>
      </c>
      <c r="V70" s="74">
        <v>0</v>
      </c>
      <c r="W70" s="74">
        <v>0</v>
      </c>
      <c r="X70" s="74">
        <v>30.665878111974767</v>
      </c>
      <c r="Y70" s="74">
        <v>13.469447528927082</v>
      </c>
      <c r="Z70" s="74">
        <v>25.04271069698579</v>
      </c>
      <c r="AA70" s="74">
        <v>4.1846827274336569</v>
      </c>
      <c r="AB70" s="74">
        <v>35.112103509873023</v>
      </c>
      <c r="AC70" s="74">
        <v>268.0812372262186</v>
      </c>
      <c r="AD70" s="74">
        <v>23.146526336117415</v>
      </c>
      <c r="AE70" s="74">
        <v>0.39231400569690533</v>
      </c>
      <c r="AF70" s="74">
        <v>13.142519190846329</v>
      </c>
      <c r="AG70" s="74">
        <v>6.5385667616150889E-2</v>
      </c>
      <c r="AH70" s="74">
        <v>24.585011023672735</v>
      </c>
      <c r="AI70" s="74">
        <v>27.91968007209643</v>
      </c>
      <c r="AJ70" s="74">
        <v>200.73399958158322</v>
      </c>
      <c r="AK70" s="74">
        <v>8.1732084520188621</v>
      </c>
      <c r="AL70" s="74">
        <v>11.965577173755612</v>
      </c>
      <c r="AM70" s="74">
        <v>39.100629234458232</v>
      </c>
      <c r="AN70" s="74">
        <v>15.757945895492364</v>
      </c>
      <c r="AO70" s="74">
        <v>10.134778480503387</v>
      </c>
      <c r="AP70" s="74">
        <v>4.7077680683628635</v>
      </c>
      <c r="AQ70" s="74">
        <v>2237.5629314922999</v>
      </c>
      <c r="AR70" s="74">
        <v>14.711775213633949</v>
      </c>
      <c r="AS70" s="74">
        <v>0.26154267046460355</v>
      </c>
      <c r="AT70" s="74">
        <v>0</v>
      </c>
      <c r="AU70" s="74">
        <v>0</v>
      </c>
      <c r="AV70" s="74">
        <v>0</v>
      </c>
      <c r="AW70" s="74">
        <v>0</v>
      </c>
      <c r="AX70" s="74">
        <v>14.973317884098554</v>
      </c>
      <c r="AY70" s="74">
        <v>44.985339319911809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78.201258468916464</v>
      </c>
      <c r="BF70" s="74">
        <v>0</v>
      </c>
      <c r="BG70" s="74">
        <v>0.26154267046460355</v>
      </c>
      <c r="BH70" s="74">
        <v>0</v>
      </c>
      <c r="BI70" s="74">
        <v>0</v>
      </c>
      <c r="BJ70" s="74">
        <v>6.4731810939989378</v>
      </c>
      <c r="BK70" s="74">
        <v>0</v>
      </c>
      <c r="BL70" s="74">
        <v>19.158000611532209</v>
      </c>
      <c r="BM70" s="74">
        <v>11.311720497594104</v>
      </c>
      <c r="BN70" s="74">
        <v>0</v>
      </c>
      <c r="BO70" s="74">
        <v>9.2847648014934254</v>
      </c>
      <c r="BP70" s="74">
        <v>4.7077680683628635</v>
      </c>
      <c r="BQ70" s="74">
        <v>6.5385667616150889E-2</v>
      </c>
      <c r="BR70" s="74">
        <v>4.1846827274336569</v>
      </c>
      <c r="BS70" s="74">
        <v>0</v>
      </c>
      <c r="BT70" s="74">
        <v>3848.7311672218734</v>
      </c>
      <c r="BU70" s="74">
        <v>0</v>
      </c>
      <c r="BV70" s="74">
        <v>0</v>
      </c>
      <c r="BW70" s="74">
        <v>0</v>
      </c>
      <c r="BX70" s="74">
        <v>214.26883277812647</v>
      </c>
      <c r="BY70" s="74">
        <v>0</v>
      </c>
      <c r="BZ70" s="74">
        <v>0</v>
      </c>
      <c r="CA70" s="74">
        <v>214.26883277812647</v>
      </c>
      <c r="CB70" s="74">
        <v>4063</v>
      </c>
      <c r="CD70" s="74">
        <v>0</v>
      </c>
      <c r="CE70" s="74">
        <v>0</v>
      </c>
      <c r="CF70" s="74">
        <v>0</v>
      </c>
      <c r="CH70" s="95">
        <v>4063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0</v>
      </c>
      <c r="CB71" s="74">
        <v>0</v>
      </c>
      <c r="CD71" s="74">
        <v>0</v>
      </c>
      <c r="CE71" s="74">
        <v>0</v>
      </c>
      <c r="CF71" s="74">
        <v>0</v>
      </c>
      <c r="CH71" s="95">
        <v>0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3.307155116292833</v>
      </c>
      <c r="E72" s="74">
        <v>5.879386873409481</v>
      </c>
      <c r="F72" s="74">
        <v>0.27997080349568959</v>
      </c>
      <c r="G72" s="74">
        <v>2.0122901501252688</v>
      </c>
      <c r="H72" s="74">
        <v>38.006036574539863</v>
      </c>
      <c r="I72" s="74">
        <v>0</v>
      </c>
      <c r="J72" s="74">
        <v>1.4698467183523702</v>
      </c>
      <c r="K72" s="74">
        <v>3.3421514667297942</v>
      </c>
      <c r="L72" s="74">
        <v>0</v>
      </c>
      <c r="M72" s="74">
        <v>0.71742518395770449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2.5197372314612059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1.7498175218480599E-2</v>
      </c>
      <c r="AB72" s="74">
        <v>16.413288354934803</v>
      </c>
      <c r="AC72" s="74">
        <v>16.798248209741374</v>
      </c>
      <c r="AD72" s="74">
        <v>167.82499852044742</v>
      </c>
      <c r="AE72" s="74">
        <v>2.3272573040579196</v>
      </c>
      <c r="AF72" s="74">
        <v>390.29679824820971</v>
      </c>
      <c r="AG72" s="74">
        <v>0.97989781223491346</v>
      </c>
      <c r="AH72" s="74">
        <v>62.46848552997573</v>
      </c>
      <c r="AI72" s="74">
        <v>203.7312540687696</v>
      </c>
      <c r="AJ72" s="74">
        <v>163.66043281844904</v>
      </c>
      <c r="AK72" s="74">
        <v>170.76469195715214</v>
      </c>
      <c r="AL72" s="74">
        <v>27.402142392140618</v>
      </c>
      <c r="AM72" s="74">
        <v>25.214870489830542</v>
      </c>
      <c r="AN72" s="74">
        <v>19.440472667731942</v>
      </c>
      <c r="AO72" s="74">
        <v>3.8670967232842126</v>
      </c>
      <c r="AP72" s="74">
        <v>1.6973229961926182</v>
      </c>
      <c r="AQ72" s="74">
        <v>405.9401668935314</v>
      </c>
      <c r="AR72" s="74">
        <v>0</v>
      </c>
      <c r="AS72" s="74">
        <v>20.892821210865833</v>
      </c>
      <c r="AT72" s="74">
        <v>0.45495255568049553</v>
      </c>
      <c r="AU72" s="74">
        <v>0</v>
      </c>
      <c r="AV72" s="74">
        <v>0</v>
      </c>
      <c r="AW72" s="74">
        <v>8.7490876092402983E-2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0.31496715393265073</v>
      </c>
      <c r="BD72" s="74">
        <v>0</v>
      </c>
      <c r="BE72" s="74">
        <v>0</v>
      </c>
      <c r="BF72" s="74">
        <v>0</v>
      </c>
      <c r="BG72" s="74">
        <v>0.6474324830837821</v>
      </c>
      <c r="BH72" s="74">
        <v>0</v>
      </c>
      <c r="BI72" s="74">
        <v>4.8994890611745667</v>
      </c>
      <c r="BJ72" s="74">
        <v>0</v>
      </c>
      <c r="BK72" s="74">
        <v>0</v>
      </c>
      <c r="BL72" s="74">
        <v>2.5022390562427255</v>
      </c>
      <c r="BM72" s="74">
        <v>0.76991970961314637</v>
      </c>
      <c r="BN72" s="74">
        <v>0</v>
      </c>
      <c r="BO72" s="74">
        <v>8.7490876092402983E-2</v>
      </c>
      <c r="BP72" s="74">
        <v>0</v>
      </c>
      <c r="BQ72" s="74">
        <v>0</v>
      </c>
      <c r="BR72" s="74">
        <v>0</v>
      </c>
      <c r="BS72" s="74">
        <v>0</v>
      </c>
      <c r="BT72" s="74">
        <v>1767.0357262630448</v>
      </c>
      <c r="BU72" s="74">
        <v>0</v>
      </c>
      <c r="BV72" s="74">
        <v>0</v>
      </c>
      <c r="BW72" s="74">
        <v>0</v>
      </c>
      <c r="BX72" s="74">
        <v>4.7595036594267226</v>
      </c>
      <c r="BY72" s="74">
        <v>2.2047700775285555</v>
      </c>
      <c r="BZ72" s="74">
        <v>0</v>
      </c>
      <c r="CA72" s="74">
        <v>6.9642737369552785</v>
      </c>
      <c r="CB72" s="74">
        <v>1774</v>
      </c>
      <c r="CD72" s="74">
        <v>0</v>
      </c>
      <c r="CE72" s="74">
        <v>0</v>
      </c>
      <c r="CF72" s="74">
        <v>0</v>
      </c>
      <c r="CH72" s="95">
        <v>1774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0.13798605096412453</v>
      </c>
      <c r="K73" s="74">
        <v>7.3132607010986002</v>
      </c>
      <c r="L73" s="74">
        <v>0</v>
      </c>
      <c r="M73" s="74">
        <v>11.866800382914709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5.818411815653918</v>
      </c>
      <c r="U73" s="74">
        <v>7.7502165291516611</v>
      </c>
      <c r="V73" s="74">
        <v>0</v>
      </c>
      <c r="W73" s="74">
        <v>0</v>
      </c>
      <c r="X73" s="74">
        <v>0.55194420385649812</v>
      </c>
      <c r="Y73" s="74">
        <v>5.3354606372794819</v>
      </c>
      <c r="Z73" s="74">
        <v>0</v>
      </c>
      <c r="AA73" s="74">
        <v>0.18398140128549939</v>
      </c>
      <c r="AB73" s="74">
        <v>2.0927884396225553</v>
      </c>
      <c r="AC73" s="74">
        <v>2.6907279938004285</v>
      </c>
      <c r="AD73" s="74">
        <v>36.750284906778504</v>
      </c>
      <c r="AE73" s="74">
        <v>266.15209463463555</v>
      </c>
      <c r="AF73" s="74">
        <v>58.667069334913613</v>
      </c>
      <c r="AG73" s="74">
        <v>5.473446688243607</v>
      </c>
      <c r="AH73" s="74">
        <v>215.07425810274879</v>
      </c>
      <c r="AI73" s="74">
        <v>41.556799015362174</v>
      </c>
      <c r="AJ73" s="74">
        <v>22.100765829420613</v>
      </c>
      <c r="AK73" s="74">
        <v>95.348361216210051</v>
      </c>
      <c r="AL73" s="74">
        <v>22.583717007795048</v>
      </c>
      <c r="AM73" s="74">
        <v>63.473583443497297</v>
      </c>
      <c r="AN73" s="74">
        <v>10.440944522952091</v>
      </c>
      <c r="AO73" s="74">
        <v>0.27597210192824906</v>
      </c>
      <c r="AP73" s="74">
        <v>2.8057163696038656</v>
      </c>
      <c r="AQ73" s="74">
        <v>111.97568035738706</v>
      </c>
      <c r="AR73" s="74">
        <v>0</v>
      </c>
      <c r="AS73" s="74">
        <v>0.57494187901718563</v>
      </c>
      <c r="AT73" s="74">
        <v>0.27597210192824906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1.6328349364088071</v>
      </c>
      <c r="BF73" s="74">
        <v>0</v>
      </c>
      <c r="BG73" s="74">
        <v>2.2997675160687424E-2</v>
      </c>
      <c r="BH73" s="74">
        <v>0</v>
      </c>
      <c r="BI73" s="74">
        <v>0</v>
      </c>
      <c r="BJ73" s="74">
        <v>0</v>
      </c>
      <c r="BK73" s="74">
        <v>0</v>
      </c>
      <c r="BL73" s="74">
        <v>0.34496512741031138</v>
      </c>
      <c r="BM73" s="74">
        <v>9.1990700642749695E-2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999.36397410767199</v>
      </c>
      <c r="BU73" s="74">
        <v>0</v>
      </c>
      <c r="BV73" s="74">
        <v>0</v>
      </c>
      <c r="BW73" s="74">
        <v>0</v>
      </c>
      <c r="BX73" s="74">
        <v>9.6360258923280302</v>
      </c>
      <c r="BY73" s="74">
        <v>0</v>
      </c>
      <c r="BZ73" s="74">
        <v>0</v>
      </c>
      <c r="CA73" s="74">
        <v>9.6360258923280302</v>
      </c>
      <c r="CB73" s="74">
        <v>1009</v>
      </c>
      <c r="CD73" s="74">
        <v>0</v>
      </c>
      <c r="CE73" s="74">
        <v>0</v>
      </c>
      <c r="CF73" s="74">
        <v>0</v>
      </c>
      <c r="CH73" s="95">
        <v>1009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0.73857404021937845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7.3126142595978062E-3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1.1115173674588665</v>
      </c>
      <c r="AE74" s="74">
        <v>3.8098720292504571</v>
      </c>
      <c r="AF74" s="74">
        <v>0</v>
      </c>
      <c r="AG74" s="74">
        <v>0</v>
      </c>
      <c r="AH74" s="74">
        <v>10.340036563071298</v>
      </c>
      <c r="AI74" s="74">
        <v>9.2650822669104205</v>
      </c>
      <c r="AJ74" s="74">
        <v>0</v>
      </c>
      <c r="AK74" s="74">
        <v>21.272394881170019</v>
      </c>
      <c r="AL74" s="74">
        <v>0.18281535648994515</v>
      </c>
      <c r="AM74" s="74">
        <v>0</v>
      </c>
      <c r="AN74" s="74">
        <v>9.8354661791590487</v>
      </c>
      <c r="AO74" s="74">
        <v>0</v>
      </c>
      <c r="AP74" s="74">
        <v>0</v>
      </c>
      <c r="AQ74" s="74">
        <v>3.1224862888482634</v>
      </c>
      <c r="AR74" s="74">
        <v>4.3144424131627055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64</v>
      </c>
      <c r="BU74" s="74">
        <v>0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0</v>
      </c>
      <c r="CB74" s="74">
        <v>64</v>
      </c>
      <c r="CD74" s="74">
        <v>0</v>
      </c>
      <c r="CE74" s="74">
        <v>0</v>
      </c>
      <c r="CF74" s="74">
        <v>0</v>
      </c>
      <c r="CH74" s="95">
        <v>64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17.201828199165131</v>
      </c>
      <c r="E75" s="74">
        <v>27.003770844184906</v>
      </c>
      <c r="F75" s="74">
        <v>2.2858285219611325</v>
      </c>
      <c r="G75" s="74">
        <v>2.7894856539186703</v>
      </c>
      <c r="H75" s="74">
        <v>44.55428475008987</v>
      </c>
      <c r="I75" s="74">
        <v>24.214285190266235</v>
      </c>
      <c r="J75" s="74">
        <v>10.964228334152549</v>
      </c>
      <c r="K75" s="74">
        <v>94.919997945843647</v>
      </c>
      <c r="L75" s="74">
        <v>4.4554284750089872</v>
      </c>
      <c r="M75" s="74">
        <v>94.765026520625938</v>
      </c>
      <c r="N75" s="74">
        <v>153.49919667813572</v>
      </c>
      <c r="O75" s="74">
        <v>1.1622856891327791</v>
      </c>
      <c r="P75" s="74">
        <v>3.4868570673983377</v>
      </c>
      <c r="Q75" s="74">
        <v>4.0292570556603016</v>
      </c>
      <c r="R75" s="74">
        <v>2.7507427976142442</v>
      </c>
      <c r="S75" s="74">
        <v>17.279313911773983</v>
      </c>
      <c r="T75" s="74">
        <v>5.0753141758798019</v>
      </c>
      <c r="U75" s="74">
        <v>1.0460571202195013</v>
      </c>
      <c r="V75" s="74">
        <v>9.9569140702374757</v>
      </c>
      <c r="W75" s="74">
        <v>2.2470856656567064</v>
      </c>
      <c r="X75" s="74">
        <v>18.247885319384633</v>
      </c>
      <c r="Y75" s="74">
        <v>36.302056357247139</v>
      </c>
      <c r="Z75" s="74">
        <v>39.788913424645479</v>
      </c>
      <c r="AA75" s="74">
        <v>6.0826284397948784</v>
      </c>
      <c r="AB75" s="74">
        <v>7.399885554145361</v>
      </c>
      <c r="AC75" s="74">
        <v>9.53074265088879</v>
      </c>
      <c r="AD75" s="74">
        <v>119.25051170502316</v>
      </c>
      <c r="AE75" s="74">
        <v>8.6009140995825657</v>
      </c>
      <c r="AF75" s="74">
        <v>434.73359059196383</v>
      </c>
      <c r="AG75" s="74">
        <v>48.467313236836887</v>
      </c>
      <c r="AH75" s="74">
        <v>116.26731176958235</v>
      </c>
      <c r="AI75" s="74">
        <v>316.60662171976907</v>
      </c>
      <c r="AJ75" s="74">
        <v>244.77736613136329</v>
      </c>
      <c r="AK75" s="74">
        <v>117.42959745871512</v>
      </c>
      <c r="AL75" s="74">
        <v>131.02834002156865</v>
      </c>
      <c r="AM75" s="74">
        <v>64.235655752738268</v>
      </c>
      <c r="AN75" s="74">
        <v>133.74033996287847</v>
      </c>
      <c r="AO75" s="74">
        <v>101.97119779324916</v>
      </c>
      <c r="AP75" s="74">
        <v>24.291770902875086</v>
      </c>
      <c r="AQ75" s="74">
        <v>1328.4150569661576</v>
      </c>
      <c r="AR75" s="74">
        <v>13.327542568722535</v>
      </c>
      <c r="AS75" s="74">
        <v>57.571884468376993</v>
      </c>
      <c r="AT75" s="74">
        <v>3.3706284984850599</v>
      </c>
      <c r="AU75" s="74">
        <v>3.874285630442597E-2</v>
      </c>
      <c r="AV75" s="74">
        <v>0</v>
      </c>
      <c r="AW75" s="74">
        <v>0.23245713782655583</v>
      </c>
      <c r="AX75" s="74">
        <v>6.4700570028391375</v>
      </c>
      <c r="AY75" s="74">
        <v>85.505483863868122</v>
      </c>
      <c r="AZ75" s="74">
        <v>0</v>
      </c>
      <c r="BA75" s="74">
        <v>0.46491427565311166</v>
      </c>
      <c r="BB75" s="74">
        <v>0.9685714076106493</v>
      </c>
      <c r="BC75" s="74">
        <v>0.11622856891327792</v>
      </c>
      <c r="BD75" s="74">
        <v>0</v>
      </c>
      <c r="BE75" s="74">
        <v>18.829028163951023</v>
      </c>
      <c r="BF75" s="74">
        <v>0</v>
      </c>
      <c r="BG75" s="74">
        <v>1.433485683263761</v>
      </c>
      <c r="BH75" s="74">
        <v>0</v>
      </c>
      <c r="BI75" s="74">
        <v>0</v>
      </c>
      <c r="BJ75" s="74">
        <v>11.700342603936644</v>
      </c>
      <c r="BK75" s="74">
        <v>3.9130284867470233</v>
      </c>
      <c r="BL75" s="74">
        <v>44.864227600525275</v>
      </c>
      <c r="BM75" s="74">
        <v>5.1527998884886541</v>
      </c>
      <c r="BN75" s="74">
        <v>0</v>
      </c>
      <c r="BO75" s="74">
        <v>7.0511998474055275</v>
      </c>
      <c r="BP75" s="74">
        <v>0</v>
      </c>
      <c r="BQ75" s="74">
        <v>0</v>
      </c>
      <c r="BR75" s="74">
        <v>4.0679999119647272</v>
      </c>
      <c r="BS75" s="74">
        <v>0</v>
      </c>
      <c r="BT75" s="74">
        <v>4095.9335113602183</v>
      </c>
      <c r="BU75" s="74">
        <v>0</v>
      </c>
      <c r="BV75" s="74">
        <v>0</v>
      </c>
      <c r="BW75" s="74">
        <v>0</v>
      </c>
      <c r="BX75" s="74">
        <v>726.07987000124717</v>
      </c>
      <c r="BY75" s="74">
        <v>458.98661863853454</v>
      </c>
      <c r="BZ75" s="74">
        <v>0</v>
      </c>
      <c r="CA75" s="74">
        <v>1185.0664886397817</v>
      </c>
      <c r="CB75" s="74">
        <v>5281</v>
      </c>
      <c r="CD75" s="74">
        <v>0</v>
      </c>
      <c r="CE75" s="74">
        <v>0</v>
      </c>
      <c r="CF75" s="74">
        <v>0</v>
      </c>
      <c r="CH75" s="95">
        <v>5281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1.4449286507733061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79.564427924463814</v>
      </c>
      <c r="AH76" s="74">
        <v>3.2795009826540205</v>
      </c>
      <c r="AI76" s="74">
        <v>0.58446552166111254</v>
      </c>
      <c r="AJ76" s="74">
        <v>0.20293941724344183</v>
      </c>
      <c r="AK76" s="74">
        <v>1.7452789882936</v>
      </c>
      <c r="AL76" s="74">
        <v>3.2470306758950698E-2</v>
      </c>
      <c r="AM76" s="74">
        <v>0.18670426386396652</v>
      </c>
      <c r="AN76" s="74">
        <v>2.4352730069213022</v>
      </c>
      <c r="AO76" s="74">
        <v>0.77928736221481676</v>
      </c>
      <c r="AP76" s="74">
        <v>0</v>
      </c>
      <c r="AQ76" s="74">
        <v>0</v>
      </c>
      <c r="AR76" s="74">
        <v>0</v>
      </c>
      <c r="AS76" s="74">
        <v>0.19482184055370419</v>
      </c>
      <c r="AT76" s="74">
        <v>0</v>
      </c>
      <c r="AU76" s="74">
        <v>0</v>
      </c>
      <c r="AV76" s="74">
        <v>0</v>
      </c>
      <c r="AW76" s="74">
        <v>1.0634025463556354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2.1349226694010084</v>
      </c>
      <c r="BD76" s="74">
        <v>0</v>
      </c>
      <c r="BE76" s="74">
        <v>0</v>
      </c>
      <c r="BF76" s="74">
        <v>0</v>
      </c>
      <c r="BG76" s="74">
        <v>4.4646671793557205E-2</v>
      </c>
      <c r="BH76" s="74">
        <v>0</v>
      </c>
      <c r="BI76" s="74">
        <v>0</v>
      </c>
      <c r="BJ76" s="74">
        <v>0</v>
      </c>
      <c r="BK76" s="74">
        <v>0</v>
      </c>
      <c r="BL76" s="74">
        <v>0.31252670255490045</v>
      </c>
      <c r="BM76" s="74">
        <v>0.19482184055370419</v>
      </c>
      <c r="BN76" s="74">
        <v>0</v>
      </c>
      <c r="BO76" s="74">
        <v>2.0293941724344185E-2</v>
      </c>
      <c r="BP76" s="74">
        <v>4.0587883448688373E-3</v>
      </c>
      <c r="BQ76" s="74">
        <v>6.8999401862770232E-2</v>
      </c>
      <c r="BR76" s="74">
        <v>0.70622917200717772</v>
      </c>
      <c r="BS76" s="74">
        <v>0</v>
      </c>
      <c r="BT76" s="74">
        <v>95</v>
      </c>
      <c r="BU76" s="74">
        <v>0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0</v>
      </c>
      <c r="CB76" s="74">
        <v>95</v>
      </c>
      <c r="CD76" s="74">
        <v>0</v>
      </c>
      <c r="CE76" s="74">
        <v>0</v>
      </c>
      <c r="CF76" s="74">
        <v>0</v>
      </c>
      <c r="CH76" s="95">
        <v>95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5.2130151843817786E-2</v>
      </c>
      <c r="E77" s="74">
        <v>0</v>
      </c>
      <c r="F77" s="74">
        <v>0</v>
      </c>
      <c r="G77" s="74">
        <v>0</v>
      </c>
      <c r="H77" s="74">
        <v>3.4927201735357918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304.85712798264643</v>
      </c>
      <c r="AH77" s="74">
        <v>0</v>
      </c>
      <c r="AI77" s="74">
        <v>1.7724251626898047</v>
      </c>
      <c r="AJ77" s="74">
        <v>0</v>
      </c>
      <c r="AK77" s="74">
        <v>0.10426030368763557</v>
      </c>
      <c r="AL77" s="74">
        <v>1.7202950108459871</v>
      </c>
      <c r="AM77" s="74">
        <v>0</v>
      </c>
      <c r="AN77" s="74">
        <v>9.6440780911062909</v>
      </c>
      <c r="AO77" s="74">
        <v>1.8245553145336224</v>
      </c>
      <c r="AP77" s="74">
        <v>0.88621258134490233</v>
      </c>
      <c r="AQ77" s="74">
        <v>0</v>
      </c>
      <c r="AR77" s="74">
        <v>0.20852060737527114</v>
      </c>
      <c r="AS77" s="74">
        <v>8.8621258134490244</v>
      </c>
      <c r="AT77" s="74">
        <v>0</v>
      </c>
      <c r="AU77" s="74">
        <v>0</v>
      </c>
      <c r="AV77" s="74">
        <v>0</v>
      </c>
      <c r="AW77" s="74">
        <v>2.9714186550976138</v>
      </c>
      <c r="AX77" s="74">
        <v>5.2130151843817786E-2</v>
      </c>
      <c r="AY77" s="74">
        <v>0</v>
      </c>
      <c r="AZ77" s="74">
        <v>0</v>
      </c>
      <c r="BA77" s="74">
        <v>23.927739696312365</v>
      </c>
      <c r="BB77" s="74">
        <v>0.67769197396963121</v>
      </c>
      <c r="BC77" s="74">
        <v>184.17582646420826</v>
      </c>
      <c r="BD77" s="74">
        <v>31.017440347071581</v>
      </c>
      <c r="BE77" s="74">
        <v>5.2130151843817786E-2</v>
      </c>
      <c r="BF77" s="74">
        <v>28.306672451193055</v>
      </c>
      <c r="BG77" s="74">
        <v>34.249509761388289</v>
      </c>
      <c r="BH77" s="74">
        <v>10.999462039045554</v>
      </c>
      <c r="BI77" s="74">
        <v>4.2746724511930587</v>
      </c>
      <c r="BJ77" s="74">
        <v>40.870039045553149</v>
      </c>
      <c r="BK77" s="74">
        <v>2.6586377440347073</v>
      </c>
      <c r="BL77" s="74">
        <v>25.178863340563989</v>
      </c>
      <c r="BM77" s="74">
        <v>73.138603036876361</v>
      </c>
      <c r="BN77" s="74">
        <v>11.051592190889371</v>
      </c>
      <c r="BO77" s="74">
        <v>7.7673926247288501</v>
      </c>
      <c r="BP77" s="74">
        <v>6.2034880694143171</v>
      </c>
      <c r="BQ77" s="74">
        <v>0.36491106290672454</v>
      </c>
      <c r="BR77" s="74">
        <v>39.045483731019523</v>
      </c>
      <c r="BS77" s="74">
        <v>0</v>
      </c>
      <c r="BT77" s="74">
        <v>860.40815618221268</v>
      </c>
      <c r="BU77" s="74">
        <v>0</v>
      </c>
      <c r="BV77" s="74">
        <v>0</v>
      </c>
      <c r="BW77" s="74">
        <v>0</v>
      </c>
      <c r="BX77" s="74">
        <v>1050.0055184381779</v>
      </c>
      <c r="BY77" s="74">
        <v>1093.5863253796097</v>
      </c>
      <c r="BZ77" s="74">
        <v>0</v>
      </c>
      <c r="CA77" s="74">
        <v>2143.5918438177873</v>
      </c>
      <c r="CB77" s="74">
        <v>3004</v>
      </c>
      <c r="CD77" s="74">
        <v>0</v>
      </c>
      <c r="CE77" s="74">
        <v>0</v>
      </c>
      <c r="CF77" s="74">
        <v>0</v>
      </c>
      <c r="CH77" s="95">
        <v>3004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1301.2802963707145</v>
      </c>
      <c r="AH78" s="74">
        <v>0.76199538249017085</v>
      </c>
      <c r="AI78" s="74">
        <v>0</v>
      </c>
      <c r="AJ78" s="74">
        <v>22.652044552207808</v>
      </c>
      <c r="AK78" s="74">
        <v>0</v>
      </c>
      <c r="AL78" s="74">
        <v>2.8401646074633642</v>
      </c>
      <c r="AM78" s="74">
        <v>2.3552584549696189</v>
      </c>
      <c r="AN78" s="74">
        <v>0.20781692249731934</v>
      </c>
      <c r="AO78" s="74">
        <v>0</v>
      </c>
      <c r="AP78" s="74">
        <v>0</v>
      </c>
      <c r="AQ78" s="74">
        <v>1.1776292274848095</v>
      </c>
      <c r="AR78" s="74">
        <v>0</v>
      </c>
      <c r="AS78" s="74">
        <v>1.8703523024758741</v>
      </c>
      <c r="AT78" s="74">
        <v>0.27708922999642577</v>
      </c>
      <c r="AU78" s="74">
        <v>0</v>
      </c>
      <c r="AV78" s="74">
        <v>0.90053999748838387</v>
      </c>
      <c r="AW78" s="74">
        <v>2.7708922999642578</v>
      </c>
      <c r="AX78" s="74">
        <v>0</v>
      </c>
      <c r="AY78" s="74">
        <v>0</v>
      </c>
      <c r="AZ78" s="74">
        <v>0</v>
      </c>
      <c r="BA78" s="74">
        <v>11.637747659849884</v>
      </c>
      <c r="BB78" s="74">
        <v>29.57927530211845</v>
      </c>
      <c r="BC78" s="74">
        <v>0</v>
      </c>
      <c r="BD78" s="74">
        <v>12.469015349839159</v>
      </c>
      <c r="BE78" s="74">
        <v>0</v>
      </c>
      <c r="BF78" s="74">
        <v>12.122653812343628</v>
      </c>
      <c r="BG78" s="74">
        <v>13.231010732329331</v>
      </c>
      <c r="BH78" s="74">
        <v>0.20781692249731934</v>
      </c>
      <c r="BI78" s="74">
        <v>0</v>
      </c>
      <c r="BJ78" s="74">
        <v>97.327592036244553</v>
      </c>
      <c r="BK78" s="74">
        <v>16.00190303229359</v>
      </c>
      <c r="BL78" s="74">
        <v>1.4547184574812355</v>
      </c>
      <c r="BM78" s="74">
        <v>0.62345076749195794</v>
      </c>
      <c r="BN78" s="74">
        <v>0.20781692249731934</v>
      </c>
      <c r="BO78" s="74">
        <v>0.13854461499821288</v>
      </c>
      <c r="BP78" s="74">
        <v>0.20781692249731934</v>
      </c>
      <c r="BQ78" s="74">
        <v>8.1048599773954546</v>
      </c>
      <c r="BR78" s="74">
        <v>45.788995256909359</v>
      </c>
      <c r="BS78" s="74">
        <v>0</v>
      </c>
      <c r="BT78" s="74">
        <v>1586.1972971145394</v>
      </c>
      <c r="BU78" s="74">
        <v>0</v>
      </c>
      <c r="BV78" s="74">
        <v>0</v>
      </c>
      <c r="BW78" s="74">
        <v>0</v>
      </c>
      <c r="BX78" s="74">
        <v>3621.9718698982797</v>
      </c>
      <c r="BY78" s="74">
        <v>1962.8308329871809</v>
      </c>
      <c r="BZ78" s="74">
        <v>0</v>
      </c>
      <c r="CA78" s="74">
        <v>5584.8027028854603</v>
      </c>
      <c r="CB78" s="74">
        <v>7171</v>
      </c>
      <c r="CD78" s="74">
        <v>0</v>
      </c>
      <c r="CE78" s="74">
        <v>0</v>
      </c>
      <c r="CF78" s="74">
        <v>0</v>
      </c>
      <c r="CH78" s="95">
        <v>7171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10.342334039873439</v>
      </c>
      <c r="I79" s="74">
        <v>0</v>
      </c>
      <c r="J79" s="74">
        <v>0</v>
      </c>
      <c r="K79" s="74">
        <v>1.1068718704881271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10.688231499400976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94.74131416459312</v>
      </c>
      <c r="AH79" s="74">
        <v>1.5565385678739287</v>
      </c>
      <c r="AI79" s="74">
        <v>32.272232973919458</v>
      </c>
      <c r="AJ79" s="74">
        <v>9.5467698829600955</v>
      </c>
      <c r="AK79" s="74">
        <v>6.9179491905507942E-2</v>
      </c>
      <c r="AL79" s="74">
        <v>1.5565385678739287</v>
      </c>
      <c r="AM79" s="74">
        <v>1.9024360274014684</v>
      </c>
      <c r="AN79" s="74">
        <v>12.901975240377229</v>
      </c>
      <c r="AO79" s="74">
        <v>0.27671796762203177</v>
      </c>
      <c r="AP79" s="74">
        <v>0.13835898381101588</v>
      </c>
      <c r="AQ79" s="74">
        <v>34.416797222990198</v>
      </c>
      <c r="AR79" s="74">
        <v>0</v>
      </c>
      <c r="AS79" s="74">
        <v>4.4966669738580158</v>
      </c>
      <c r="AT79" s="74">
        <v>0</v>
      </c>
      <c r="AU79" s="74">
        <v>0</v>
      </c>
      <c r="AV79" s="74">
        <v>0</v>
      </c>
      <c r="AW79" s="74">
        <v>1.3835898381101588</v>
      </c>
      <c r="AX79" s="74">
        <v>0</v>
      </c>
      <c r="AY79" s="74">
        <v>0</v>
      </c>
      <c r="AZ79" s="74">
        <v>0</v>
      </c>
      <c r="BA79" s="74">
        <v>1.8678462814487145</v>
      </c>
      <c r="BB79" s="74">
        <v>0</v>
      </c>
      <c r="BC79" s="74">
        <v>1.1068718704881271</v>
      </c>
      <c r="BD79" s="74">
        <v>0</v>
      </c>
      <c r="BE79" s="74">
        <v>0</v>
      </c>
      <c r="BF79" s="74">
        <v>0</v>
      </c>
      <c r="BG79" s="74">
        <v>68.107209780972568</v>
      </c>
      <c r="BH79" s="74">
        <v>0.24212822166927778</v>
      </c>
      <c r="BI79" s="74">
        <v>0</v>
      </c>
      <c r="BJ79" s="74">
        <v>0</v>
      </c>
      <c r="BK79" s="74">
        <v>0</v>
      </c>
      <c r="BL79" s="74">
        <v>3.320615611464381</v>
      </c>
      <c r="BM79" s="74">
        <v>5.9494363038736822</v>
      </c>
      <c r="BN79" s="74">
        <v>0</v>
      </c>
      <c r="BO79" s="74">
        <v>13.801308635148834</v>
      </c>
      <c r="BP79" s="74">
        <v>7.7135133474641355</v>
      </c>
      <c r="BQ79" s="74">
        <v>0</v>
      </c>
      <c r="BR79" s="74">
        <v>1.3835898381101588</v>
      </c>
      <c r="BS79" s="74">
        <v>0</v>
      </c>
      <c r="BT79" s="74">
        <v>320.88907320369862</v>
      </c>
      <c r="BU79" s="74">
        <v>0</v>
      </c>
      <c r="BV79" s="74">
        <v>0</v>
      </c>
      <c r="BW79" s="74">
        <v>0</v>
      </c>
      <c r="BX79" s="74">
        <v>228.01560532055419</v>
      </c>
      <c r="BY79" s="74">
        <v>577.09532147574726</v>
      </c>
      <c r="BZ79" s="74">
        <v>0</v>
      </c>
      <c r="CA79" s="74">
        <v>805.11092679630144</v>
      </c>
      <c r="CB79" s="74">
        <v>1126</v>
      </c>
      <c r="CD79" s="74">
        <v>0</v>
      </c>
      <c r="CE79" s="74">
        <v>0</v>
      </c>
      <c r="CF79" s="74">
        <v>0</v>
      </c>
      <c r="CH79" s="95">
        <v>1126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1.8477521546703939</v>
      </c>
      <c r="E80" s="74">
        <v>4.2234334963894709</v>
      </c>
      <c r="F80" s="74">
        <v>0.26396459352434193</v>
      </c>
      <c r="G80" s="74">
        <v>1.1878406708595388</v>
      </c>
      <c r="H80" s="74">
        <v>5.708234334963894</v>
      </c>
      <c r="I80" s="74">
        <v>0.92387607733519694</v>
      </c>
      <c r="J80" s="74">
        <v>0.7259026321919404</v>
      </c>
      <c r="K80" s="74">
        <v>2.1447123223852782</v>
      </c>
      <c r="L80" s="74">
        <v>1.1878406708595388</v>
      </c>
      <c r="M80" s="74">
        <v>3.3985441416259028</v>
      </c>
      <c r="N80" s="74">
        <v>0.89088050314465406</v>
      </c>
      <c r="O80" s="74">
        <v>9.898672257162823E-2</v>
      </c>
      <c r="P80" s="74">
        <v>2.0127300256231071</v>
      </c>
      <c r="Q80" s="74">
        <v>0.2969601677148847</v>
      </c>
      <c r="R80" s="74">
        <v>0.39594689028651292</v>
      </c>
      <c r="S80" s="74">
        <v>0.95687165152573961</v>
      </c>
      <c r="T80" s="74">
        <v>2.5736547868623338</v>
      </c>
      <c r="U80" s="74">
        <v>0.26396459352434193</v>
      </c>
      <c r="V80" s="74">
        <v>0.16497787095271371</v>
      </c>
      <c r="W80" s="74">
        <v>0.2969601677148847</v>
      </c>
      <c r="X80" s="74">
        <v>4.5533892382948986</v>
      </c>
      <c r="Y80" s="74">
        <v>0.79189378057302584</v>
      </c>
      <c r="Z80" s="74">
        <v>0.32995574190542742</v>
      </c>
      <c r="AA80" s="74">
        <v>0.39594689028651292</v>
      </c>
      <c r="AB80" s="74">
        <v>3.596517586769159</v>
      </c>
      <c r="AC80" s="74">
        <v>6.4671325413463769</v>
      </c>
      <c r="AD80" s="74">
        <v>0.98986722571628227</v>
      </c>
      <c r="AE80" s="74">
        <v>3.8934777544840435</v>
      </c>
      <c r="AF80" s="74">
        <v>1.7157698579082228</v>
      </c>
      <c r="AG80" s="74">
        <v>90.209899836943862</v>
      </c>
      <c r="AH80" s="74">
        <v>376.38051479152108</v>
      </c>
      <c r="AI80" s="74">
        <v>144.98255299324481</v>
      </c>
      <c r="AJ80" s="74">
        <v>57.709259259259262</v>
      </c>
      <c r="AK80" s="74">
        <v>50.912170976007459</v>
      </c>
      <c r="AL80" s="74">
        <v>16.893733985557883</v>
      </c>
      <c r="AM80" s="74">
        <v>11.383473095737246</v>
      </c>
      <c r="AN80" s="74">
        <v>97.996855345911953</v>
      </c>
      <c r="AO80" s="74">
        <v>227.27351502445845</v>
      </c>
      <c r="AP80" s="74">
        <v>7.951933379920801</v>
      </c>
      <c r="AQ80" s="74">
        <v>522.28694386210111</v>
      </c>
      <c r="AR80" s="74">
        <v>20.820207314232473</v>
      </c>
      <c r="AS80" s="74">
        <v>41.970370370370375</v>
      </c>
      <c r="AT80" s="74">
        <v>55.993489401351042</v>
      </c>
      <c r="AU80" s="74">
        <v>0.82488935476356862</v>
      </c>
      <c r="AV80" s="74">
        <v>3.2995574190542741E-2</v>
      </c>
      <c r="AW80" s="74">
        <v>3.4645352900069879</v>
      </c>
      <c r="AX80" s="74">
        <v>1.4518052643838808</v>
      </c>
      <c r="AY80" s="74">
        <v>0.89088050314465406</v>
      </c>
      <c r="AZ80" s="74">
        <v>0.2969601677148847</v>
      </c>
      <c r="BA80" s="74">
        <v>2.7386326578150477</v>
      </c>
      <c r="BB80" s="74">
        <v>41.112485441416261</v>
      </c>
      <c r="BC80" s="74">
        <v>0.56092476123922663</v>
      </c>
      <c r="BD80" s="74">
        <v>2.0127300256231071</v>
      </c>
      <c r="BE80" s="74">
        <v>22.041043559282553</v>
      </c>
      <c r="BF80" s="74">
        <v>31.312799906825063</v>
      </c>
      <c r="BG80" s="74">
        <v>2.7716282320055905</v>
      </c>
      <c r="BH80" s="74">
        <v>1.68277428371768</v>
      </c>
      <c r="BI80" s="74">
        <v>1.5507919869555089</v>
      </c>
      <c r="BJ80" s="74">
        <v>28.14522478453296</v>
      </c>
      <c r="BK80" s="74">
        <v>6.5991148381085482E-2</v>
      </c>
      <c r="BL80" s="74">
        <v>3.9924644770556719</v>
      </c>
      <c r="BM80" s="74">
        <v>3.1015839739110178</v>
      </c>
      <c r="BN80" s="74">
        <v>0</v>
      </c>
      <c r="BO80" s="74">
        <v>0.2969601677148847</v>
      </c>
      <c r="BP80" s="74">
        <v>9.898672257162823E-2</v>
      </c>
      <c r="BQ80" s="74">
        <v>3.1345795481015606</v>
      </c>
      <c r="BR80" s="74">
        <v>25.175623107384112</v>
      </c>
      <c r="BS80" s="74">
        <v>0</v>
      </c>
      <c r="BT80" s="74">
        <v>1951.8201956673656</v>
      </c>
      <c r="BU80" s="74">
        <v>0</v>
      </c>
      <c r="BV80" s="74">
        <v>0</v>
      </c>
      <c r="BW80" s="74">
        <v>0</v>
      </c>
      <c r="BX80" s="74">
        <v>149.30497321220591</v>
      </c>
      <c r="BY80" s="74">
        <v>731.87483112042867</v>
      </c>
      <c r="BZ80" s="74">
        <v>0</v>
      </c>
      <c r="CA80" s="74">
        <v>881.1798043326346</v>
      </c>
      <c r="CB80" s="74">
        <v>2833</v>
      </c>
      <c r="CD80" s="74">
        <v>0</v>
      </c>
      <c r="CE80" s="74">
        <v>0</v>
      </c>
      <c r="CF80" s="74">
        <v>0</v>
      </c>
      <c r="CH80" s="95">
        <v>2833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0.94015705388572979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0.13430815055510426</v>
      </c>
      <c r="AG81" s="74">
        <v>0</v>
      </c>
      <c r="AH81" s="74">
        <v>173.92905496886002</v>
      </c>
      <c r="AI81" s="74">
        <v>1.8803141077714596</v>
      </c>
      <c r="AJ81" s="74">
        <v>2.8204711616571894</v>
      </c>
      <c r="AK81" s="74">
        <v>0</v>
      </c>
      <c r="AL81" s="74">
        <v>0.40292445166531271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0.40292445166531271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0.26861630111020851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72.929325751421601</v>
      </c>
      <c r="BS81" s="74">
        <v>0</v>
      </c>
      <c r="BT81" s="74">
        <v>253.70809639859195</v>
      </c>
      <c r="BU81" s="74">
        <v>0</v>
      </c>
      <c r="BV81" s="74">
        <v>0</v>
      </c>
      <c r="BW81" s="74">
        <v>0</v>
      </c>
      <c r="BX81" s="74">
        <v>5458.9547793122119</v>
      </c>
      <c r="BY81" s="74">
        <v>239.3371242891958</v>
      </c>
      <c r="BZ81" s="74">
        <v>0</v>
      </c>
      <c r="CA81" s="74">
        <v>5698.2919036014082</v>
      </c>
      <c r="CB81" s="74">
        <v>5952</v>
      </c>
      <c r="CD81" s="74">
        <v>0</v>
      </c>
      <c r="CE81" s="74">
        <v>0</v>
      </c>
      <c r="CF81" s="74">
        <v>0</v>
      </c>
      <c r="CH81" s="95">
        <v>5952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144.22535354047344</v>
      </c>
      <c r="AJ82" s="74">
        <v>0</v>
      </c>
      <c r="AK82" s="74">
        <v>0</v>
      </c>
      <c r="AL82" s="74">
        <v>0</v>
      </c>
      <c r="AM82" s="74">
        <v>0</v>
      </c>
      <c r="AN82" s="74">
        <v>47.750772973794916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191.97612651426832</v>
      </c>
      <c r="BU82" s="74">
        <v>0</v>
      </c>
      <c r="BV82" s="74">
        <v>0</v>
      </c>
      <c r="BW82" s="74">
        <v>0</v>
      </c>
      <c r="BX82" s="74">
        <v>9.730346190886511</v>
      </c>
      <c r="BY82" s="74">
        <v>1220.2935272948453</v>
      </c>
      <c r="BZ82" s="74">
        <v>0</v>
      </c>
      <c r="CA82" s="74">
        <v>1230.0238734857317</v>
      </c>
      <c r="CB82" s="74">
        <v>1422</v>
      </c>
      <c r="CD82" s="74">
        <v>0</v>
      </c>
      <c r="CE82" s="74">
        <v>0</v>
      </c>
      <c r="CF82" s="74">
        <v>0</v>
      </c>
      <c r="CH82" s="95">
        <v>1422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6.5997578787050414E-3</v>
      </c>
      <c r="H83" s="74">
        <v>7.661967430780646E-2</v>
      </c>
      <c r="I83" s="74">
        <v>4.1902604756511891E-2</v>
      </c>
      <c r="J83" s="74">
        <v>1.9252548131370329E-2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3.514663959073691E-4</v>
      </c>
      <c r="AF83" s="74">
        <v>0</v>
      </c>
      <c r="AG83" s="74">
        <v>0</v>
      </c>
      <c r="AH83" s="74">
        <v>0</v>
      </c>
      <c r="AI83" s="74">
        <v>0.10493224508923342</v>
      </c>
      <c r="AJ83" s="74">
        <v>0</v>
      </c>
      <c r="AK83" s="74">
        <v>0</v>
      </c>
      <c r="AL83" s="74">
        <v>0</v>
      </c>
      <c r="AM83" s="74">
        <v>0</v>
      </c>
      <c r="AN83" s="74">
        <v>4.2215019330651776E-2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2.7336275237239819E-4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0.29214667864255867</v>
      </c>
      <c r="BU83" s="74">
        <v>0</v>
      </c>
      <c r="BV83" s="74">
        <v>0</v>
      </c>
      <c r="BW83" s="74">
        <v>0</v>
      </c>
      <c r="BX83" s="74">
        <v>0</v>
      </c>
      <c r="BY83" s="74">
        <v>0.70785332135744128</v>
      </c>
      <c r="BZ83" s="74">
        <v>0</v>
      </c>
      <c r="CA83" s="74">
        <v>0.70785332135744128</v>
      </c>
      <c r="CB83" s="74">
        <v>1</v>
      </c>
      <c r="CD83" s="74">
        <v>0</v>
      </c>
      <c r="CE83" s="74">
        <v>0</v>
      </c>
      <c r="CF83" s="74">
        <v>0</v>
      </c>
      <c r="CH83" s="95">
        <v>1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0.21626624478789702</v>
      </c>
      <c r="E84" s="74">
        <v>0.53345673714347941</v>
      </c>
      <c r="F84" s="74">
        <v>0.18743074548284411</v>
      </c>
      <c r="G84" s="74">
        <v>1.0813312239394852</v>
      </c>
      <c r="H84" s="74">
        <v>33.968218181352356</v>
      </c>
      <c r="I84" s="74">
        <v>34.371915171623101</v>
      </c>
      <c r="J84" s="74">
        <v>10.323108751208952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1.355268467337488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1.6147879610829645</v>
      </c>
      <c r="AC84" s="74">
        <v>2.8835499305052938E-2</v>
      </c>
      <c r="AD84" s="74">
        <v>0</v>
      </c>
      <c r="AE84" s="74">
        <v>0.25951949374547645</v>
      </c>
      <c r="AF84" s="74">
        <v>1.1822554715071705</v>
      </c>
      <c r="AG84" s="74">
        <v>1.2255087204647499</v>
      </c>
      <c r="AH84" s="74">
        <v>12.053238709512128</v>
      </c>
      <c r="AI84" s="74">
        <v>390.70659783381478</v>
      </c>
      <c r="AJ84" s="74">
        <v>39.677647043752842</v>
      </c>
      <c r="AK84" s="74">
        <v>0.50462123783842638</v>
      </c>
      <c r="AL84" s="74">
        <v>17.993351566353031</v>
      </c>
      <c r="AM84" s="74">
        <v>0</v>
      </c>
      <c r="AN84" s="74">
        <v>158.68175267570632</v>
      </c>
      <c r="AO84" s="74">
        <v>0.43253248957579404</v>
      </c>
      <c r="AP84" s="74">
        <v>1.4706104645576998</v>
      </c>
      <c r="AQ84" s="74">
        <v>94.522766721963521</v>
      </c>
      <c r="AR84" s="74">
        <v>6.906102083560179</v>
      </c>
      <c r="AS84" s="74">
        <v>8.5064722949906173</v>
      </c>
      <c r="AT84" s="74">
        <v>0.59112773575358524</v>
      </c>
      <c r="AU84" s="74">
        <v>2.869132180852767</v>
      </c>
      <c r="AV84" s="74">
        <v>0</v>
      </c>
      <c r="AW84" s="74">
        <v>3.87837465652962</v>
      </c>
      <c r="AX84" s="74">
        <v>0.12975974687273822</v>
      </c>
      <c r="AY84" s="74">
        <v>0</v>
      </c>
      <c r="AZ84" s="74">
        <v>0</v>
      </c>
      <c r="BA84" s="74">
        <v>0</v>
      </c>
      <c r="BB84" s="74">
        <v>1.355268467337488</v>
      </c>
      <c r="BC84" s="74">
        <v>0</v>
      </c>
      <c r="BD84" s="74">
        <v>8.6506497915158811E-2</v>
      </c>
      <c r="BE84" s="74">
        <v>0</v>
      </c>
      <c r="BF84" s="74">
        <v>0</v>
      </c>
      <c r="BG84" s="74">
        <v>8.6506497915158811E-2</v>
      </c>
      <c r="BH84" s="74">
        <v>2.8835499305052938E-2</v>
      </c>
      <c r="BI84" s="74">
        <v>0</v>
      </c>
      <c r="BJ84" s="74">
        <v>28.085776323121561</v>
      </c>
      <c r="BK84" s="74">
        <v>0</v>
      </c>
      <c r="BL84" s="74">
        <v>1.5571169624728585</v>
      </c>
      <c r="BM84" s="74">
        <v>0.21626624478789702</v>
      </c>
      <c r="BN84" s="74">
        <v>0</v>
      </c>
      <c r="BO84" s="74">
        <v>2.2347511961416027</v>
      </c>
      <c r="BP84" s="74">
        <v>0</v>
      </c>
      <c r="BQ84" s="74">
        <v>7.2088748262632341E-2</v>
      </c>
      <c r="BR84" s="74">
        <v>0</v>
      </c>
      <c r="BS84" s="74">
        <v>0</v>
      </c>
      <c r="BT84" s="74">
        <v>858.99510654787446</v>
      </c>
      <c r="BU84" s="74">
        <v>0</v>
      </c>
      <c r="BV84" s="74">
        <v>0</v>
      </c>
      <c r="BW84" s="74">
        <v>0</v>
      </c>
      <c r="BX84" s="74">
        <v>82.397439264188762</v>
      </c>
      <c r="BY84" s="74">
        <v>1309.6074541879368</v>
      </c>
      <c r="BZ84" s="74">
        <v>0</v>
      </c>
      <c r="CA84" s="74">
        <v>1392.0048934521253</v>
      </c>
      <c r="CB84" s="74">
        <v>2251</v>
      </c>
      <c r="CD84" s="74">
        <v>0</v>
      </c>
      <c r="CE84" s="74">
        <v>0</v>
      </c>
      <c r="CF84" s="74">
        <v>0</v>
      </c>
      <c r="CH84" s="95">
        <v>2251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175.5842079419202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12.285553011146957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2.1366179149820796</v>
      </c>
      <c r="BH85" s="74">
        <v>0</v>
      </c>
      <c r="BI85" s="74">
        <v>0</v>
      </c>
      <c r="BJ85" s="74">
        <v>0</v>
      </c>
      <c r="BK85" s="74">
        <v>0</v>
      </c>
      <c r="BL85" s="74">
        <v>1.2972323055248338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191.30361117357407</v>
      </c>
      <c r="BU85" s="74">
        <v>0</v>
      </c>
      <c r="BV85" s="74">
        <v>0</v>
      </c>
      <c r="BW85" s="74">
        <v>0</v>
      </c>
      <c r="BX85" s="74">
        <v>11552.998297438817</v>
      </c>
      <c r="BY85" s="74">
        <v>4883.6980913876096</v>
      </c>
      <c r="BZ85" s="74">
        <v>0</v>
      </c>
      <c r="CA85" s="74">
        <v>16436.696388826425</v>
      </c>
      <c r="CB85" s="74">
        <v>16628</v>
      </c>
      <c r="CD85" s="74">
        <v>0</v>
      </c>
      <c r="CE85" s="74">
        <v>0</v>
      </c>
      <c r="CF85" s="74">
        <v>0</v>
      </c>
      <c r="CH85" s="95">
        <v>16628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0.86419884645611611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0.31425412598404218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108.79739720005861</v>
      </c>
      <c r="AK86" s="74">
        <v>0.47138118897606329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2.9723202749323989</v>
      </c>
      <c r="AS86" s="74">
        <v>0</v>
      </c>
      <c r="AT86" s="74">
        <v>8.9038669028811945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122.32341853928843</v>
      </c>
      <c r="BU86" s="74">
        <v>0</v>
      </c>
      <c r="BV86" s="74">
        <v>0</v>
      </c>
      <c r="BW86" s="74">
        <v>0</v>
      </c>
      <c r="BX86" s="74">
        <v>19.117125997362567</v>
      </c>
      <c r="BY86" s="74">
        <v>841.55945546334897</v>
      </c>
      <c r="BZ86" s="74">
        <v>0</v>
      </c>
      <c r="CA86" s="74">
        <v>860.67658146071153</v>
      </c>
      <c r="CB86" s="74">
        <v>983</v>
      </c>
      <c r="CD86" s="74">
        <v>0</v>
      </c>
      <c r="CE86" s="74">
        <v>0</v>
      </c>
      <c r="CF86" s="74">
        <v>0</v>
      </c>
      <c r="CH86" s="95">
        <v>983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589.89037526930213</v>
      </c>
      <c r="AK87" s="74">
        <v>142.70801810377941</v>
      </c>
      <c r="AL87" s="74">
        <v>0.22492776859228086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162.49301067187736</v>
      </c>
      <c r="AS87" s="74">
        <v>0</v>
      </c>
      <c r="AT87" s="74">
        <v>123.44208961704828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0.53636621741236201</v>
      </c>
      <c r="BH87" s="74">
        <v>0</v>
      </c>
      <c r="BI87" s="74">
        <v>2.0589541894216481</v>
      </c>
      <c r="BJ87" s="74">
        <v>0</v>
      </c>
      <c r="BK87" s="74">
        <v>0</v>
      </c>
      <c r="BL87" s="74">
        <v>9.7757068657414354</v>
      </c>
      <c r="BM87" s="74">
        <v>3.6247975015448337</v>
      </c>
      <c r="BN87" s="74">
        <v>0</v>
      </c>
      <c r="BO87" s="74">
        <v>1.2457537952803248</v>
      </c>
      <c r="BP87" s="74">
        <v>0</v>
      </c>
      <c r="BQ87" s="74">
        <v>0</v>
      </c>
      <c r="BR87" s="74">
        <v>0</v>
      </c>
      <c r="BS87" s="74">
        <v>0</v>
      </c>
      <c r="BT87" s="74">
        <v>1036</v>
      </c>
      <c r="BU87" s="74">
        <v>0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0</v>
      </c>
      <c r="CB87" s="74">
        <v>1036</v>
      </c>
      <c r="CD87" s="74">
        <v>0</v>
      </c>
      <c r="CE87" s="74">
        <v>0</v>
      </c>
      <c r="CF87" s="74">
        <v>0</v>
      </c>
      <c r="CH87" s="95">
        <v>1036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617.0034198663144</v>
      </c>
      <c r="AM88" s="74">
        <v>0</v>
      </c>
      <c r="AN88" s="74">
        <v>86.081066376496196</v>
      </c>
      <c r="AO88" s="74">
        <v>0</v>
      </c>
      <c r="AP88" s="74">
        <v>0</v>
      </c>
      <c r="AQ88" s="74">
        <v>0</v>
      </c>
      <c r="AR88" s="74">
        <v>8.0645305456241267</v>
      </c>
      <c r="AS88" s="74">
        <v>0</v>
      </c>
      <c r="AT88" s="74">
        <v>60.01614720969998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15.059731074148921</v>
      </c>
      <c r="BM88" s="74">
        <v>4.4555417379138818E-2</v>
      </c>
      <c r="BN88" s="74">
        <v>0</v>
      </c>
      <c r="BO88" s="74">
        <v>0</v>
      </c>
      <c r="BP88" s="74">
        <v>0</v>
      </c>
      <c r="BQ88" s="74">
        <v>0</v>
      </c>
      <c r="BR88" s="74">
        <v>4.2773200683973265</v>
      </c>
      <c r="BS88" s="74">
        <v>0</v>
      </c>
      <c r="BT88" s="74">
        <v>790.54677055806008</v>
      </c>
      <c r="BU88" s="74">
        <v>0</v>
      </c>
      <c r="BV88" s="74">
        <v>0</v>
      </c>
      <c r="BW88" s="74">
        <v>0</v>
      </c>
      <c r="BX88" s="74">
        <v>782.30401834291933</v>
      </c>
      <c r="BY88" s="74">
        <v>720.1492110990207</v>
      </c>
      <c r="BZ88" s="74">
        <v>0</v>
      </c>
      <c r="CA88" s="74">
        <v>1502.45322944194</v>
      </c>
      <c r="CB88" s="74">
        <v>2293</v>
      </c>
      <c r="CD88" s="74">
        <v>0</v>
      </c>
      <c r="CE88" s="74">
        <v>0</v>
      </c>
      <c r="CF88" s="74">
        <v>0</v>
      </c>
      <c r="CH88" s="95">
        <v>2293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55.747341952059479</v>
      </c>
      <c r="AL89" s="74">
        <v>0</v>
      </c>
      <c r="AM89" s="74">
        <v>240.13007352338261</v>
      </c>
      <c r="AN89" s="74">
        <v>0</v>
      </c>
      <c r="AO89" s="74">
        <v>0</v>
      </c>
      <c r="AP89" s="74">
        <v>0</v>
      </c>
      <c r="AQ89" s="74">
        <v>8.0096755678246367E-2</v>
      </c>
      <c r="AR89" s="74">
        <v>1.2014513351736955</v>
      </c>
      <c r="AS89" s="74">
        <v>9.9319977041025513</v>
      </c>
      <c r="AT89" s="74">
        <v>0</v>
      </c>
      <c r="AU89" s="74">
        <v>0</v>
      </c>
      <c r="AV89" s="74">
        <v>0</v>
      </c>
      <c r="AW89" s="74">
        <v>3.6844507611993333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10.893158772241508</v>
      </c>
      <c r="BM89" s="74">
        <v>8.9708366359635949</v>
      </c>
      <c r="BN89" s="74">
        <v>0</v>
      </c>
      <c r="BO89" s="74">
        <v>3.9247410282340724</v>
      </c>
      <c r="BP89" s="74">
        <v>2.0024188919561596</v>
      </c>
      <c r="BQ89" s="74">
        <v>1.2815480908519419</v>
      </c>
      <c r="BR89" s="74">
        <v>0</v>
      </c>
      <c r="BS89" s="74">
        <v>0</v>
      </c>
      <c r="BT89" s="74">
        <v>337.84811545084324</v>
      </c>
      <c r="BU89" s="74">
        <v>0</v>
      </c>
      <c r="BV89" s="74">
        <v>0</v>
      </c>
      <c r="BW89" s="74">
        <v>0</v>
      </c>
      <c r="BX89" s="74">
        <v>4355.1008964932898</v>
      </c>
      <c r="BY89" s="74">
        <v>1168.0509880558668</v>
      </c>
      <c r="BZ89" s="74">
        <v>0</v>
      </c>
      <c r="CA89" s="74">
        <v>5523.1518845491564</v>
      </c>
      <c r="CB89" s="74">
        <v>5861</v>
      </c>
      <c r="CD89" s="74">
        <v>0</v>
      </c>
      <c r="CE89" s="74">
        <v>0</v>
      </c>
      <c r="CF89" s="74">
        <v>0</v>
      </c>
      <c r="CH89" s="95">
        <v>5861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1.0389660296152072</v>
      </c>
      <c r="E90" s="74">
        <v>0.31168980888456216</v>
      </c>
      <c r="F90" s="74">
        <v>1.8701388533073731</v>
      </c>
      <c r="G90" s="74">
        <v>0</v>
      </c>
      <c r="H90" s="74">
        <v>5.7143131628836397</v>
      </c>
      <c r="I90" s="74">
        <v>3.3246912947686629</v>
      </c>
      <c r="J90" s="74">
        <v>0.62337961776912432</v>
      </c>
      <c r="K90" s="74">
        <v>1.45455244146129</v>
      </c>
      <c r="L90" s="74">
        <v>0.93506942665368653</v>
      </c>
      <c r="M90" s="74">
        <v>2.5974150740380182</v>
      </c>
      <c r="N90" s="74">
        <v>0.83117282369216572</v>
      </c>
      <c r="O90" s="74">
        <v>0</v>
      </c>
      <c r="P90" s="74">
        <v>1.45455244146129</v>
      </c>
      <c r="Q90" s="74">
        <v>244.46870676845828</v>
      </c>
      <c r="R90" s="74">
        <v>41.974227596454377</v>
      </c>
      <c r="S90" s="74">
        <v>1.1428626325767279</v>
      </c>
      <c r="T90" s="74">
        <v>0.20779320592304143</v>
      </c>
      <c r="U90" s="74">
        <v>0</v>
      </c>
      <c r="V90" s="74">
        <v>0.51948301480760362</v>
      </c>
      <c r="W90" s="74">
        <v>0.20779320592304143</v>
      </c>
      <c r="X90" s="74">
        <v>12.675385561305529</v>
      </c>
      <c r="Y90" s="74">
        <v>6.3376927806527643</v>
      </c>
      <c r="Z90" s="74">
        <v>0</v>
      </c>
      <c r="AA90" s="74">
        <v>9.7662806783829481</v>
      </c>
      <c r="AB90" s="74">
        <v>0.20779320592304143</v>
      </c>
      <c r="AC90" s="74">
        <v>22.337769636726957</v>
      </c>
      <c r="AD90" s="74">
        <v>1.0389660296152072</v>
      </c>
      <c r="AE90" s="74">
        <v>0.10389660296152071</v>
      </c>
      <c r="AF90" s="74">
        <v>0.51948301480760362</v>
      </c>
      <c r="AG90" s="74">
        <v>4.4675539273453904</v>
      </c>
      <c r="AH90" s="74">
        <v>0.31168980888456216</v>
      </c>
      <c r="AI90" s="74">
        <v>91.94849362094584</v>
      </c>
      <c r="AJ90" s="74">
        <v>61.922375365066351</v>
      </c>
      <c r="AK90" s="74">
        <v>4.5714505303069117</v>
      </c>
      <c r="AL90" s="74">
        <v>0.93506942665368653</v>
      </c>
      <c r="AM90" s="74">
        <v>120.62395603832557</v>
      </c>
      <c r="AN90" s="74">
        <v>16.415663267920273</v>
      </c>
      <c r="AO90" s="74">
        <v>8.3117282369216579</v>
      </c>
      <c r="AP90" s="74">
        <v>5.0909335451145159</v>
      </c>
      <c r="AQ90" s="74">
        <v>136.31234308551518</v>
      </c>
      <c r="AR90" s="74">
        <v>3.1168980888456215</v>
      </c>
      <c r="AS90" s="74">
        <v>51.1171286570682</v>
      </c>
      <c r="AT90" s="74">
        <v>15.89618025311267</v>
      </c>
      <c r="AU90" s="74">
        <v>14.753317620535944</v>
      </c>
      <c r="AV90" s="74">
        <v>0.20779320592304143</v>
      </c>
      <c r="AW90" s="74">
        <v>20.571527386381103</v>
      </c>
      <c r="AX90" s="74">
        <v>0.62337961776912432</v>
      </c>
      <c r="AY90" s="74">
        <v>0.93506942665368653</v>
      </c>
      <c r="AZ90" s="74">
        <v>0.20779320592304143</v>
      </c>
      <c r="BA90" s="74">
        <v>8.8312112517292629</v>
      </c>
      <c r="BB90" s="74">
        <v>0.31168980888456216</v>
      </c>
      <c r="BC90" s="74">
        <v>12.052005943536404</v>
      </c>
      <c r="BD90" s="74">
        <v>38.337846492801148</v>
      </c>
      <c r="BE90" s="74">
        <v>19.636457959727416</v>
      </c>
      <c r="BF90" s="74">
        <v>39.480709125377871</v>
      </c>
      <c r="BG90" s="74">
        <v>68.779551160526722</v>
      </c>
      <c r="BH90" s="74">
        <v>43.324883434954138</v>
      </c>
      <c r="BI90" s="74">
        <v>86.338077061023725</v>
      </c>
      <c r="BJ90" s="74">
        <v>31.480670697340777</v>
      </c>
      <c r="BK90" s="74">
        <v>2.9091048829225801</v>
      </c>
      <c r="BL90" s="74">
        <v>125.50709637751703</v>
      </c>
      <c r="BM90" s="74">
        <v>157.09166367781933</v>
      </c>
      <c r="BN90" s="74">
        <v>4.2597607214223494</v>
      </c>
      <c r="BO90" s="74">
        <v>345.76789465594095</v>
      </c>
      <c r="BP90" s="74">
        <v>1539.0203796690066</v>
      </c>
      <c r="BQ90" s="74">
        <v>27.636496387764513</v>
      </c>
      <c r="BR90" s="74">
        <v>15.584490444228109</v>
      </c>
      <c r="BS90" s="74">
        <v>0</v>
      </c>
      <c r="BT90" s="74">
        <v>3486.3544089767897</v>
      </c>
      <c r="BU90" s="74">
        <v>0</v>
      </c>
      <c r="BV90" s="74">
        <v>0</v>
      </c>
      <c r="BW90" s="74">
        <v>0</v>
      </c>
      <c r="BX90" s="74">
        <v>3691.34240661987</v>
      </c>
      <c r="BY90" s="74">
        <v>933.30318440334065</v>
      </c>
      <c r="BZ90" s="74">
        <v>0</v>
      </c>
      <c r="CA90" s="74">
        <v>4624.6455910232107</v>
      </c>
      <c r="CB90" s="74">
        <v>8111</v>
      </c>
      <c r="CD90" s="74">
        <v>0</v>
      </c>
      <c r="CE90" s="74">
        <v>0</v>
      </c>
      <c r="CF90" s="74">
        <v>0</v>
      </c>
      <c r="CH90" s="95">
        <v>8111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0</v>
      </c>
      <c r="E91" s="74">
        <v>0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74">
        <v>0</v>
      </c>
      <c r="AA91" s="74">
        <v>0</v>
      </c>
      <c r="AB91" s="74">
        <v>0</v>
      </c>
      <c r="AC91" s="74">
        <v>0</v>
      </c>
      <c r="AD91" s="74">
        <v>0</v>
      </c>
      <c r="AE91" s="74">
        <v>0</v>
      </c>
      <c r="AF91" s="74">
        <v>0</v>
      </c>
      <c r="AG91" s="74">
        <v>0</v>
      </c>
      <c r="AH91" s="74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  <c r="AR91" s="74">
        <v>0</v>
      </c>
      <c r="AS91" s="74">
        <v>0</v>
      </c>
      <c r="AT91" s="74">
        <v>0</v>
      </c>
      <c r="AU91" s="74">
        <v>0</v>
      </c>
      <c r="AV91" s="74">
        <v>0</v>
      </c>
      <c r="AW91" s="74">
        <v>0</v>
      </c>
      <c r="AX91" s="74">
        <v>0</v>
      </c>
      <c r="AY91" s="74">
        <v>0</v>
      </c>
      <c r="AZ91" s="74">
        <v>0</v>
      </c>
      <c r="BA91" s="74">
        <v>0</v>
      </c>
      <c r="BB91" s="74">
        <v>0</v>
      </c>
      <c r="BC91" s="74">
        <v>0</v>
      </c>
      <c r="BD91" s="74">
        <v>0</v>
      </c>
      <c r="BE91" s="74">
        <v>0</v>
      </c>
      <c r="BF91" s="74">
        <v>0</v>
      </c>
      <c r="BG91" s="74">
        <v>0</v>
      </c>
      <c r="BH91" s="74">
        <v>0</v>
      </c>
      <c r="BI91" s="74">
        <v>0</v>
      </c>
      <c r="BJ91" s="74">
        <v>0</v>
      </c>
      <c r="BK91" s="74">
        <v>0</v>
      </c>
      <c r="BL91" s="74">
        <v>0</v>
      </c>
      <c r="BM91" s="74">
        <v>0</v>
      </c>
      <c r="BN91" s="74">
        <v>0</v>
      </c>
      <c r="BO91" s="74">
        <v>0</v>
      </c>
      <c r="BP91" s="74">
        <v>0</v>
      </c>
      <c r="BQ91" s="74">
        <v>0</v>
      </c>
      <c r="BR91" s="74">
        <v>0</v>
      </c>
      <c r="BS91" s="74">
        <v>0</v>
      </c>
      <c r="BT91" s="74">
        <v>0</v>
      </c>
      <c r="BU91" s="74">
        <v>0</v>
      </c>
      <c r="BV91" s="74">
        <v>0</v>
      </c>
      <c r="BW91" s="74">
        <v>0</v>
      </c>
      <c r="BX91" s="74">
        <v>0</v>
      </c>
      <c r="BY91" s="74">
        <v>0</v>
      </c>
      <c r="BZ91" s="74">
        <v>0</v>
      </c>
      <c r="CA91" s="74">
        <v>0</v>
      </c>
      <c r="CB91" s="74">
        <v>0</v>
      </c>
      <c r="CD91" s="74">
        <v>0</v>
      </c>
      <c r="CE91" s="74">
        <v>0</v>
      </c>
      <c r="CF91" s="74">
        <v>0</v>
      </c>
      <c r="CH91" s="95">
        <v>0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546.01168031793725</v>
      </c>
      <c r="E92" s="74">
        <v>375.15501865942906</v>
      </c>
      <c r="F92" s="74">
        <v>32.104027528716131</v>
      </c>
      <c r="G92" s="74">
        <v>62.019144089565259</v>
      </c>
      <c r="H92" s="74">
        <v>16.052013764358065</v>
      </c>
      <c r="I92" s="74">
        <v>100.2034798623564</v>
      </c>
      <c r="J92" s="74">
        <v>34.900969320990647</v>
      </c>
      <c r="K92" s="74">
        <v>125.25434982794552</v>
      </c>
      <c r="L92" s="74">
        <v>6.3235205738380262</v>
      </c>
      <c r="M92" s="74">
        <v>266.68231958513064</v>
      </c>
      <c r="N92" s="74">
        <v>61.167900935394762</v>
      </c>
      <c r="O92" s="74">
        <v>5.7154897494305246</v>
      </c>
      <c r="P92" s="74">
        <v>137.41496631609556</v>
      </c>
      <c r="Q92" s="74">
        <v>20.186623370329084</v>
      </c>
      <c r="R92" s="74">
        <v>25.780506954878106</v>
      </c>
      <c r="S92" s="74">
        <v>66.396966025299278</v>
      </c>
      <c r="T92" s="74">
        <v>196.75877477826782</v>
      </c>
      <c r="U92" s="74">
        <v>15.808801434595065</v>
      </c>
      <c r="V92" s="74">
        <v>7.6611883875345317</v>
      </c>
      <c r="W92" s="74">
        <v>11.066161004216546</v>
      </c>
      <c r="X92" s="74">
        <v>417.71717636795421</v>
      </c>
      <c r="Y92" s="74">
        <v>65.424116706247275</v>
      </c>
      <c r="Z92" s="74">
        <v>18.848955556632578</v>
      </c>
      <c r="AA92" s="74">
        <v>25.172476130470603</v>
      </c>
      <c r="AB92" s="74">
        <v>195.66431929433432</v>
      </c>
      <c r="AC92" s="74">
        <v>432.91794697814186</v>
      </c>
      <c r="AD92" s="74">
        <v>325.41809722289537</v>
      </c>
      <c r="AE92" s="74">
        <v>249.29263800707605</v>
      </c>
      <c r="AF92" s="74">
        <v>116.25549362671448</v>
      </c>
      <c r="AG92" s="74">
        <v>15.443982939950565</v>
      </c>
      <c r="AH92" s="74">
        <v>57.398109824068236</v>
      </c>
      <c r="AI92" s="74">
        <v>69.558726312218283</v>
      </c>
      <c r="AJ92" s="74">
        <v>62.262356419328263</v>
      </c>
      <c r="AK92" s="74">
        <v>135.22605534822856</v>
      </c>
      <c r="AL92" s="74">
        <v>26.996568603693113</v>
      </c>
      <c r="AM92" s="74">
        <v>34.292938496583147</v>
      </c>
      <c r="AN92" s="74">
        <v>17.997712402462078</v>
      </c>
      <c r="AO92" s="74">
        <v>7866.5812000193864</v>
      </c>
      <c r="AP92" s="74">
        <v>267.41195657441966</v>
      </c>
      <c r="AQ92" s="74">
        <v>59.343808462172255</v>
      </c>
      <c r="AR92" s="74">
        <v>123.79507584936751</v>
      </c>
      <c r="AS92" s="74">
        <v>1517.1585130616004</v>
      </c>
      <c r="AT92" s="74">
        <v>124.40310667377501</v>
      </c>
      <c r="AU92" s="74">
        <v>4.1346096059710167</v>
      </c>
      <c r="AV92" s="74">
        <v>2.918547957156012</v>
      </c>
      <c r="AW92" s="74">
        <v>91.934260650414373</v>
      </c>
      <c r="AX92" s="74">
        <v>109.20233606358747</v>
      </c>
      <c r="AY92" s="74">
        <v>141.18475742742208</v>
      </c>
      <c r="AZ92" s="74">
        <v>15.200770610187563</v>
      </c>
      <c r="BA92" s="74">
        <v>36.117030969805654</v>
      </c>
      <c r="BB92" s="74">
        <v>179.12588087045023</v>
      </c>
      <c r="BC92" s="74">
        <v>41.954126884117677</v>
      </c>
      <c r="BD92" s="74">
        <v>190.3136480395483</v>
      </c>
      <c r="BE92" s="74">
        <v>36.360243299568651</v>
      </c>
      <c r="BF92" s="74">
        <v>85.002709252168856</v>
      </c>
      <c r="BG92" s="74">
        <v>26.996568603693113</v>
      </c>
      <c r="BH92" s="74">
        <v>15.930407599476567</v>
      </c>
      <c r="BI92" s="74">
        <v>13.133465807202056</v>
      </c>
      <c r="BJ92" s="74">
        <v>520.71759802258521</v>
      </c>
      <c r="BK92" s="74">
        <v>8.0260068821790327</v>
      </c>
      <c r="BL92" s="74">
        <v>608.88206756167301</v>
      </c>
      <c r="BM92" s="74">
        <v>188.85437406097029</v>
      </c>
      <c r="BN92" s="74">
        <v>190.80007269907432</v>
      </c>
      <c r="BO92" s="74">
        <v>133.40196287500606</v>
      </c>
      <c r="BP92" s="74">
        <v>108.95912373382446</v>
      </c>
      <c r="BQ92" s="74">
        <v>75.639034556293325</v>
      </c>
      <c r="BR92" s="74">
        <v>292.94925119953473</v>
      </c>
      <c r="BS92" s="74">
        <v>0</v>
      </c>
      <c r="BT92" s="74">
        <v>17454.984088595938</v>
      </c>
      <c r="BU92" s="74">
        <v>0</v>
      </c>
      <c r="BV92" s="74">
        <v>0</v>
      </c>
      <c r="BW92" s="74">
        <v>0</v>
      </c>
      <c r="BX92" s="74">
        <v>7636.0159114040607</v>
      </c>
      <c r="BY92" s="74">
        <v>0</v>
      </c>
      <c r="BZ92" s="74">
        <v>0</v>
      </c>
      <c r="CA92" s="74">
        <v>7636.0159114040607</v>
      </c>
      <c r="CB92" s="74">
        <v>25091</v>
      </c>
      <c r="CD92" s="74">
        <v>0</v>
      </c>
      <c r="CE92" s="74">
        <v>0</v>
      </c>
      <c r="CF92" s="74">
        <v>0</v>
      </c>
      <c r="CH92" s="95">
        <v>25091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1.1483860734396065E-2</v>
      </c>
      <c r="E93" s="74">
        <v>2.8709651835990163E-3</v>
      </c>
      <c r="F93" s="74">
        <v>2.8709651835990163E-3</v>
      </c>
      <c r="G93" s="74">
        <v>8.8999920691569506E-2</v>
      </c>
      <c r="H93" s="74">
        <v>7.751605995717345E-2</v>
      </c>
      <c r="I93" s="74">
        <v>0.4392576730906495</v>
      </c>
      <c r="J93" s="74">
        <v>0.17225791101594101</v>
      </c>
      <c r="K93" s="74">
        <v>0.35025775239908002</v>
      </c>
      <c r="L93" s="74">
        <v>0.18661273693393607</v>
      </c>
      <c r="M93" s="74">
        <v>0.69477357443096199</v>
      </c>
      <c r="N93" s="74">
        <v>1.2833214370687605</v>
      </c>
      <c r="O93" s="74">
        <v>2.8709651835990163E-3</v>
      </c>
      <c r="P93" s="74">
        <v>0.16938694583234198</v>
      </c>
      <c r="Q93" s="74">
        <v>8.3257990324371492E-2</v>
      </c>
      <c r="R93" s="74">
        <v>6.0290268855579351E-2</v>
      </c>
      <c r="S93" s="74">
        <v>0.51964469823142201</v>
      </c>
      <c r="T93" s="74">
        <v>0.87277341581410106</v>
      </c>
      <c r="U93" s="74">
        <v>2.8709651835990169E-2</v>
      </c>
      <c r="V93" s="74">
        <v>0.77803156475533353</v>
      </c>
      <c r="W93" s="74">
        <v>5.7419303671980337E-2</v>
      </c>
      <c r="X93" s="74">
        <v>1.6192243635498453</v>
      </c>
      <c r="Y93" s="74">
        <v>1.0852248394004282</v>
      </c>
      <c r="Z93" s="74">
        <v>0.33303196129748597</v>
      </c>
      <c r="AA93" s="74">
        <v>0.18948370211753507</v>
      </c>
      <c r="AB93" s="74">
        <v>1.4613212784518994</v>
      </c>
      <c r="AC93" s="74">
        <v>2.0441272107224995</v>
      </c>
      <c r="AD93" s="74">
        <v>10.938377349512253</v>
      </c>
      <c r="AE93" s="74">
        <v>5.6787691331588555</v>
      </c>
      <c r="AF93" s="74">
        <v>0.49093504639543184</v>
      </c>
      <c r="AG93" s="74">
        <v>8.6128955507970506E-2</v>
      </c>
      <c r="AH93" s="74">
        <v>0.17512887619954001</v>
      </c>
      <c r="AI93" s="74">
        <v>0.30719327464509477</v>
      </c>
      <c r="AJ93" s="74">
        <v>0.32729003093028786</v>
      </c>
      <c r="AK93" s="74">
        <v>0.91296692838448723</v>
      </c>
      <c r="AL93" s="74">
        <v>0.35599968276627802</v>
      </c>
      <c r="AM93" s="74">
        <v>0.1952256324847331</v>
      </c>
      <c r="AN93" s="74">
        <v>6.8903164406376394E-2</v>
      </c>
      <c r="AO93" s="74">
        <v>0.16364501546514393</v>
      </c>
      <c r="AP93" s="74">
        <v>2.1848045047188518</v>
      </c>
      <c r="AQ93" s="74">
        <v>0.84119279879451181</v>
      </c>
      <c r="AR93" s="74">
        <v>0.94741851058767557</v>
      </c>
      <c r="AS93" s="74">
        <v>9.3564755333491956</v>
      </c>
      <c r="AT93" s="74">
        <v>0.71487033071615513</v>
      </c>
      <c r="AU93" s="74">
        <v>2.5838686652391151E-2</v>
      </c>
      <c r="AV93" s="74">
        <v>1.4354825917995084E-2</v>
      </c>
      <c r="AW93" s="74">
        <v>1.7742564834641923</v>
      </c>
      <c r="AX93" s="74">
        <v>0.80387025140772472</v>
      </c>
      <c r="AY93" s="74">
        <v>2.727416924419066</v>
      </c>
      <c r="AZ93" s="74">
        <v>9.7612816242366549E-2</v>
      </c>
      <c r="BA93" s="74">
        <v>0.13493536362915379</v>
      </c>
      <c r="BB93" s="74">
        <v>0.12632246807835673</v>
      </c>
      <c r="BC93" s="74">
        <v>0.22393528432072329</v>
      </c>
      <c r="BD93" s="74">
        <v>1.2201602030295822</v>
      </c>
      <c r="BE93" s="74">
        <v>0.92157982393528426</v>
      </c>
      <c r="BF93" s="74">
        <v>1.2000634467443889</v>
      </c>
      <c r="BG93" s="74">
        <v>0.18948370211753507</v>
      </c>
      <c r="BH93" s="74">
        <v>7.1774129589975408E-2</v>
      </c>
      <c r="BI93" s="74">
        <v>0.1205805377111587</v>
      </c>
      <c r="BJ93" s="74">
        <v>12.244666508049805</v>
      </c>
      <c r="BK93" s="74">
        <v>7.751605995717345E-2</v>
      </c>
      <c r="BL93" s="74">
        <v>27.351685304147832</v>
      </c>
      <c r="BM93" s="74">
        <v>4.071028630343406</v>
      </c>
      <c r="BN93" s="74">
        <v>0.51677373304782304</v>
      </c>
      <c r="BO93" s="74">
        <v>4.0365770481402174</v>
      </c>
      <c r="BP93" s="74">
        <v>3.5571258624791815</v>
      </c>
      <c r="BQ93" s="74">
        <v>0.26699976207470855</v>
      </c>
      <c r="BR93" s="74">
        <v>4.3265445316837177</v>
      </c>
      <c r="BS93" s="74">
        <v>0</v>
      </c>
      <c r="BT93" s="74">
        <v>112.46144817194067</v>
      </c>
      <c r="BU93" s="74">
        <v>0</v>
      </c>
      <c r="BV93" s="74">
        <v>0</v>
      </c>
      <c r="BW93" s="74">
        <v>0</v>
      </c>
      <c r="BX93" s="74">
        <v>68.538551828059326</v>
      </c>
      <c r="BY93" s="74">
        <v>0</v>
      </c>
      <c r="BZ93" s="74">
        <v>0</v>
      </c>
      <c r="CA93" s="74">
        <v>68.538551828059326</v>
      </c>
      <c r="CB93" s="74">
        <v>181</v>
      </c>
      <c r="CD93" s="74">
        <v>0</v>
      </c>
      <c r="CE93" s="74">
        <v>0</v>
      </c>
      <c r="CF93" s="74">
        <v>0</v>
      </c>
      <c r="CH93" s="95">
        <v>181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0</v>
      </c>
      <c r="AF94" s="74">
        <v>0</v>
      </c>
      <c r="AG94" s="74">
        <v>0</v>
      </c>
      <c r="AH94" s="74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  <c r="AR94" s="74">
        <v>0</v>
      </c>
      <c r="AS94" s="74">
        <v>0</v>
      </c>
      <c r="AT94" s="74">
        <v>0</v>
      </c>
      <c r="AU94" s="74">
        <v>0</v>
      </c>
      <c r="AV94" s="74">
        <v>0</v>
      </c>
      <c r="AW94" s="74">
        <v>0</v>
      </c>
      <c r="AX94" s="74">
        <v>0</v>
      </c>
      <c r="AY94" s="74">
        <v>0</v>
      </c>
      <c r="AZ94" s="74">
        <v>0</v>
      </c>
      <c r="BA94" s="74">
        <v>0</v>
      </c>
      <c r="BB94" s="74">
        <v>0</v>
      </c>
      <c r="BC94" s="74">
        <v>0</v>
      </c>
      <c r="BD94" s="74">
        <v>0</v>
      </c>
      <c r="BE94" s="74">
        <v>0</v>
      </c>
      <c r="BF94" s="74">
        <v>0</v>
      </c>
      <c r="BG94" s="74">
        <v>0</v>
      </c>
      <c r="BH94" s="74">
        <v>0</v>
      </c>
      <c r="BI94" s="74">
        <v>0</v>
      </c>
      <c r="BJ94" s="74">
        <v>0</v>
      </c>
      <c r="BK94" s="74">
        <v>0</v>
      </c>
      <c r="BL94" s="74">
        <v>0</v>
      </c>
      <c r="BM94" s="74">
        <v>0</v>
      </c>
      <c r="BN94" s="74">
        <v>0</v>
      </c>
      <c r="BO94" s="74">
        <v>0</v>
      </c>
      <c r="BP94" s="74">
        <v>0</v>
      </c>
      <c r="BQ94" s="74">
        <v>0</v>
      </c>
      <c r="BR94" s="74">
        <v>0</v>
      </c>
      <c r="BS94" s="74">
        <v>0</v>
      </c>
      <c r="BT94" s="74">
        <v>0</v>
      </c>
      <c r="BU94" s="74">
        <v>0</v>
      </c>
      <c r="BV94" s="74">
        <v>0</v>
      </c>
      <c r="BW94" s="74">
        <v>0</v>
      </c>
      <c r="BX94" s="74">
        <v>0</v>
      </c>
      <c r="BY94" s="74">
        <v>0</v>
      </c>
      <c r="BZ94" s="74">
        <v>0</v>
      </c>
      <c r="CA94" s="74">
        <v>0</v>
      </c>
      <c r="CB94" s="74">
        <v>0</v>
      </c>
      <c r="CD94" s="74">
        <v>0</v>
      </c>
      <c r="CE94" s="74">
        <v>0</v>
      </c>
      <c r="CF94" s="74">
        <v>0</v>
      </c>
      <c r="CH94" s="95">
        <v>0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0</v>
      </c>
      <c r="AE95" s="74">
        <v>0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  <c r="AR95" s="74">
        <v>0</v>
      </c>
      <c r="AS95" s="74">
        <v>0</v>
      </c>
      <c r="AT95" s="74">
        <v>0</v>
      </c>
      <c r="AU95" s="74">
        <v>0</v>
      </c>
      <c r="AV95" s="74">
        <v>0</v>
      </c>
      <c r="AW95" s="74">
        <v>0</v>
      </c>
      <c r="AX95" s="74">
        <v>0</v>
      </c>
      <c r="AY95" s="74">
        <v>0</v>
      </c>
      <c r="AZ95" s="74">
        <v>0</v>
      </c>
      <c r="BA95" s="74">
        <v>0</v>
      </c>
      <c r="BB95" s="74">
        <v>0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4">
        <v>0</v>
      </c>
      <c r="BR95" s="74">
        <v>0</v>
      </c>
      <c r="BS95" s="74">
        <v>0</v>
      </c>
      <c r="BT95" s="74">
        <v>0</v>
      </c>
      <c r="BU95" s="74">
        <v>0</v>
      </c>
      <c r="BV95" s="74">
        <v>0</v>
      </c>
      <c r="BW95" s="74">
        <v>0</v>
      </c>
      <c r="BX95" s="74">
        <v>0</v>
      </c>
      <c r="BY95" s="74">
        <v>0</v>
      </c>
      <c r="BZ95" s="74">
        <v>0</v>
      </c>
      <c r="CA95" s="74">
        <v>0</v>
      </c>
      <c r="CB95" s="74">
        <v>0</v>
      </c>
      <c r="CD95" s="74">
        <v>0</v>
      </c>
      <c r="CE95" s="74">
        <v>0</v>
      </c>
      <c r="CF95" s="74">
        <v>0</v>
      </c>
      <c r="CH95" s="95">
        <v>0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  <c r="V96" s="74">
        <v>0</v>
      </c>
      <c r="W96" s="74">
        <v>0</v>
      </c>
      <c r="X96" s="74">
        <v>0</v>
      </c>
      <c r="Y96" s="74">
        <v>0</v>
      </c>
      <c r="Z96" s="74">
        <v>0</v>
      </c>
      <c r="AA96" s="74">
        <v>0</v>
      </c>
      <c r="AB96" s="74">
        <v>0</v>
      </c>
      <c r="AC96" s="74">
        <v>0</v>
      </c>
      <c r="AD96" s="74">
        <v>0</v>
      </c>
      <c r="AE96" s="74">
        <v>0</v>
      </c>
      <c r="AF96" s="74">
        <v>0</v>
      </c>
      <c r="AG96" s="74">
        <v>0</v>
      </c>
      <c r="AH96" s="74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  <c r="AR96" s="74">
        <v>0</v>
      </c>
      <c r="AS96" s="74">
        <v>0</v>
      </c>
      <c r="AT96" s="74">
        <v>0</v>
      </c>
      <c r="AU96" s="74">
        <v>0</v>
      </c>
      <c r="AV96" s="74">
        <v>0</v>
      </c>
      <c r="AW96" s="74">
        <v>0</v>
      </c>
      <c r="AX96" s="74">
        <v>0</v>
      </c>
      <c r="AY96" s="74">
        <v>0</v>
      </c>
      <c r="AZ96" s="74">
        <v>0</v>
      </c>
      <c r="BA96" s="74">
        <v>0</v>
      </c>
      <c r="BB96" s="74">
        <v>0</v>
      </c>
      <c r="BC96" s="74">
        <v>0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0</v>
      </c>
      <c r="BK96" s="74">
        <v>0</v>
      </c>
      <c r="BL96" s="74">
        <v>0</v>
      </c>
      <c r="BM96" s="74">
        <v>0</v>
      </c>
      <c r="BN96" s="74">
        <v>0</v>
      </c>
      <c r="BO96" s="74">
        <v>0</v>
      </c>
      <c r="BP96" s="74">
        <v>0</v>
      </c>
      <c r="BQ96" s="74">
        <v>0</v>
      </c>
      <c r="BR96" s="74">
        <v>0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0</v>
      </c>
      <c r="CA96" s="74">
        <v>0</v>
      </c>
      <c r="CB96" s="74">
        <v>0</v>
      </c>
      <c r="CD96" s="74">
        <v>0</v>
      </c>
      <c r="CE96" s="74">
        <v>0</v>
      </c>
      <c r="CF96" s="74">
        <v>0</v>
      </c>
      <c r="CH96" s="95">
        <v>0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4">
        <v>0</v>
      </c>
      <c r="BQ97" s="74">
        <v>0</v>
      </c>
      <c r="BR97" s="74">
        <v>0</v>
      </c>
      <c r="BS97" s="74">
        <v>0</v>
      </c>
      <c r="BT97" s="74">
        <v>0</v>
      </c>
      <c r="BU97" s="74">
        <v>0</v>
      </c>
      <c r="BV97" s="74">
        <v>0</v>
      </c>
      <c r="BW97" s="74">
        <v>0</v>
      </c>
      <c r="BX97" s="74">
        <v>0</v>
      </c>
      <c r="BY97" s="74">
        <v>0</v>
      </c>
      <c r="BZ97" s="74">
        <v>0</v>
      </c>
      <c r="CA97" s="74">
        <v>0</v>
      </c>
      <c r="CB97" s="74">
        <v>0</v>
      </c>
      <c r="CD97" s="74">
        <v>0</v>
      </c>
      <c r="CE97" s="74">
        <v>0</v>
      </c>
      <c r="CF97" s="74">
        <v>0</v>
      </c>
      <c r="CH97" s="95">
        <v>0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4">
        <v>0</v>
      </c>
      <c r="BQ98" s="74">
        <v>0</v>
      </c>
      <c r="BR98" s="74">
        <v>0</v>
      </c>
      <c r="BS98" s="74">
        <v>0</v>
      </c>
      <c r="BT98" s="74">
        <v>0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0</v>
      </c>
      <c r="CD98" s="74">
        <v>0</v>
      </c>
      <c r="CE98" s="74">
        <v>0</v>
      </c>
      <c r="CF98" s="74">
        <v>0</v>
      </c>
      <c r="CH98" s="95">
        <v>0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45.302570897325154</v>
      </c>
      <c r="E99" s="74">
        <v>7.6203607455016611</v>
      </c>
      <c r="F99" s="74">
        <v>5.4953223138075931</v>
      </c>
      <c r="G99" s="74">
        <v>9.7995402837357073</v>
      </c>
      <c r="H99" s="74">
        <v>49.227801121473433</v>
      </c>
      <c r="I99" s="74">
        <v>26.759241907383277</v>
      </c>
      <c r="J99" s="74">
        <v>7.34965521280178</v>
      </c>
      <c r="K99" s="74">
        <v>93.203914908569175</v>
      </c>
      <c r="L99" s="74">
        <v>22.170783128120288</v>
      </c>
      <c r="M99" s="74">
        <v>121.14072588319694</v>
      </c>
      <c r="N99" s="74">
        <v>27.029947440083159</v>
      </c>
      <c r="O99" s="74">
        <v>1.9490798354391461</v>
      </c>
      <c r="P99" s="74">
        <v>10.20559858278553</v>
      </c>
      <c r="Q99" s="74">
        <v>6.0908744857473316</v>
      </c>
      <c r="R99" s="74">
        <v>9.3934819846858844</v>
      </c>
      <c r="S99" s="74">
        <v>5.1569403979327415</v>
      </c>
      <c r="T99" s="74">
        <v>25.270361477533928</v>
      </c>
      <c r="U99" s="74">
        <v>3.6274541381784107</v>
      </c>
      <c r="V99" s="74">
        <v>41.363805396541878</v>
      </c>
      <c r="W99" s="74">
        <v>7.7827840651215903</v>
      </c>
      <c r="X99" s="74">
        <v>48.442755076643778</v>
      </c>
      <c r="Y99" s="74">
        <v>18.570399543211863</v>
      </c>
      <c r="Z99" s="74">
        <v>14.455675446173666</v>
      </c>
      <c r="AA99" s="74">
        <v>24.959050114929067</v>
      </c>
      <c r="AB99" s="74">
        <v>27.043482716718152</v>
      </c>
      <c r="AC99" s="74">
        <v>28.775998125997393</v>
      </c>
      <c r="AD99" s="74">
        <v>45.952264175804871</v>
      </c>
      <c r="AE99" s="74">
        <v>5.8607747829524319</v>
      </c>
      <c r="AF99" s="74">
        <v>23.903298537399529</v>
      </c>
      <c r="AG99" s="74">
        <v>15.768597279768091</v>
      </c>
      <c r="AH99" s="74">
        <v>14.009011317218864</v>
      </c>
      <c r="AI99" s="74">
        <v>19.531404184296445</v>
      </c>
      <c r="AJ99" s="74">
        <v>53.707977687656474</v>
      </c>
      <c r="AK99" s="74">
        <v>16.188190855452909</v>
      </c>
      <c r="AL99" s="74">
        <v>6.7947088707670238</v>
      </c>
      <c r="AM99" s="74">
        <v>14.631634042428589</v>
      </c>
      <c r="AN99" s="74">
        <v>0.50080523549478062</v>
      </c>
      <c r="AO99" s="74">
        <v>37.668674875188493</v>
      </c>
      <c r="AP99" s="74">
        <v>3.1943252858586004</v>
      </c>
      <c r="AQ99" s="74">
        <v>24.701879858864178</v>
      </c>
      <c r="AR99" s="74">
        <v>13.535276634994071</v>
      </c>
      <c r="AS99" s="74">
        <v>376.34836683601009</v>
      </c>
      <c r="AT99" s="74">
        <v>358.1704903152131</v>
      </c>
      <c r="AU99" s="74">
        <v>1.2181748971494664</v>
      </c>
      <c r="AV99" s="74">
        <v>0.71736966165468574</v>
      </c>
      <c r="AW99" s="74">
        <v>48.699925332708666</v>
      </c>
      <c r="AX99" s="74">
        <v>0.23009970279489919</v>
      </c>
      <c r="AY99" s="74">
        <v>8.0264190445514831</v>
      </c>
      <c r="AZ99" s="74">
        <v>5.1027992913927651</v>
      </c>
      <c r="BA99" s="74">
        <v>1.3129218335944248</v>
      </c>
      <c r="BB99" s="74">
        <v>2.5852378372838674</v>
      </c>
      <c r="BC99" s="74">
        <v>1.543021536389324</v>
      </c>
      <c r="BD99" s="74">
        <v>5.2246167811077111</v>
      </c>
      <c r="BE99" s="74">
        <v>0.14888804298493477</v>
      </c>
      <c r="BF99" s="74">
        <v>5.7930983997774614</v>
      </c>
      <c r="BG99" s="74">
        <v>3.7628069045283512</v>
      </c>
      <c r="BH99" s="74">
        <v>0.60908744857473318</v>
      </c>
      <c r="BI99" s="74">
        <v>4.2365415867531437</v>
      </c>
      <c r="BJ99" s="74">
        <v>1.339992386864413</v>
      </c>
      <c r="BK99" s="74">
        <v>0.74444021492467383</v>
      </c>
      <c r="BL99" s="74">
        <v>14.212040466743774</v>
      </c>
      <c r="BM99" s="74">
        <v>1.3941334934043894</v>
      </c>
      <c r="BN99" s="74">
        <v>2.707055326998814E-2</v>
      </c>
      <c r="BO99" s="74">
        <v>3.5597777550034406</v>
      </c>
      <c r="BP99" s="74">
        <v>0</v>
      </c>
      <c r="BQ99" s="74">
        <v>0.86625770463962048</v>
      </c>
      <c r="BR99" s="74">
        <v>1.136963237339502</v>
      </c>
      <c r="BS99" s="74">
        <v>0</v>
      </c>
      <c r="BT99" s="74">
        <v>1831.1469701184428</v>
      </c>
      <c r="BU99" s="74">
        <v>0</v>
      </c>
      <c r="BV99" s="74">
        <v>0</v>
      </c>
      <c r="BW99" s="74">
        <v>0</v>
      </c>
      <c r="BX99" s="74">
        <v>17.85302988155718</v>
      </c>
      <c r="BY99" s="74">
        <v>0</v>
      </c>
      <c r="BZ99" s="74">
        <v>0</v>
      </c>
      <c r="CA99" s="74">
        <v>17.85302988155718</v>
      </c>
      <c r="CB99" s="74">
        <v>1849</v>
      </c>
      <c r="CD99" s="74">
        <v>0</v>
      </c>
      <c r="CE99" s="74">
        <v>0</v>
      </c>
      <c r="CF99" s="74">
        <v>0</v>
      </c>
      <c r="CH99" s="95">
        <v>1849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0.52331287040380647</v>
      </c>
      <c r="E100" s="74">
        <v>0.26165643520190324</v>
      </c>
      <c r="F100" s="74">
        <v>2.3549079168171292</v>
      </c>
      <c r="G100" s="74">
        <v>1.2210633642755484</v>
      </c>
      <c r="H100" s="74">
        <v>23.810735603373196</v>
      </c>
      <c r="I100" s="74">
        <v>20.234764322280519</v>
      </c>
      <c r="J100" s="74">
        <v>8.7218811733967758</v>
      </c>
      <c r="K100" s="74">
        <v>5.320347515772033</v>
      </c>
      <c r="L100" s="74">
        <v>3.575971281092678</v>
      </c>
      <c r="M100" s="74">
        <v>8.8963187968647102</v>
      </c>
      <c r="N100" s="74">
        <v>1.1338445525415808</v>
      </c>
      <c r="O100" s="74">
        <v>0</v>
      </c>
      <c r="P100" s="74">
        <v>0.17443762346793551</v>
      </c>
      <c r="Q100" s="74">
        <v>10.989570278479938</v>
      </c>
      <c r="R100" s="74">
        <v>0.52331287040380647</v>
      </c>
      <c r="S100" s="74">
        <v>39.510121715487394</v>
      </c>
      <c r="T100" s="74">
        <v>8.7218811733967755E-2</v>
      </c>
      <c r="U100" s="74">
        <v>0</v>
      </c>
      <c r="V100" s="74">
        <v>0</v>
      </c>
      <c r="W100" s="74">
        <v>3.8376277162945813</v>
      </c>
      <c r="X100" s="74">
        <v>12.559508889691356</v>
      </c>
      <c r="Y100" s="74">
        <v>10.815132655012002</v>
      </c>
      <c r="Z100" s="74">
        <v>1.1338445525415808</v>
      </c>
      <c r="AA100" s="74">
        <v>7.5008178091212265</v>
      </c>
      <c r="AB100" s="74">
        <v>15.088854429976422</v>
      </c>
      <c r="AC100" s="74">
        <v>23.985173226841134</v>
      </c>
      <c r="AD100" s="74">
        <v>5.7564415744418724</v>
      </c>
      <c r="AE100" s="74">
        <v>1.0466257408076129</v>
      </c>
      <c r="AF100" s="74">
        <v>30.613802918622682</v>
      </c>
      <c r="AG100" s="74">
        <v>0.26165643520190324</v>
      </c>
      <c r="AH100" s="74">
        <v>4.5353782101663231</v>
      </c>
      <c r="AI100" s="74">
        <v>46.22597021900291</v>
      </c>
      <c r="AJ100" s="74">
        <v>0</v>
      </c>
      <c r="AK100" s="74">
        <v>24.246829662043034</v>
      </c>
      <c r="AL100" s="74">
        <v>0.17443762346793551</v>
      </c>
      <c r="AM100" s="74">
        <v>0.78496930560570977</v>
      </c>
      <c r="AN100" s="74">
        <v>4.4481593984323551</v>
      </c>
      <c r="AO100" s="74">
        <v>0</v>
      </c>
      <c r="AP100" s="74">
        <v>0.6105316821377742</v>
      </c>
      <c r="AQ100" s="74">
        <v>6.9775049387174208</v>
      </c>
      <c r="AR100" s="74">
        <v>0</v>
      </c>
      <c r="AS100" s="74">
        <v>3.9248465280285489</v>
      </c>
      <c r="AT100" s="74">
        <v>11.512883148883745</v>
      </c>
      <c r="AU100" s="74">
        <v>0</v>
      </c>
      <c r="AV100" s="74">
        <v>0</v>
      </c>
      <c r="AW100" s="74">
        <v>2.7910019754869682</v>
      </c>
      <c r="AX100" s="74">
        <v>1.3955009877434841</v>
      </c>
      <c r="AY100" s="74">
        <v>4.2737217749644199</v>
      </c>
      <c r="AZ100" s="74">
        <v>0</v>
      </c>
      <c r="BA100" s="74">
        <v>7.8496930560570979</v>
      </c>
      <c r="BB100" s="74">
        <v>1.3955009877434841</v>
      </c>
      <c r="BC100" s="74">
        <v>12.82116532489326</v>
      </c>
      <c r="BD100" s="74">
        <v>22.938547486033521</v>
      </c>
      <c r="BE100" s="74">
        <v>1.7443762346793552</v>
      </c>
      <c r="BF100" s="74">
        <v>0.69775049387174204</v>
      </c>
      <c r="BG100" s="74">
        <v>66.547953353017391</v>
      </c>
      <c r="BH100" s="74">
        <v>2.7037831637530005</v>
      </c>
      <c r="BI100" s="74">
        <v>1.7443762346793552</v>
      </c>
      <c r="BJ100" s="74">
        <v>18.490388087601161</v>
      </c>
      <c r="BK100" s="74">
        <v>2.3549079168171292</v>
      </c>
      <c r="BL100" s="74">
        <v>194.14907491981222</v>
      </c>
      <c r="BM100" s="74">
        <v>195.98066996622555</v>
      </c>
      <c r="BN100" s="74">
        <v>75.18261571468021</v>
      </c>
      <c r="BO100" s="74">
        <v>65.414108800475816</v>
      </c>
      <c r="BP100" s="74">
        <v>0</v>
      </c>
      <c r="BQ100" s="74">
        <v>0.8721881173396776</v>
      </c>
      <c r="BR100" s="74">
        <v>166.3262739766765</v>
      </c>
      <c r="BS100" s="74">
        <v>0</v>
      </c>
      <c r="BT100" s="74">
        <v>1189.0540603691825</v>
      </c>
      <c r="BU100" s="74">
        <v>0</v>
      </c>
      <c r="BV100" s="74">
        <v>0</v>
      </c>
      <c r="BW100" s="74">
        <v>0</v>
      </c>
      <c r="BX100" s="74">
        <v>7022.9459396308175</v>
      </c>
      <c r="BY100" s="74">
        <v>0</v>
      </c>
      <c r="BZ100" s="74">
        <v>0</v>
      </c>
      <c r="CA100" s="74">
        <v>7022.9459396308175</v>
      </c>
      <c r="CB100" s="74">
        <v>8212</v>
      </c>
      <c r="CD100" s="74">
        <v>0</v>
      </c>
      <c r="CE100" s="74">
        <v>0</v>
      </c>
      <c r="CF100" s="74">
        <v>0</v>
      </c>
      <c r="CH100" s="95">
        <v>8212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51.774811375507831</v>
      </c>
      <c r="I101" s="74">
        <v>0</v>
      </c>
      <c r="J101" s="74">
        <v>0.14942225505197068</v>
      </c>
      <c r="K101" s="74">
        <v>17.202237112858125</v>
      </c>
      <c r="L101" s="74">
        <v>1.3261225135862396</v>
      </c>
      <c r="M101" s="74">
        <v>4.8842399620112911</v>
      </c>
      <c r="N101" s="74">
        <v>1.8677781881496335E-2</v>
      </c>
      <c r="O101" s="74">
        <v>9.3388909407481676E-3</v>
      </c>
      <c r="P101" s="74">
        <v>0.13074447317047433</v>
      </c>
      <c r="Q101" s="74">
        <v>0.21479449163720782</v>
      </c>
      <c r="R101" s="74">
        <v>7.4711127525985341E-2</v>
      </c>
      <c r="S101" s="74">
        <v>1.6156281327494328</v>
      </c>
      <c r="T101" s="74">
        <v>13.737508573840554</v>
      </c>
      <c r="U101" s="74">
        <v>0.29884451010394136</v>
      </c>
      <c r="V101" s="74">
        <v>0.52297789268189732</v>
      </c>
      <c r="W101" s="74">
        <v>0.10272780034822983</v>
      </c>
      <c r="X101" s="74">
        <v>9.1614520128739514</v>
      </c>
      <c r="Y101" s="74">
        <v>0.15876114599271882</v>
      </c>
      <c r="Z101" s="74">
        <v>0.55099456550414183</v>
      </c>
      <c r="AA101" s="74">
        <v>2.8016672822244501E-2</v>
      </c>
      <c r="AB101" s="74">
        <v>0.57901123832638635</v>
      </c>
      <c r="AC101" s="74">
        <v>1.5595947871049438</v>
      </c>
      <c r="AD101" s="74">
        <v>4.0624175592254526</v>
      </c>
      <c r="AE101" s="74">
        <v>0.15876114599271882</v>
      </c>
      <c r="AF101" s="74">
        <v>0.43892787421516383</v>
      </c>
      <c r="AG101" s="74">
        <v>1.3167836226454914</v>
      </c>
      <c r="AH101" s="74">
        <v>0.63504458397087526</v>
      </c>
      <c r="AI101" s="74">
        <v>4.0344008864032075</v>
      </c>
      <c r="AJ101" s="74">
        <v>3.1752229198543769</v>
      </c>
      <c r="AK101" s="74">
        <v>1.1860391494750171</v>
      </c>
      <c r="AL101" s="74">
        <v>2.1759615891943227</v>
      </c>
      <c r="AM101" s="74">
        <v>9.3388909407481676E-3</v>
      </c>
      <c r="AN101" s="74">
        <v>7.4711127525985341E-2</v>
      </c>
      <c r="AO101" s="74">
        <v>0</v>
      </c>
      <c r="AP101" s="74">
        <v>0</v>
      </c>
      <c r="AQ101" s="74">
        <v>6.5372236585237165E-2</v>
      </c>
      <c r="AR101" s="74">
        <v>2.8016672822244501E-2</v>
      </c>
      <c r="AS101" s="74">
        <v>13.270564026803145</v>
      </c>
      <c r="AT101" s="74">
        <v>8.5264074289030756</v>
      </c>
      <c r="AU101" s="74">
        <v>14.718092122619112</v>
      </c>
      <c r="AV101" s="74">
        <v>0</v>
      </c>
      <c r="AW101" s="74">
        <v>0.68173903867461616</v>
      </c>
      <c r="AX101" s="74">
        <v>0</v>
      </c>
      <c r="AY101" s="74">
        <v>0.19611670975571152</v>
      </c>
      <c r="AZ101" s="74">
        <v>0</v>
      </c>
      <c r="BA101" s="74">
        <v>2.8016672822244501E-2</v>
      </c>
      <c r="BB101" s="74">
        <v>0</v>
      </c>
      <c r="BC101" s="74">
        <v>0.17743892787421517</v>
      </c>
      <c r="BD101" s="74">
        <v>0</v>
      </c>
      <c r="BE101" s="74">
        <v>0</v>
      </c>
      <c r="BF101" s="74">
        <v>9.3388909407481676E-3</v>
      </c>
      <c r="BG101" s="74">
        <v>2.8016672822244501E-2</v>
      </c>
      <c r="BH101" s="74">
        <v>0</v>
      </c>
      <c r="BI101" s="74">
        <v>0</v>
      </c>
      <c r="BJ101" s="74">
        <v>3.3993563024323326</v>
      </c>
      <c r="BK101" s="74">
        <v>9.3388909407481676E-3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9.3388909407481676E-3</v>
      </c>
      <c r="BR101" s="74">
        <v>0</v>
      </c>
      <c r="BS101" s="74">
        <v>0</v>
      </c>
      <c r="BT101" s="74">
        <v>162.5153801508996</v>
      </c>
      <c r="BU101" s="74">
        <v>0</v>
      </c>
      <c r="BV101" s="74">
        <v>0</v>
      </c>
      <c r="BW101" s="74">
        <v>0</v>
      </c>
      <c r="BX101" s="74">
        <v>14.484619849100406</v>
      </c>
      <c r="BY101" s="74">
        <v>0</v>
      </c>
      <c r="BZ101" s="74">
        <v>0</v>
      </c>
      <c r="CA101" s="74">
        <v>14.484619849100406</v>
      </c>
      <c r="CB101" s="74">
        <v>177</v>
      </c>
      <c r="CD101" s="74">
        <v>0</v>
      </c>
      <c r="CE101" s="74">
        <v>0</v>
      </c>
      <c r="CF101" s="74">
        <v>0</v>
      </c>
      <c r="CH101" s="95">
        <v>177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7.9623050369138516E-3</v>
      </c>
      <c r="E102" s="74">
        <v>0</v>
      </c>
      <c r="F102" s="74">
        <v>4.7773830221483113E-2</v>
      </c>
      <c r="G102" s="74">
        <v>6.3698440295310813E-2</v>
      </c>
      <c r="H102" s="74">
        <v>10.366921158061835</v>
      </c>
      <c r="I102" s="74">
        <v>7.9623050369138498E-2</v>
      </c>
      <c r="J102" s="74">
        <v>0.24683145614432936</v>
      </c>
      <c r="K102" s="74">
        <v>2.1179731398190844</v>
      </c>
      <c r="L102" s="74">
        <v>7.1660745332224662E-2</v>
      </c>
      <c r="M102" s="74">
        <v>1.8472547685640135</v>
      </c>
      <c r="N102" s="74">
        <v>0.37422833673495098</v>
      </c>
      <c r="O102" s="74">
        <v>0.27071837125507092</v>
      </c>
      <c r="P102" s="74">
        <v>0.27868067629198479</v>
      </c>
      <c r="Q102" s="74">
        <v>0.30256759140272632</v>
      </c>
      <c r="R102" s="74">
        <v>0.3821906417718649</v>
      </c>
      <c r="S102" s="74">
        <v>0.30256759140272632</v>
      </c>
      <c r="T102" s="74">
        <v>0.7404943684329881</v>
      </c>
      <c r="U102" s="74">
        <v>0.18313301584901856</v>
      </c>
      <c r="V102" s="74">
        <v>0.23090684607050169</v>
      </c>
      <c r="W102" s="74">
        <v>3.1849220147655406E-2</v>
      </c>
      <c r="X102" s="74">
        <v>1.9507647340438934</v>
      </c>
      <c r="Y102" s="74">
        <v>2.1259354448559979</v>
      </c>
      <c r="Z102" s="74">
        <v>9.5547660442966226E-2</v>
      </c>
      <c r="AA102" s="74">
        <v>0.98732582457731743</v>
      </c>
      <c r="AB102" s="74">
        <v>0.37422833673495098</v>
      </c>
      <c r="AC102" s="74">
        <v>1.1147227051679391</v>
      </c>
      <c r="AD102" s="74">
        <v>0.66883362310076355</v>
      </c>
      <c r="AE102" s="74">
        <v>0.11943457555370776</v>
      </c>
      <c r="AF102" s="74">
        <v>0.46181369214100337</v>
      </c>
      <c r="AG102" s="74">
        <v>2.3568422909264997</v>
      </c>
      <c r="AH102" s="74">
        <v>1.3774787713860963</v>
      </c>
      <c r="AI102" s="74">
        <v>2.0622370045606875</v>
      </c>
      <c r="AJ102" s="74">
        <v>2.5160883916647769</v>
      </c>
      <c r="AK102" s="74">
        <v>0.72456975835916038</v>
      </c>
      <c r="AL102" s="74">
        <v>0.32645450651346786</v>
      </c>
      <c r="AM102" s="74">
        <v>0.31052989643964019</v>
      </c>
      <c r="AN102" s="74">
        <v>0.41403986191952025</v>
      </c>
      <c r="AO102" s="74">
        <v>3.678584927054199</v>
      </c>
      <c r="AP102" s="74">
        <v>0.3821906417718649</v>
      </c>
      <c r="AQ102" s="74">
        <v>14.037543780079121</v>
      </c>
      <c r="AR102" s="74">
        <v>1.8552170736009272</v>
      </c>
      <c r="AS102" s="74">
        <v>23.958575856073775</v>
      </c>
      <c r="AT102" s="74">
        <v>1.7437448030841334</v>
      </c>
      <c r="AU102" s="74">
        <v>0.71660745332224662</v>
      </c>
      <c r="AV102" s="74">
        <v>7.9623050369138498E-2</v>
      </c>
      <c r="AW102" s="74">
        <v>5.000327563181898</v>
      </c>
      <c r="AX102" s="74">
        <v>0.55736135258396957</v>
      </c>
      <c r="AY102" s="74">
        <v>0.39015294680877866</v>
      </c>
      <c r="AZ102" s="74">
        <v>0.19109532088593245</v>
      </c>
      <c r="BA102" s="74">
        <v>1.3695164663491823</v>
      </c>
      <c r="BB102" s="74">
        <v>1.8552170736009272</v>
      </c>
      <c r="BC102" s="74">
        <v>4.9605160379973299</v>
      </c>
      <c r="BD102" s="74">
        <v>21.22750522841233</v>
      </c>
      <c r="BE102" s="74">
        <v>0.43792677703026178</v>
      </c>
      <c r="BF102" s="74">
        <v>7.0944137878902414</v>
      </c>
      <c r="BG102" s="74">
        <v>3.0973366593594882</v>
      </c>
      <c r="BH102" s="74">
        <v>4.2200216695643409</v>
      </c>
      <c r="BI102" s="74">
        <v>0.74845667346990197</v>
      </c>
      <c r="BJ102" s="74">
        <v>2.9699397787688664</v>
      </c>
      <c r="BK102" s="74">
        <v>0.21498223599667396</v>
      </c>
      <c r="BL102" s="74">
        <v>9.4671806888905685</v>
      </c>
      <c r="BM102" s="74">
        <v>3.256582760097765</v>
      </c>
      <c r="BN102" s="74">
        <v>15.335399501096076</v>
      </c>
      <c r="BO102" s="74">
        <v>3.1451104895809712</v>
      </c>
      <c r="BP102" s="74">
        <v>0</v>
      </c>
      <c r="BQ102" s="74">
        <v>0.78030589361755731</v>
      </c>
      <c r="BR102" s="74">
        <v>70.880439438607098</v>
      </c>
      <c r="BS102" s="74">
        <v>0</v>
      </c>
      <c r="BT102" s="74">
        <v>239.58575856073776</v>
      </c>
      <c r="BU102" s="74">
        <v>0</v>
      </c>
      <c r="BV102" s="74">
        <v>0</v>
      </c>
      <c r="BW102" s="74">
        <v>0</v>
      </c>
      <c r="BX102" s="74">
        <v>76.414241439262227</v>
      </c>
      <c r="BY102" s="74">
        <v>0</v>
      </c>
      <c r="BZ102" s="74">
        <v>0</v>
      </c>
      <c r="CA102" s="74">
        <v>76.414241439262227</v>
      </c>
      <c r="CB102" s="74">
        <v>316</v>
      </c>
      <c r="CD102" s="74">
        <v>0</v>
      </c>
      <c r="CE102" s="74">
        <v>0</v>
      </c>
      <c r="CF102" s="74">
        <v>0</v>
      </c>
      <c r="CH102" s="95">
        <v>316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0</v>
      </c>
      <c r="BM103" s="74">
        <v>0</v>
      </c>
      <c r="BN103" s="74">
        <v>0</v>
      </c>
      <c r="BO103" s="74">
        <v>0</v>
      </c>
      <c r="BP103" s="74">
        <v>0</v>
      </c>
      <c r="BQ103" s="74">
        <v>0</v>
      </c>
      <c r="BR103" s="74">
        <v>0</v>
      </c>
      <c r="BS103" s="74">
        <v>0</v>
      </c>
      <c r="BT103" s="74">
        <v>0</v>
      </c>
      <c r="BU103" s="74">
        <v>0</v>
      </c>
      <c r="BV103" s="74">
        <v>0</v>
      </c>
      <c r="BW103" s="74">
        <v>0</v>
      </c>
      <c r="BX103" s="74">
        <v>0</v>
      </c>
      <c r="BY103" s="74">
        <v>0</v>
      </c>
      <c r="BZ103" s="74">
        <v>0</v>
      </c>
      <c r="CA103" s="74">
        <v>0</v>
      </c>
      <c r="CB103" s="74">
        <v>0</v>
      </c>
      <c r="CD103" s="74">
        <v>0</v>
      </c>
      <c r="CE103" s="74">
        <v>0</v>
      </c>
      <c r="CF103" s="74">
        <v>0</v>
      </c>
      <c r="CH103" s="95">
        <v>0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Z104" s="74">
        <v>0</v>
      </c>
      <c r="AA104" s="74">
        <v>0</v>
      </c>
      <c r="AB104" s="74">
        <v>0</v>
      </c>
      <c r="AC104" s="74">
        <v>0</v>
      </c>
      <c r="AD104" s="74">
        <v>0</v>
      </c>
      <c r="AE104" s="74">
        <v>0</v>
      </c>
      <c r="AF104" s="74">
        <v>0</v>
      </c>
      <c r="AG104" s="74">
        <v>0</v>
      </c>
      <c r="AH104" s="74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  <c r="AR104" s="74">
        <v>0</v>
      </c>
      <c r="AS104" s="74">
        <v>0</v>
      </c>
      <c r="AT104" s="74">
        <v>0</v>
      </c>
      <c r="AU104" s="74">
        <v>0</v>
      </c>
      <c r="AV104" s="74">
        <v>0</v>
      </c>
      <c r="AW104" s="74">
        <v>0</v>
      </c>
      <c r="AX104" s="74">
        <v>0</v>
      </c>
      <c r="AY104" s="74">
        <v>0</v>
      </c>
      <c r="AZ104" s="74">
        <v>0</v>
      </c>
      <c r="BA104" s="74">
        <v>0</v>
      </c>
      <c r="BB104" s="74">
        <v>0</v>
      </c>
      <c r="BC104" s="74">
        <v>0</v>
      </c>
      <c r="BD104" s="74">
        <v>0</v>
      </c>
      <c r="BE104" s="74">
        <v>0</v>
      </c>
      <c r="BF104" s="74">
        <v>0</v>
      </c>
      <c r="BG104" s="74">
        <v>0</v>
      </c>
      <c r="BH104" s="74">
        <v>0</v>
      </c>
      <c r="BI104" s="74">
        <v>0</v>
      </c>
      <c r="BJ104" s="74">
        <v>0</v>
      </c>
      <c r="BK104" s="74">
        <v>0</v>
      </c>
      <c r="BL104" s="74">
        <v>0</v>
      </c>
      <c r="BM104" s="74">
        <v>0</v>
      </c>
      <c r="BN104" s="74">
        <v>0</v>
      </c>
      <c r="BO104" s="74">
        <v>0</v>
      </c>
      <c r="BP104" s="74">
        <v>0</v>
      </c>
      <c r="BQ104" s="74">
        <v>0</v>
      </c>
      <c r="BR104" s="74">
        <v>0</v>
      </c>
      <c r="BS104" s="74">
        <v>0</v>
      </c>
      <c r="BT104" s="74">
        <v>0</v>
      </c>
      <c r="BU104" s="74">
        <v>0</v>
      </c>
      <c r="BV104" s="74">
        <v>0</v>
      </c>
      <c r="BW104" s="74">
        <v>0</v>
      </c>
      <c r="BX104" s="74">
        <v>0</v>
      </c>
      <c r="BY104" s="74">
        <v>0</v>
      </c>
      <c r="BZ104" s="74">
        <v>0</v>
      </c>
      <c r="CA104" s="74">
        <v>0</v>
      </c>
      <c r="CB104" s="74">
        <v>0</v>
      </c>
      <c r="CD104" s="74">
        <v>0</v>
      </c>
      <c r="CE104" s="74">
        <v>0</v>
      </c>
      <c r="CF104" s="74">
        <v>0</v>
      </c>
      <c r="CH104" s="95">
        <v>0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  <c r="AS105" s="74">
        <v>0</v>
      </c>
      <c r="AT105" s="74">
        <v>0</v>
      </c>
      <c r="AU105" s="74">
        <v>0</v>
      </c>
      <c r="AV105" s="74">
        <v>0</v>
      </c>
      <c r="AW105" s="74">
        <v>0</v>
      </c>
      <c r="AX105" s="74">
        <v>0</v>
      </c>
      <c r="AY105" s="74">
        <v>0</v>
      </c>
      <c r="AZ105" s="74">
        <v>0</v>
      </c>
      <c r="BA105" s="74">
        <v>0</v>
      </c>
      <c r="BB105" s="74">
        <v>0</v>
      </c>
      <c r="BC105" s="74">
        <v>0</v>
      </c>
      <c r="BD105" s="74">
        <v>0</v>
      </c>
      <c r="BE105" s="74">
        <v>0</v>
      </c>
      <c r="BF105" s="74">
        <v>0</v>
      </c>
      <c r="BG105" s="74">
        <v>0</v>
      </c>
      <c r="BH105" s="74">
        <v>0</v>
      </c>
      <c r="BI105" s="74">
        <v>0</v>
      </c>
      <c r="BJ105" s="74">
        <v>0</v>
      </c>
      <c r="BK105" s="74">
        <v>0</v>
      </c>
      <c r="BL105" s="74">
        <v>0</v>
      </c>
      <c r="BM105" s="74">
        <v>0</v>
      </c>
      <c r="BN105" s="74">
        <v>0</v>
      </c>
      <c r="BO105" s="74">
        <v>0</v>
      </c>
      <c r="BP105" s="74">
        <v>0</v>
      </c>
      <c r="BQ105" s="74">
        <v>0</v>
      </c>
      <c r="BR105" s="74">
        <v>0</v>
      </c>
      <c r="BS105" s="74">
        <v>0</v>
      </c>
      <c r="BT105" s="74">
        <v>0</v>
      </c>
      <c r="BU105" s="74">
        <v>0</v>
      </c>
      <c r="BV105" s="74">
        <v>0</v>
      </c>
      <c r="BW105" s="74">
        <v>0</v>
      </c>
      <c r="BX105" s="74">
        <v>0</v>
      </c>
      <c r="BY105" s="74">
        <v>0</v>
      </c>
      <c r="BZ105" s="74">
        <v>0</v>
      </c>
      <c r="CA105" s="74">
        <v>0</v>
      </c>
      <c r="CB105" s="74">
        <v>0</v>
      </c>
      <c r="CD105" s="74">
        <v>0</v>
      </c>
      <c r="CE105" s="74">
        <v>0</v>
      </c>
      <c r="CF105" s="74">
        <v>0</v>
      </c>
      <c r="CH105" s="95">
        <v>0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8.2130744164394504E-2</v>
      </c>
      <c r="E106" s="74">
        <v>0</v>
      </c>
      <c r="F106" s="74">
        <v>0.16426148832878901</v>
      </c>
      <c r="G106" s="74">
        <v>8.2130744164394504E-2</v>
      </c>
      <c r="H106" s="74">
        <v>10.348473764713706</v>
      </c>
      <c r="I106" s="74">
        <v>0</v>
      </c>
      <c r="J106" s="74">
        <v>0.49278446498636697</v>
      </c>
      <c r="K106" s="74">
        <v>0.16426148832878901</v>
      </c>
      <c r="L106" s="74">
        <v>0</v>
      </c>
      <c r="M106" s="74">
        <v>8.1309436722750554</v>
      </c>
      <c r="N106" s="74">
        <v>8.2130744164394504E-2</v>
      </c>
      <c r="O106" s="74">
        <v>0</v>
      </c>
      <c r="P106" s="74">
        <v>0.65704595331515603</v>
      </c>
      <c r="Q106" s="74">
        <v>0.16426148832878901</v>
      </c>
      <c r="R106" s="74">
        <v>0</v>
      </c>
      <c r="S106" s="74">
        <v>0</v>
      </c>
      <c r="T106" s="74">
        <v>0.32852297665757801</v>
      </c>
      <c r="U106" s="74">
        <v>1.0676996741371283</v>
      </c>
      <c r="V106" s="74">
        <v>0</v>
      </c>
      <c r="W106" s="74">
        <v>8.2130744164394504E-2</v>
      </c>
      <c r="X106" s="74">
        <v>5.7491520915076144</v>
      </c>
      <c r="Y106" s="74">
        <v>7.8845514397818715</v>
      </c>
      <c r="Z106" s="74">
        <v>8.2130744164394504E-2</v>
      </c>
      <c r="AA106" s="74">
        <v>16.754671809536479</v>
      </c>
      <c r="AB106" s="74">
        <v>0.82130744164394498</v>
      </c>
      <c r="AC106" s="74">
        <v>0</v>
      </c>
      <c r="AD106" s="74">
        <v>1.8890071157810735</v>
      </c>
      <c r="AE106" s="74">
        <v>3.778014231562147</v>
      </c>
      <c r="AF106" s="74">
        <v>2.2175300924386514</v>
      </c>
      <c r="AG106" s="74">
        <v>8.2130744164394504E-2</v>
      </c>
      <c r="AH106" s="74">
        <v>0</v>
      </c>
      <c r="AI106" s="74">
        <v>7.6381592072886884</v>
      </c>
      <c r="AJ106" s="74">
        <v>33.591474363237346</v>
      </c>
      <c r="AK106" s="74">
        <v>0.7391766974795505</v>
      </c>
      <c r="AL106" s="74">
        <v>0</v>
      </c>
      <c r="AM106" s="74">
        <v>0</v>
      </c>
      <c r="AN106" s="74">
        <v>5.174236882356853</v>
      </c>
      <c r="AO106" s="74">
        <v>15.686972135399348</v>
      </c>
      <c r="AP106" s="74">
        <v>8.2130744164394504E-2</v>
      </c>
      <c r="AQ106" s="74">
        <v>0</v>
      </c>
      <c r="AR106" s="74">
        <v>11.087650462193256</v>
      </c>
      <c r="AS106" s="74">
        <v>36.876704129813128</v>
      </c>
      <c r="AT106" s="74">
        <v>0.82130744164394498</v>
      </c>
      <c r="AU106" s="74">
        <v>0</v>
      </c>
      <c r="AV106" s="74">
        <v>68.004256168118644</v>
      </c>
      <c r="AW106" s="74">
        <v>1.7247456274522845</v>
      </c>
      <c r="AX106" s="74">
        <v>16.179756600385716</v>
      </c>
      <c r="AY106" s="74">
        <v>0</v>
      </c>
      <c r="AZ106" s="74">
        <v>0</v>
      </c>
      <c r="BA106" s="74">
        <v>28.581498969209282</v>
      </c>
      <c r="BB106" s="74">
        <v>4.1886679523841197</v>
      </c>
      <c r="BC106" s="74">
        <v>0.57491520915076144</v>
      </c>
      <c r="BD106" s="74">
        <v>244.17470240074482</v>
      </c>
      <c r="BE106" s="74">
        <v>4.5993216732060915</v>
      </c>
      <c r="BF106" s="74">
        <v>97.899847043958246</v>
      </c>
      <c r="BG106" s="74">
        <v>8.2130744164394504E-2</v>
      </c>
      <c r="BH106" s="74">
        <v>15.029926182084193</v>
      </c>
      <c r="BI106" s="74">
        <v>0</v>
      </c>
      <c r="BJ106" s="74">
        <v>102.49916871716432</v>
      </c>
      <c r="BK106" s="74">
        <v>0.32852297665757801</v>
      </c>
      <c r="BL106" s="74">
        <v>756.75267673073085</v>
      </c>
      <c r="BM106" s="74">
        <v>131.57345215135996</v>
      </c>
      <c r="BN106" s="74">
        <v>14.126487996275852</v>
      </c>
      <c r="BO106" s="74">
        <v>347.65944004788184</v>
      </c>
      <c r="BP106" s="74">
        <v>197.44230897120434</v>
      </c>
      <c r="BQ106" s="74">
        <v>3.0388375340825964</v>
      </c>
      <c r="BR106" s="74">
        <v>707.4742302320941</v>
      </c>
      <c r="BS106" s="74">
        <v>0</v>
      </c>
      <c r="BT106" s="74">
        <v>2914.7379796501959</v>
      </c>
      <c r="BU106" s="74">
        <v>0</v>
      </c>
      <c r="BV106" s="74">
        <v>0</v>
      </c>
      <c r="BW106" s="74">
        <v>0</v>
      </c>
      <c r="BX106" s="74">
        <v>15610.262020349805</v>
      </c>
      <c r="BY106" s="74">
        <v>0</v>
      </c>
      <c r="BZ106" s="74">
        <v>0</v>
      </c>
      <c r="CA106" s="74">
        <v>15610.262020349805</v>
      </c>
      <c r="CB106" s="74">
        <v>18525</v>
      </c>
      <c r="CD106" s="74">
        <v>0</v>
      </c>
      <c r="CE106" s="74">
        <v>0</v>
      </c>
      <c r="CF106" s="74">
        <v>0</v>
      </c>
      <c r="CH106" s="95">
        <v>18525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0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0</v>
      </c>
      <c r="AL107" s="74">
        <v>0</v>
      </c>
      <c r="AM107" s="74">
        <v>0</v>
      </c>
      <c r="AN107" s="74">
        <v>0</v>
      </c>
      <c r="AO107" s="74">
        <v>0</v>
      </c>
      <c r="AP107" s="74">
        <v>0</v>
      </c>
      <c r="AQ107" s="74">
        <v>0</v>
      </c>
      <c r="AR107" s="74">
        <v>0</v>
      </c>
      <c r="AS107" s="74">
        <v>0</v>
      </c>
      <c r="AT107" s="74">
        <v>0</v>
      </c>
      <c r="AU107" s="74">
        <v>0</v>
      </c>
      <c r="AV107" s="74">
        <v>0</v>
      </c>
      <c r="AW107" s="74">
        <v>0</v>
      </c>
      <c r="AX107" s="74">
        <v>0</v>
      </c>
      <c r="AY107" s="74">
        <v>0</v>
      </c>
      <c r="AZ107" s="74">
        <v>0</v>
      </c>
      <c r="BA107" s="74">
        <v>0</v>
      </c>
      <c r="BB107" s="74">
        <v>0</v>
      </c>
      <c r="BC107" s="74">
        <v>0</v>
      </c>
      <c r="BD107" s="74">
        <v>0</v>
      </c>
      <c r="BE107" s="74">
        <v>0</v>
      </c>
      <c r="BF107" s="74">
        <v>0</v>
      </c>
      <c r="BG107" s="74">
        <v>0</v>
      </c>
      <c r="BH107" s="74">
        <v>0</v>
      </c>
      <c r="BI107" s="74">
        <v>0</v>
      </c>
      <c r="BJ107" s="74">
        <v>0</v>
      </c>
      <c r="BK107" s="74">
        <v>0</v>
      </c>
      <c r="BL107" s="74">
        <v>0</v>
      </c>
      <c r="BM107" s="74">
        <v>0</v>
      </c>
      <c r="BN107" s="74">
        <v>0</v>
      </c>
      <c r="BO107" s="74">
        <v>0</v>
      </c>
      <c r="BP107" s="74">
        <v>0</v>
      </c>
      <c r="BQ107" s="74">
        <v>0</v>
      </c>
      <c r="BR107" s="74">
        <v>0</v>
      </c>
      <c r="BS107" s="74">
        <v>0</v>
      </c>
      <c r="BT107" s="74">
        <v>0</v>
      </c>
      <c r="BU107" s="74">
        <v>0</v>
      </c>
      <c r="BV107" s="74">
        <v>0</v>
      </c>
      <c r="BW107" s="74">
        <v>0</v>
      </c>
      <c r="BX107" s="74">
        <v>0</v>
      </c>
      <c r="BY107" s="74">
        <v>0</v>
      </c>
      <c r="BZ107" s="74">
        <v>0</v>
      </c>
      <c r="CA107" s="74">
        <v>0</v>
      </c>
      <c r="CB107" s="74">
        <v>0</v>
      </c>
      <c r="CD107" s="74">
        <v>0</v>
      </c>
      <c r="CE107" s="74">
        <v>0</v>
      </c>
      <c r="CF107" s="74">
        <v>0</v>
      </c>
      <c r="CH107" s="95">
        <v>0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0</v>
      </c>
      <c r="AU108" s="74">
        <v>0</v>
      </c>
      <c r="AV108" s="74">
        <v>0</v>
      </c>
      <c r="AW108" s="74">
        <v>0</v>
      </c>
      <c r="AX108" s="74">
        <v>0</v>
      </c>
      <c r="AY108" s="74">
        <v>0</v>
      </c>
      <c r="AZ108" s="74">
        <v>0</v>
      </c>
      <c r="BA108" s="74">
        <v>0</v>
      </c>
      <c r="BB108" s="74">
        <v>0</v>
      </c>
      <c r="BC108" s="74">
        <v>0</v>
      </c>
      <c r="BD108" s="74">
        <v>0</v>
      </c>
      <c r="BE108" s="74">
        <v>0</v>
      </c>
      <c r="BF108" s="74">
        <v>0</v>
      </c>
      <c r="BG108" s="74">
        <v>0</v>
      </c>
      <c r="BH108" s="74">
        <v>0</v>
      </c>
      <c r="BI108" s="74">
        <v>0</v>
      </c>
      <c r="BJ108" s="74">
        <v>0</v>
      </c>
      <c r="BK108" s="74">
        <v>0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0</v>
      </c>
      <c r="BR108" s="74">
        <v>0</v>
      </c>
      <c r="BS108" s="74">
        <v>0</v>
      </c>
      <c r="BT108" s="74">
        <v>0</v>
      </c>
      <c r="BU108" s="74">
        <v>0</v>
      </c>
      <c r="BV108" s="74">
        <v>0</v>
      </c>
      <c r="BW108" s="74">
        <v>0</v>
      </c>
      <c r="BX108" s="74">
        <v>0</v>
      </c>
      <c r="BY108" s="74">
        <v>0</v>
      </c>
      <c r="BZ108" s="74">
        <v>0</v>
      </c>
      <c r="CA108" s="74">
        <v>0</v>
      </c>
      <c r="CB108" s="74">
        <v>0</v>
      </c>
      <c r="CD108" s="74">
        <v>0</v>
      </c>
      <c r="CE108" s="74">
        <v>0</v>
      </c>
      <c r="CF108" s="74">
        <v>0</v>
      </c>
      <c r="CH108" s="95">
        <v>0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1.3348483036319418</v>
      </c>
      <c r="E109" s="74">
        <v>0.83428018976996365</v>
      </c>
      <c r="F109" s="74">
        <v>1.6685603795399273</v>
      </c>
      <c r="G109" s="74">
        <v>5.8399613283897454</v>
      </c>
      <c r="H109" s="74">
        <v>81.759458597456444</v>
      </c>
      <c r="I109" s="74">
        <v>11.846778694733485</v>
      </c>
      <c r="J109" s="74">
        <v>5.0056811386197824</v>
      </c>
      <c r="K109" s="74">
        <v>115.13066618825499</v>
      </c>
      <c r="L109" s="74">
        <v>37.876320615556352</v>
      </c>
      <c r="M109" s="74">
        <v>228.92648407287805</v>
      </c>
      <c r="N109" s="74">
        <v>64.072718574333209</v>
      </c>
      <c r="O109" s="74">
        <v>4.0045449108958255</v>
      </c>
      <c r="P109" s="74">
        <v>41.046585336682213</v>
      </c>
      <c r="Q109" s="74">
        <v>114.29638599848504</v>
      </c>
      <c r="R109" s="74">
        <v>31.702647211258622</v>
      </c>
      <c r="S109" s="74">
        <v>14.683331339951362</v>
      </c>
      <c r="T109" s="74">
        <v>59.400749511621413</v>
      </c>
      <c r="U109" s="74">
        <v>73.750368775664782</v>
      </c>
      <c r="V109" s="74">
        <v>28.365526452178766</v>
      </c>
      <c r="W109" s="74">
        <v>19.855868516525135</v>
      </c>
      <c r="X109" s="74">
        <v>46.385978551209988</v>
      </c>
      <c r="Y109" s="74">
        <v>46.552834589163972</v>
      </c>
      <c r="Z109" s="74">
        <v>5.3393932145277674</v>
      </c>
      <c r="AA109" s="74">
        <v>40.045449108958259</v>
      </c>
      <c r="AB109" s="74">
        <v>62.904726308655263</v>
      </c>
      <c r="AC109" s="74">
        <v>93.439381254235926</v>
      </c>
      <c r="AD109" s="74">
        <v>31.535791173304631</v>
      </c>
      <c r="AE109" s="74">
        <v>12.18049077064147</v>
      </c>
      <c r="AF109" s="74">
        <v>81.592602559502453</v>
      </c>
      <c r="AG109" s="74">
        <v>132.81740621137823</v>
      </c>
      <c r="AH109" s="74">
        <v>85.597147470398269</v>
      </c>
      <c r="AI109" s="74">
        <v>103.2838874935215</v>
      </c>
      <c r="AJ109" s="74">
        <v>312.35450304987438</v>
      </c>
      <c r="AK109" s="74">
        <v>257.45886656301082</v>
      </c>
      <c r="AL109" s="74">
        <v>44.884274209624046</v>
      </c>
      <c r="AM109" s="74">
        <v>84.26229916676634</v>
      </c>
      <c r="AN109" s="74">
        <v>18.854732288801181</v>
      </c>
      <c r="AO109" s="74">
        <v>67.910407447275048</v>
      </c>
      <c r="AP109" s="74">
        <v>28.365526452178766</v>
      </c>
      <c r="AQ109" s="74">
        <v>267.13651676434239</v>
      </c>
      <c r="AR109" s="74">
        <v>218.41455368177648</v>
      </c>
      <c r="AS109" s="74">
        <v>1158.6483275525256</v>
      </c>
      <c r="AT109" s="74">
        <v>164.85376549854485</v>
      </c>
      <c r="AU109" s="74">
        <v>5.8399613283897454</v>
      </c>
      <c r="AV109" s="74">
        <v>11.846778694733485</v>
      </c>
      <c r="AW109" s="74">
        <v>134.65282262887214</v>
      </c>
      <c r="AX109" s="74">
        <v>40.379161184866248</v>
      </c>
      <c r="AY109" s="74">
        <v>111.29297731531315</v>
      </c>
      <c r="AZ109" s="74">
        <v>34.372343818522509</v>
      </c>
      <c r="BA109" s="74">
        <v>62.237302156839291</v>
      </c>
      <c r="BB109" s="74">
        <v>4655.2834589163976</v>
      </c>
      <c r="BC109" s="74">
        <v>244.27723956464538</v>
      </c>
      <c r="BD109" s="74">
        <v>1710.4412450663797</v>
      </c>
      <c r="BE109" s="74">
        <v>105.95358410078539</v>
      </c>
      <c r="BF109" s="74">
        <v>461.35694494278994</v>
      </c>
      <c r="BG109" s="74">
        <v>82.093170673364426</v>
      </c>
      <c r="BH109" s="74">
        <v>397.11737033050269</v>
      </c>
      <c r="BI109" s="74">
        <v>23.693557389466971</v>
      </c>
      <c r="BJ109" s="74">
        <v>303.67798907626678</v>
      </c>
      <c r="BK109" s="74">
        <v>52.059083841645737</v>
      </c>
      <c r="BL109" s="74">
        <v>854.9703384762588</v>
      </c>
      <c r="BM109" s="74">
        <v>182.37364948371405</v>
      </c>
      <c r="BN109" s="74">
        <v>206.06720687318102</v>
      </c>
      <c r="BO109" s="74">
        <v>77.087489534744648</v>
      </c>
      <c r="BP109" s="74">
        <v>153.84126699358131</v>
      </c>
      <c r="BQ109" s="74">
        <v>47.720826854841924</v>
      </c>
      <c r="BR109" s="74">
        <v>304.67912530399076</v>
      </c>
      <c r="BS109" s="74">
        <v>0</v>
      </c>
      <c r="BT109" s="74">
        <v>14569.535522066737</v>
      </c>
      <c r="BU109" s="74">
        <v>0</v>
      </c>
      <c r="BV109" s="74">
        <v>0</v>
      </c>
      <c r="BW109" s="74">
        <v>0</v>
      </c>
      <c r="BX109" s="74">
        <v>18912.464477933259</v>
      </c>
      <c r="BY109" s="74">
        <v>0</v>
      </c>
      <c r="BZ109" s="74">
        <v>0</v>
      </c>
      <c r="CA109" s="74">
        <v>18912.464477933259</v>
      </c>
      <c r="CB109" s="74">
        <v>33482</v>
      </c>
      <c r="CD109" s="74">
        <v>0</v>
      </c>
      <c r="CE109" s="74">
        <v>0</v>
      </c>
      <c r="CF109" s="74">
        <v>0</v>
      </c>
      <c r="CH109" s="95">
        <v>33482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74">
        <v>0</v>
      </c>
      <c r="X110" s="74">
        <v>0</v>
      </c>
      <c r="Y110" s="74">
        <v>0</v>
      </c>
      <c r="Z110" s="74">
        <v>0</v>
      </c>
      <c r="AA110" s="74">
        <v>0</v>
      </c>
      <c r="AB110" s="74">
        <v>0</v>
      </c>
      <c r="AC110" s="74">
        <v>0</v>
      </c>
      <c r="AD110" s="74">
        <v>0</v>
      </c>
      <c r="AE110" s="74">
        <v>0</v>
      </c>
      <c r="AF110" s="74">
        <v>0</v>
      </c>
      <c r="AG110" s="74">
        <v>0</v>
      </c>
      <c r="AH110" s="74">
        <v>0</v>
      </c>
      <c r="AI110" s="74">
        <v>0</v>
      </c>
      <c r="AJ110" s="74">
        <v>0</v>
      </c>
      <c r="AK110" s="74">
        <v>0</v>
      </c>
      <c r="AL110" s="74">
        <v>0</v>
      </c>
      <c r="AM110" s="74">
        <v>0</v>
      </c>
      <c r="AN110" s="74">
        <v>0</v>
      </c>
      <c r="AO110" s="74">
        <v>0</v>
      </c>
      <c r="AP110" s="74">
        <v>0</v>
      </c>
      <c r="AQ110" s="74">
        <v>0</v>
      </c>
      <c r="AR110" s="74">
        <v>0</v>
      </c>
      <c r="AS110" s="74">
        <v>0</v>
      </c>
      <c r="AT110" s="74">
        <v>0</v>
      </c>
      <c r="AU110" s="74">
        <v>0</v>
      </c>
      <c r="AV110" s="74">
        <v>0</v>
      </c>
      <c r="AW110" s="74">
        <v>0</v>
      </c>
      <c r="AX110" s="74">
        <v>0</v>
      </c>
      <c r="AY110" s="74">
        <v>0</v>
      </c>
      <c r="AZ110" s="74">
        <v>0</v>
      </c>
      <c r="BA110" s="74">
        <v>0</v>
      </c>
      <c r="BB110" s="74">
        <v>0</v>
      </c>
      <c r="BC110" s="74">
        <v>0</v>
      </c>
      <c r="BD110" s="74">
        <v>0</v>
      </c>
      <c r="BE110" s="74">
        <v>0</v>
      </c>
      <c r="BF110" s="74">
        <v>0</v>
      </c>
      <c r="BG110" s="74">
        <v>0</v>
      </c>
      <c r="BH110" s="74">
        <v>0</v>
      </c>
      <c r="BI110" s="74">
        <v>0</v>
      </c>
      <c r="BJ110" s="74">
        <v>0</v>
      </c>
      <c r="BK110" s="74">
        <v>0</v>
      </c>
      <c r="BL110" s="74">
        <v>0</v>
      </c>
      <c r="BM110" s="74">
        <v>0</v>
      </c>
      <c r="BN110" s="74">
        <v>0</v>
      </c>
      <c r="BO110" s="74">
        <v>0</v>
      </c>
      <c r="BP110" s="74">
        <v>0</v>
      </c>
      <c r="BQ110" s="74">
        <v>0</v>
      </c>
      <c r="BR110" s="74">
        <v>0</v>
      </c>
      <c r="BS110" s="74">
        <v>0</v>
      </c>
      <c r="BT110" s="74">
        <v>0</v>
      </c>
      <c r="BU110" s="74">
        <v>0</v>
      </c>
      <c r="BV110" s="74">
        <v>0</v>
      </c>
      <c r="BW110" s="74">
        <v>0</v>
      </c>
      <c r="BX110" s="74">
        <v>0</v>
      </c>
      <c r="BY110" s="74">
        <v>0</v>
      </c>
      <c r="BZ110" s="74">
        <v>0</v>
      </c>
      <c r="CA110" s="74">
        <v>0</v>
      </c>
      <c r="CB110" s="74">
        <v>0</v>
      </c>
      <c r="CD110" s="74">
        <v>0</v>
      </c>
      <c r="CE110" s="74">
        <v>0</v>
      </c>
      <c r="CF110" s="74">
        <v>0</v>
      </c>
      <c r="CH110" s="95">
        <v>0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0</v>
      </c>
      <c r="AD111" s="74">
        <v>0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  <c r="AR111" s="74">
        <v>0</v>
      </c>
      <c r="AS111" s="74">
        <v>0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v>0</v>
      </c>
      <c r="BV111" s="74">
        <v>0</v>
      </c>
      <c r="BW111" s="74">
        <v>0</v>
      </c>
      <c r="BX111" s="74">
        <v>0</v>
      </c>
      <c r="BY111" s="74">
        <v>0</v>
      </c>
      <c r="BZ111" s="74">
        <v>0</v>
      </c>
      <c r="CA111" s="74">
        <v>0</v>
      </c>
      <c r="CB111" s="74">
        <v>0</v>
      </c>
      <c r="CD111" s="74">
        <v>0</v>
      </c>
      <c r="CE111" s="74">
        <v>0</v>
      </c>
      <c r="CF111" s="74">
        <v>0</v>
      </c>
      <c r="CH111" s="95">
        <v>0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0</v>
      </c>
      <c r="Z112" s="74">
        <v>0</v>
      </c>
      <c r="AA112" s="74">
        <v>0</v>
      </c>
      <c r="AB112" s="74">
        <v>0</v>
      </c>
      <c r="AC112" s="74">
        <v>0</v>
      </c>
      <c r="AD112" s="74">
        <v>0</v>
      </c>
      <c r="AE112" s="74">
        <v>0</v>
      </c>
      <c r="AF112" s="74">
        <v>0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  <c r="AR112" s="74">
        <v>0</v>
      </c>
      <c r="AS112" s="74">
        <v>0</v>
      </c>
      <c r="AT112" s="74">
        <v>0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0</v>
      </c>
      <c r="CB112" s="74">
        <v>0</v>
      </c>
      <c r="CD112" s="74">
        <v>0</v>
      </c>
      <c r="CE112" s="74">
        <v>0</v>
      </c>
      <c r="CF112" s="74">
        <v>0</v>
      </c>
      <c r="CH112" s="95">
        <v>0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9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0</v>
      </c>
      <c r="AF114" s="74">
        <v>0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  <c r="AR114" s="74">
        <v>0</v>
      </c>
      <c r="AS114" s="74">
        <v>0</v>
      </c>
      <c r="AT114" s="74">
        <v>0</v>
      </c>
      <c r="AU114" s="74">
        <v>0</v>
      </c>
      <c r="AV114" s="74">
        <v>0</v>
      </c>
      <c r="AW114" s="74">
        <v>0</v>
      </c>
      <c r="AX114" s="74">
        <v>0</v>
      </c>
      <c r="AY114" s="74">
        <v>0</v>
      </c>
      <c r="AZ114" s="74">
        <v>0</v>
      </c>
      <c r="BA114" s="74">
        <v>0</v>
      </c>
      <c r="BB114" s="74">
        <v>0</v>
      </c>
      <c r="BC114" s="74">
        <v>0</v>
      </c>
      <c r="BD114" s="74">
        <v>0</v>
      </c>
      <c r="BE114" s="74">
        <v>0</v>
      </c>
      <c r="BF114" s="74">
        <v>0</v>
      </c>
      <c r="BG114" s="74">
        <v>0</v>
      </c>
      <c r="BH114" s="74">
        <v>0</v>
      </c>
      <c r="BI114" s="74">
        <v>0</v>
      </c>
      <c r="BJ114" s="74">
        <v>0</v>
      </c>
      <c r="BK114" s="74">
        <v>0</v>
      </c>
      <c r="BL114" s="74">
        <v>0</v>
      </c>
      <c r="BM114" s="74">
        <v>0</v>
      </c>
      <c r="BN114" s="74">
        <v>0</v>
      </c>
      <c r="BO114" s="74">
        <v>0</v>
      </c>
      <c r="BP114" s="74">
        <v>0</v>
      </c>
      <c r="BQ114" s="74">
        <v>0</v>
      </c>
      <c r="BR114" s="74">
        <v>0</v>
      </c>
      <c r="BS114" s="74">
        <v>0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D114" s="74">
        <v>0</v>
      </c>
      <c r="CE114" s="74">
        <v>0</v>
      </c>
      <c r="CF114" s="74">
        <v>0</v>
      </c>
      <c r="CH114" s="95">
        <v>0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  <c r="V115" s="74">
        <v>0</v>
      </c>
      <c r="W115" s="74">
        <v>0</v>
      </c>
      <c r="X115" s="74">
        <v>0</v>
      </c>
      <c r="Y115" s="74">
        <v>0</v>
      </c>
      <c r="Z115" s="74">
        <v>0</v>
      </c>
      <c r="AA115" s="74">
        <v>0</v>
      </c>
      <c r="AB115" s="74">
        <v>0</v>
      </c>
      <c r="AC115" s="74">
        <v>0</v>
      </c>
      <c r="AD115" s="74">
        <v>0</v>
      </c>
      <c r="AE115" s="74">
        <v>0</v>
      </c>
      <c r="AF115" s="74">
        <v>0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D115" s="74">
        <v>0</v>
      </c>
      <c r="CE115" s="74">
        <v>0</v>
      </c>
      <c r="CF115" s="74">
        <v>0</v>
      </c>
      <c r="CH115" s="95">
        <v>0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0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0</v>
      </c>
      <c r="BG116" s="74">
        <v>0</v>
      </c>
      <c r="BH116" s="74">
        <v>0</v>
      </c>
      <c r="BI116" s="74">
        <v>0</v>
      </c>
      <c r="BJ116" s="74">
        <v>0</v>
      </c>
      <c r="BK116" s="74">
        <v>0</v>
      </c>
      <c r="BL116" s="74">
        <v>0</v>
      </c>
      <c r="BM116" s="74">
        <v>0</v>
      </c>
      <c r="BN116" s="74">
        <v>0</v>
      </c>
      <c r="BO116" s="74">
        <v>0</v>
      </c>
      <c r="BP116" s="74">
        <v>0</v>
      </c>
      <c r="BQ116" s="74">
        <v>0</v>
      </c>
      <c r="BR116" s="74">
        <v>0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0</v>
      </c>
      <c r="CB116" s="74">
        <v>0</v>
      </c>
      <c r="CD116" s="74">
        <v>0</v>
      </c>
      <c r="CE116" s="74">
        <v>0</v>
      </c>
      <c r="CF116" s="74">
        <v>0</v>
      </c>
      <c r="CH116" s="95">
        <v>0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74">
        <v>0</v>
      </c>
      <c r="AH117" s="74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  <c r="AR117" s="74">
        <v>0</v>
      </c>
      <c r="AS117" s="74">
        <v>0</v>
      </c>
      <c r="AT117" s="74">
        <v>0</v>
      </c>
      <c r="AU117" s="74">
        <v>0</v>
      </c>
      <c r="AV117" s="74">
        <v>0</v>
      </c>
      <c r="AW117" s="74">
        <v>0</v>
      </c>
      <c r="AX117" s="74">
        <v>0</v>
      </c>
      <c r="AY117" s="74">
        <v>0</v>
      </c>
      <c r="AZ117" s="74">
        <v>0</v>
      </c>
      <c r="BA117" s="74">
        <v>0</v>
      </c>
      <c r="BB117" s="74">
        <v>0</v>
      </c>
      <c r="BC117" s="74">
        <v>0</v>
      </c>
      <c r="BD117" s="74">
        <v>0</v>
      </c>
      <c r="BE117" s="74">
        <v>0</v>
      </c>
      <c r="BF117" s="74">
        <v>0</v>
      </c>
      <c r="BG117" s="74">
        <v>0</v>
      </c>
      <c r="BH117" s="74">
        <v>0</v>
      </c>
      <c r="BI117" s="74">
        <v>0</v>
      </c>
      <c r="BJ117" s="74">
        <v>0</v>
      </c>
      <c r="BK117" s="74">
        <v>0</v>
      </c>
      <c r="BL117" s="74">
        <v>0</v>
      </c>
      <c r="BM117" s="74">
        <v>0</v>
      </c>
      <c r="BN117" s="74">
        <v>0</v>
      </c>
      <c r="BO117" s="74">
        <v>0</v>
      </c>
      <c r="BP117" s="74">
        <v>0</v>
      </c>
      <c r="BQ117" s="74">
        <v>0</v>
      </c>
      <c r="BR117" s="74">
        <v>0</v>
      </c>
      <c r="BS117" s="74">
        <v>0</v>
      </c>
      <c r="BT117" s="74">
        <v>0</v>
      </c>
      <c r="BU117" s="74">
        <v>0</v>
      </c>
      <c r="BV117" s="74">
        <v>0</v>
      </c>
      <c r="BW117" s="74">
        <v>0</v>
      </c>
      <c r="BX117" s="74">
        <v>0</v>
      </c>
      <c r="BY117" s="74">
        <v>0</v>
      </c>
      <c r="BZ117" s="74">
        <v>0</v>
      </c>
      <c r="CA117" s="74">
        <v>0</v>
      </c>
      <c r="CB117" s="74">
        <v>0</v>
      </c>
      <c r="CD117" s="74">
        <v>0</v>
      </c>
      <c r="CE117" s="74">
        <v>0</v>
      </c>
      <c r="CF117" s="74">
        <v>0</v>
      </c>
      <c r="CH117" s="95">
        <v>0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  <c r="AR118" s="74">
        <v>0</v>
      </c>
      <c r="AS118" s="74">
        <v>0</v>
      </c>
      <c r="AT118" s="74">
        <v>0</v>
      </c>
      <c r="AU118" s="74">
        <v>0</v>
      </c>
      <c r="AV118" s="74">
        <v>0</v>
      </c>
      <c r="AW118" s="74">
        <v>0</v>
      </c>
      <c r="AX118" s="74">
        <v>0</v>
      </c>
      <c r="AY118" s="74">
        <v>0</v>
      </c>
      <c r="AZ118" s="74">
        <v>0</v>
      </c>
      <c r="BA118" s="74">
        <v>0</v>
      </c>
      <c r="BB118" s="74">
        <v>0</v>
      </c>
      <c r="BC118" s="74">
        <v>0</v>
      </c>
      <c r="BD118" s="74">
        <v>0</v>
      </c>
      <c r="BE118" s="74">
        <v>0</v>
      </c>
      <c r="BF118" s="74">
        <v>0</v>
      </c>
      <c r="BG118" s="74">
        <v>0</v>
      </c>
      <c r="BH118" s="74">
        <v>0</v>
      </c>
      <c r="BI118" s="74">
        <v>0</v>
      </c>
      <c r="BJ118" s="74">
        <v>0</v>
      </c>
      <c r="BK118" s="74">
        <v>0</v>
      </c>
      <c r="BL118" s="74">
        <v>0</v>
      </c>
      <c r="BM118" s="74">
        <v>0</v>
      </c>
      <c r="BN118" s="74">
        <v>0</v>
      </c>
      <c r="BO118" s="74">
        <v>0</v>
      </c>
      <c r="BP118" s="74">
        <v>0</v>
      </c>
      <c r="BQ118" s="74">
        <v>0</v>
      </c>
      <c r="BR118" s="74">
        <v>0</v>
      </c>
      <c r="BS118" s="74">
        <v>0</v>
      </c>
      <c r="BT118" s="74">
        <v>0</v>
      </c>
      <c r="BU118" s="74">
        <v>0</v>
      </c>
      <c r="BV118" s="74">
        <v>0</v>
      </c>
      <c r="BW118" s="74">
        <v>0</v>
      </c>
      <c r="BX118" s="74">
        <v>0</v>
      </c>
      <c r="BY118" s="74">
        <v>0</v>
      </c>
      <c r="BZ118" s="74">
        <v>0</v>
      </c>
      <c r="CA118" s="74">
        <v>0</v>
      </c>
      <c r="CB118" s="74">
        <v>0</v>
      </c>
      <c r="CD118" s="74">
        <v>0</v>
      </c>
      <c r="CE118" s="74">
        <v>0</v>
      </c>
      <c r="CF118" s="74">
        <v>0</v>
      </c>
      <c r="CH118" s="95">
        <v>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  <c r="AR119" s="74">
        <v>0</v>
      </c>
      <c r="AS119" s="74">
        <v>0</v>
      </c>
      <c r="AT119" s="74">
        <v>0</v>
      </c>
      <c r="AU119" s="74">
        <v>0</v>
      </c>
      <c r="AV119" s="74">
        <v>0</v>
      </c>
      <c r="AW119" s="74">
        <v>0</v>
      </c>
      <c r="AX119" s="74">
        <v>0</v>
      </c>
      <c r="AY119" s="74">
        <v>0</v>
      </c>
      <c r="AZ119" s="74">
        <v>0</v>
      </c>
      <c r="BA119" s="74">
        <v>0</v>
      </c>
      <c r="BB119" s="74">
        <v>0</v>
      </c>
      <c r="BC119" s="74">
        <v>0</v>
      </c>
      <c r="BD119" s="74">
        <v>0</v>
      </c>
      <c r="BE119" s="74">
        <v>0</v>
      </c>
      <c r="BF119" s="74">
        <v>0</v>
      </c>
      <c r="BG119" s="74">
        <v>0</v>
      </c>
      <c r="BH119" s="74">
        <v>0</v>
      </c>
      <c r="BI119" s="74">
        <v>0</v>
      </c>
      <c r="BJ119" s="74">
        <v>0</v>
      </c>
      <c r="BK119" s="74">
        <v>0</v>
      </c>
      <c r="BL119" s="74">
        <v>0</v>
      </c>
      <c r="BM119" s="74">
        <v>0</v>
      </c>
      <c r="BN119" s="74">
        <v>0</v>
      </c>
      <c r="BO119" s="74">
        <v>0</v>
      </c>
      <c r="BP119" s="74">
        <v>0</v>
      </c>
      <c r="BQ119" s="74">
        <v>0</v>
      </c>
      <c r="BR119" s="74">
        <v>0</v>
      </c>
      <c r="BS119" s="74">
        <v>0</v>
      </c>
      <c r="BT119" s="74">
        <v>0</v>
      </c>
      <c r="BU119" s="74">
        <v>0</v>
      </c>
      <c r="BV119" s="74">
        <v>0</v>
      </c>
      <c r="BW119" s="74">
        <v>0</v>
      </c>
      <c r="BX119" s="74">
        <v>0</v>
      </c>
      <c r="BY119" s="74">
        <v>0</v>
      </c>
      <c r="BZ119" s="74">
        <v>0</v>
      </c>
      <c r="CA119" s="74">
        <v>0</v>
      </c>
      <c r="CB119" s="74">
        <v>0</v>
      </c>
      <c r="CD119" s="74">
        <v>0</v>
      </c>
      <c r="CE119" s="74">
        <v>0</v>
      </c>
      <c r="CF119" s="74">
        <v>0</v>
      </c>
      <c r="CH119" s="95">
        <v>0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  <c r="AS120" s="74">
        <v>0</v>
      </c>
      <c r="AT120" s="74">
        <v>0</v>
      </c>
      <c r="AU120" s="74">
        <v>0</v>
      </c>
      <c r="AV120" s="74">
        <v>0</v>
      </c>
      <c r="AW120" s="74">
        <v>0</v>
      </c>
      <c r="AX120" s="74">
        <v>0</v>
      </c>
      <c r="AY120" s="74">
        <v>0</v>
      </c>
      <c r="AZ120" s="74">
        <v>0</v>
      </c>
      <c r="BA120" s="74">
        <v>0</v>
      </c>
      <c r="BB120" s="74">
        <v>0</v>
      </c>
      <c r="BC120" s="74">
        <v>0</v>
      </c>
      <c r="BD120" s="74">
        <v>0</v>
      </c>
      <c r="BE120" s="74">
        <v>0</v>
      </c>
      <c r="BF120" s="74">
        <v>0</v>
      </c>
      <c r="BG120" s="74">
        <v>0</v>
      </c>
      <c r="BH120" s="74">
        <v>0</v>
      </c>
      <c r="BI120" s="74">
        <v>0</v>
      </c>
      <c r="BJ120" s="74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4">
        <v>0</v>
      </c>
      <c r="BR120" s="74">
        <v>0</v>
      </c>
      <c r="BS120" s="74">
        <v>0</v>
      </c>
      <c r="BT120" s="74">
        <v>0</v>
      </c>
      <c r="BU120" s="74">
        <v>0</v>
      </c>
      <c r="BV120" s="74">
        <v>0</v>
      </c>
      <c r="BW120" s="74">
        <v>0</v>
      </c>
      <c r="BX120" s="74">
        <v>0</v>
      </c>
      <c r="BY120" s="74">
        <v>0</v>
      </c>
      <c r="BZ120" s="74">
        <v>0</v>
      </c>
      <c r="CA120" s="74">
        <v>0</v>
      </c>
      <c r="CB120" s="74">
        <v>0</v>
      </c>
      <c r="CD120" s="74">
        <v>0</v>
      </c>
      <c r="CE120" s="74">
        <v>0</v>
      </c>
      <c r="CF120" s="74">
        <v>0</v>
      </c>
      <c r="CH120" s="95">
        <v>0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  <c r="AR121" s="74">
        <v>0</v>
      </c>
      <c r="AS121" s="74">
        <v>0</v>
      </c>
      <c r="AT121" s="74">
        <v>0</v>
      </c>
      <c r="AU121" s="74">
        <v>0</v>
      </c>
      <c r="AV121" s="74">
        <v>0</v>
      </c>
      <c r="AW121" s="74">
        <v>0</v>
      </c>
      <c r="AX121" s="74">
        <v>0</v>
      </c>
      <c r="AY121" s="74">
        <v>0</v>
      </c>
      <c r="AZ121" s="74">
        <v>0</v>
      </c>
      <c r="BA121" s="74">
        <v>0</v>
      </c>
      <c r="BB121" s="74">
        <v>0</v>
      </c>
      <c r="BC121" s="74">
        <v>0</v>
      </c>
      <c r="BD121" s="74">
        <v>0</v>
      </c>
      <c r="BE121" s="74">
        <v>0</v>
      </c>
      <c r="BF121" s="74">
        <v>0</v>
      </c>
      <c r="BG121" s="74">
        <v>0</v>
      </c>
      <c r="BH121" s="74">
        <v>0</v>
      </c>
      <c r="BI121" s="74">
        <v>0</v>
      </c>
      <c r="BJ121" s="74">
        <v>0</v>
      </c>
      <c r="BK121" s="74">
        <v>0</v>
      </c>
      <c r="BL121" s="74">
        <v>0</v>
      </c>
      <c r="BM121" s="74">
        <v>0</v>
      </c>
      <c r="BN121" s="74">
        <v>0</v>
      </c>
      <c r="BO121" s="74">
        <v>0</v>
      </c>
      <c r="BP121" s="74">
        <v>0</v>
      </c>
      <c r="BQ121" s="74">
        <v>0</v>
      </c>
      <c r="BR121" s="74">
        <v>0</v>
      </c>
      <c r="BS121" s="74">
        <v>0</v>
      </c>
      <c r="BT121" s="74">
        <v>0</v>
      </c>
      <c r="BU121" s="74">
        <v>0</v>
      </c>
      <c r="BV121" s="74">
        <v>0</v>
      </c>
      <c r="BW121" s="74">
        <v>0</v>
      </c>
      <c r="BX121" s="74">
        <v>0</v>
      </c>
      <c r="BY121" s="74">
        <v>0</v>
      </c>
      <c r="BZ121" s="74">
        <v>0</v>
      </c>
      <c r="CA121" s="74">
        <v>0</v>
      </c>
      <c r="CB121" s="74">
        <v>0</v>
      </c>
      <c r="CD121" s="74">
        <v>0</v>
      </c>
      <c r="CE121" s="74">
        <v>0</v>
      </c>
      <c r="CF121" s="74">
        <v>0</v>
      </c>
      <c r="CH121" s="95">
        <v>0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9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9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9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0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0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0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v>0</v>
      </c>
      <c r="BV125" s="74">
        <v>0</v>
      </c>
      <c r="BW125" s="74">
        <v>0</v>
      </c>
      <c r="BX125" s="74">
        <v>0</v>
      </c>
      <c r="BY125" s="74">
        <v>0</v>
      </c>
      <c r="BZ125" s="74">
        <v>0</v>
      </c>
      <c r="CA125" s="74">
        <v>0</v>
      </c>
      <c r="CB125" s="74">
        <v>0</v>
      </c>
      <c r="CD125" s="74">
        <v>0</v>
      </c>
      <c r="CE125" s="74">
        <v>0</v>
      </c>
      <c r="CF125" s="74">
        <v>0</v>
      </c>
      <c r="CH125" s="95">
        <v>0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9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0</v>
      </c>
      <c r="BM127" s="74">
        <v>0</v>
      </c>
      <c r="BN127" s="74">
        <v>0</v>
      </c>
      <c r="BO127" s="74">
        <v>0</v>
      </c>
      <c r="BP127" s="74">
        <v>0</v>
      </c>
      <c r="BQ127" s="74">
        <v>0</v>
      </c>
      <c r="BR127" s="74">
        <v>0</v>
      </c>
      <c r="BS127" s="74">
        <v>0</v>
      </c>
      <c r="BT127" s="74">
        <v>0</v>
      </c>
      <c r="BU127" s="74">
        <v>0</v>
      </c>
      <c r="BV127" s="74">
        <v>0</v>
      </c>
      <c r="BW127" s="74">
        <v>0</v>
      </c>
      <c r="BX127" s="74">
        <v>0</v>
      </c>
      <c r="BY127" s="74">
        <v>0</v>
      </c>
      <c r="BZ127" s="74">
        <v>0</v>
      </c>
      <c r="CA127" s="74">
        <v>0</v>
      </c>
      <c r="CB127" s="74">
        <v>0</v>
      </c>
      <c r="CD127" s="74">
        <v>0</v>
      </c>
      <c r="CE127" s="74">
        <v>0</v>
      </c>
      <c r="CF127" s="74">
        <v>0</v>
      </c>
      <c r="CH127" s="95">
        <v>0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0</v>
      </c>
      <c r="AT128" s="74">
        <v>0</v>
      </c>
      <c r="AU128" s="74">
        <v>0</v>
      </c>
      <c r="AV128" s="74">
        <v>0</v>
      </c>
      <c r="AW128" s="74">
        <v>0</v>
      </c>
      <c r="AX128" s="74">
        <v>0</v>
      </c>
      <c r="AY128" s="74">
        <v>0</v>
      </c>
      <c r="AZ128" s="74">
        <v>0</v>
      </c>
      <c r="BA128" s="74">
        <v>0</v>
      </c>
      <c r="BB128" s="74">
        <v>0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0</v>
      </c>
      <c r="BI128" s="74">
        <v>0</v>
      </c>
      <c r="BJ128" s="74">
        <v>0</v>
      </c>
      <c r="BK128" s="74">
        <v>0</v>
      </c>
      <c r="BL128" s="74">
        <v>0</v>
      </c>
      <c r="BM128" s="74">
        <v>0</v>
      </c>
      <c r="BN128" s="74">
        <v>0</v>
      </c>
      <c r="BO128" s="74">
        <v>0</v>
      </c>
      <c r="BP128" s="74">
        <v>0</v>
      </c>
      <c r="BQ128" s="74">
        <v>0</v>
      </c>
      <c r="BR128" s="74">
        <v>0</v>
      </c>
      <c r="BS128" s="74">
        <v>0</v>
      </c>
      <c r="BT128" s="74">
        <v>0</v>
      </c>
      <c r="BU128" s="74">
        <v>0</v>
      </c>
      <c r="BV128" s="74">
        <v>0</v>
      </c>
      <c r="BW128" s="74">
        <v>0</v>
      </c>
      <c r="BX128" s="74">
        <v>0</v>
      </c>
      <c r="BY128" s="74">
        <v>0</v>
      </c>
      <c r="BZ128" s="74">
        <v>0</v>
      </c>
      <c r="CA128" s="74">
        <v>0</v>
      </c>
      <c r="CB128" s="74">
        <v>0</v>
      </c>
      <c r="CD128" s="74">
        <v>0</v>
      </c>
      <c r="CE128" s="74">
        <v>0</v>
      </c>
      <c r="CF128" s="74">
        <v>0</v>
      </c>
      <c r="CH128" s="95">
        <v>0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9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</v>
      </c>
      <c r="G130" s="74">
        <v>0</v>
      </c>
      <c r="H130" s="74">
        <v>0</v>
      </c>
      <c r="I130" s="74">
        <v>0</v>
      </c>
      <c r="J130" s="74">
        <v>0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  <c r="Q130" s="74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0</v>
      </c>
      <c r="AD130" s="74">
        <v>0</v>
      </c>
      <c r="AE130" s="74">
        <v>0</v>
      </c>
      <c r="AF130" s="74">
        <v>0</v>
      </c>
      <c r="AG130" s="74">
        <v>0</v>
      </c>
      <c r="AH130" s="74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  <c r="AR130" s="74">
        <v>0</v>
      </c>
      <c r="AS130" s="74">
        <v>0</v>
      </c>
      <c r="AT130" s="74">
        <v>0</v>
      </c>
      <c r="AU130" s="74">
        <v>0</v>
      </c>
      <c r="AV130" s="74">
        <v>0</v>
      </c>
      <c r="AW130" s="74">
        <v>0</v>
      </c>
      <c r="AX130" s="74">
        <v>0</v>
      </c>
      <c r="AY130" s="74">
        <v>0</v>
      </c>
      <c r="AZ130" s="74">
        <v>0</v>
      </c>
      <c r="BA130" s="74">
        <v>0</v>
      </c>
      <c r="BB130" s="74">
        <v>0</v>
      </c>
      <c r="BC130" s="74">
        <v>0</v>
      </c>
      <c r="BD130" s="74">
        <v>0</v>
      </c>
      <c r="BE130" s="74">
        <v>0</v>
      </c>
      <c r="BF130" s="74">
        <v>0</v>
      </c>
      <c r="BG130" s="74">
        <v>0</v>
      </c>
      <c r="BH130" s="74">
        <v>0</v>
      </c>
      <c r="BI130" s="74">
        <v>0</v>
      </c>
      <c r="BJ130" s="74">
        <v>0</v>
      </c>
      <c r="BK130" s="74">
        <v>0</v>
      </c>
      <c r="BL130" s="74">
        <v>0</v>
      </c>
      <c r="BM130" s="74">
        <v>0</v>
      </c>
      <c r="BN130" s="74">
        <v>0</v>
      </c>
      <c r="BO130" s="74">
        <v>0</v>
      </c>
      <c r="BP130" s="74">
        <v>0</v>
      </c>
      <c r="BQ130" s="74">
        <v>0</v>
      </c>
      <c r="BR130" s="74">
        <v>0</v>
      </c>
      <c r="BS130" s="74">
        <v>0</v>
      </c>
      <c r="BT130" s="74">
        <v>0</v>
      </c>
      <c r="BU130" s="74">
        <v>0</v>
      </c>
      <c r="BV130" s="74">
        <v>0</v>
      </c>
      <c r="BW130" s="74">
        <v>0</v>
      </c>
      <c r="BX130" s="74">
        <v>0</v>
      </c>
      <c r="BY130" s="74">
        <v>0</v>
      </c>
      <c r="BZ130" s="74">
        <v>0</v>
      </c>
      <c r="CA130" s="74">
        <v>0</v>
      </c>
      <c r="CB130" s="74">
        <v>0</v>
      </c>
      <c r="CD130" s="74">
        <v>0</v>
      </c>
      <c r="CE130" s="74">
        <v>0</v>
      </c>
      <c r="CF130" s="74">
        <v>0</v>
      </c>
      <c r="CH130" s="95">
        <v>0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</v>
      </c>
      <c r="AY131" s="74">
        <v>0</v>
      </c>
      <c r="AZ131" s="74">
        <v>0</v>
      </c>
      <c r="BA131" s="74">
        <v>0</v>
      </c>
      <c r="BB131" s="74">
        <v>0</v>
      </c>
      <c r="BC131" s="74">
        <v>0</v>
      </c>
      <c r="BD131" s="74">
        <v>0</v>
      </c>
      <c r="BE131" s="74">
        <v>0</v>
      </c>
      <c r="BF131" s="74">
        <v>0</v>
      </c>
      <c r="BG131" s="74">
        <v>0</v>
      </c>
      <c r="BH131" s="74">
        <v>0</v>
      </c>
      <c r="BI131" s="74">
        <v>0</v>
      </c>
      <c r="BJ131" s="74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4">
        <v>0</v>
      </c>
      <c r="BR131" s="74">
        <v>0</v>
      </c>
      <c r="BS131" s="74">
        <v>0</v>
      </c>
      <c r="BT131" s="74">
        <v>0</v>
      </c>
      <c r="BU131" s="74">
        <v>0</v>
      </c>
      <c r="BV131" s="74">
        <v>0</v>
      </c>
      <c r="BW131" s="74">
        <v>0</v>
      </c>
      <c r="BX131" s="74">
        <v>0</v>
      </c>
      <c r="BY131" s="74">
        <v>0</v>
      </c>
      <c r="BZ131" s="74">
        <v>0</v>
      </c>
      <c r="CA131" s="74">
        <v>0</v>
      </c>
      <c r="CB131" s="74">
        <v>0</v>
      </c>
      <c r="CD131" s="74">
        <v>0</v>
      </c>
      <c r="CE131" s="74">
        <v>0</v>
      </c>
      <c r="CF131" s="74">
        <v>0</v>
      </c>
      <c r="CH131" s="95">
        <v>0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9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4569.3427672609141</v>
      </c>
      <c r="E133" s="74">
        <v>2853.9104828262789</v>
      </c>
      <c r="F133" s="74">
        <v>357.36558432461334</v>
      </c>
      <c r="G133" s="74">
        <v>224.50915282400425</v>
      </c>
      <c r="H133" s="74">
        <v>770.274550029598</v>
      </c>
      <c r="I133" s="74">
        <v>414.89532535743757</v>
      </c>
      <c r="J133" s="74">
        <v>156.56549906812438</v>
      </c>
      <c r="K133" s="74">
        <v>5406.8831387355649</v>
      </c>
      <c r="L133" s="74">
        <v>370.51279072507987</v>
      </c>
      <c r="M133" s="74">
        <v>4885.6932377312532</v>
      </c>
      <c r="N133" s="74">
        <v>1928.6516842828103</v>
      </c>
      <c r="O133" s="74">
        <v>388.62874489468788</v>
      </c>
      <c r="P133" s="74">
        <v>1044.0629903863378</v>
      </c>
      <c r="Q133" s="74">
        <v>1736.7311884536093</v>
      </c>
      <c r="R133" s="74">
        <v>1567.1603239688404</v>
      </c>
      <c r="S133" s="74">
        <v>810.52032168994685</v>
      </c>
      <c r="T133" s="74">
        <v>1459.1275730419527</v>
      </c>
      <c r="U133" s="74">
        <v>488.05331989554986</v>
      </c>
      <c r="V133" s="74">
        <v>5488.0005607760759</v>
      </c>
      <c r="W133" s="74">
        <v>352.26033070764834</v>
      </c>
      <c r="X133" s="74">
        <v>1472.2576934136446</v>
      </c>
      <c r="Y133" s="74">
        <v>818.55961492998347</v>
      </c>
      <c r="Z133" s="74">
        <v>995.98200585725374</v>
      </c>
      <c r="AA133" s="74">
        <v>1221.4556961249641</v>
      </c>
      <c r="AB133" s="74">
        <v>1598.8699113291364</v>
      </c>
      <c r="AC133" s="74">
        <v>2179.4698370809965</v>
      </c>
      <c r="AD133" s="74">
        <v>992.92228549936885</v>
      </c>
      <c r="AE133" s="74">
        <v>622.9043892462214</v>
      </c>
      <c r="AF133" s="74">
        <v>1532.3903970091094</v>
      </c>
      <c r="AG133" s="74">
        <v>2322.9268554601604</v>
      </c>
      <c r="AH133" s="74">
        <v>1337.3905945795268</v>
      </c>
      <c r="AI133" s="74">
        <v>1874.0911482612507</v>
      </c>
      <c r="AJ133" s="74">
        <v>2966.7082817083992</v>
      </c>
      <c r="AK133" s="74">
        <v>1497.201687532428</v>
      </c>
      <c r="AL133" s="74">
        <v>1050.5616852091746</v>
      </c>
      <c r="AM133" s="74">
        <v>1549.6430454700146</v>
      </c>
      <c r="AN133" s="74">
        <v>780.31255397645691</v>
      </c>
      <c r="AO133" s="74">
        <v>8819.848165574751</v>
      </c>
      <c r="AP133" s="74">
        <v>592.11673005340981</v>
      </c>
      <c r="AQ133" s="74">
        <v>11679.034810147004</v>
      </c>
      <c r="AR133" s="74">
        <v>1174.6994979684937</v>
      </c>
      <c r="AS133" s="74">
        <v>6747.2062704149048</v>
      </c>
      <c r="AT133" s="74">
        <v>5738.2341080036304</v>
      </c>
      <c r="AU133" s="74">
        <v>84.960382580813004</v>
      </c>
      <c r="AV133" s="74">
        <v>1982.4255849149272</v>
      </c>
      <c r="AW133" s="74">
        <v>507.09585360375195</v>
      </c>
      <c r="AX133" s="74">
        <v>456.96199185418806</v>
      </c>
      <c r="AY133" s="74">
        <v>6973.8868616427644</v>
      </c>
      <c r="AZ133" s="74">
        <v>420.60827200106803</v>
      </c>
      <c r="BA133" s="74">
        <v>316.26135314464943</v>
      </c>
      <c r="BB133" s="74">
        <v>5086.1700789590259</v>
      </c>
      <c r="BC133" s="74">
        <v>654.36755394686475</v>
      </c>
      <c r="BD133" s="74">
        <v>3010.7020420381068</v>
      </c>
      <c r="BE133" s="74">
        <v>659.36964193921472</v>
      </c>
      <c r="BF133" s="74">
        <v>1190.7894358130984</v>
      </c>
      <c r="BG133" s="74">
        <v>657.34706345386519</v>
      </c>
      <c r="BH133" s="74">
        <v>960.23457708961928</v>
      </c>
      <c r="BI133" s="74">
        <v>385.26035450510255</v>
      </c>
      <c r="BJ133" s="74">
        <v>2209.1143845770753</v>
      </c>
      <c r="BK133" s="74">
        <v>207.28366310449437</v>
      </c>
      <c r="BL133" s="74">
        <v>4060.4022632267174</v>
      </c>
      <c r="BM133" s="74">
        <v>1802.1624284710538</v>
      </c>
      <c r="BN133" s="74">
        <v>672.66487721988688</v>
      </c>
      <c r="BO133" s="74">
        <v>2204.3796273669409</v>
      </c>
      <c r="BP133" s="74">
        <v>4030.9786862751785</v>
      </c>
      <c r="BQ133" s="74">
        <v>316.10489090935289</v>
      </c>
      <c r="BR133" s="74">
        <v>2717.3560530009909</v>
      </c>
      <c r="BS133" s="74">
        <v>0</v>
      </c>
      <c r="BT133" s="74">
        <v>136404.82475346941</v>
      </c>
      <c r="BU133" s="74">
        <v>0</v>
      </c>
      <c r="BV133" s="74">
        <v>0</v>
      </c>
      <c r="BW133" s="74">
        <v>0</v>
      </c>
      <c r="BX133" s="74">
        <v>210774.48713561468</v>
      </c>
      <c r="BY133" s="74">
        <v>16372.688110916006</v>
      </c>
      <c r="BZ133" s="74">
        <v>0</v>
      </c>
      <c r="CA133" s="74">
        <v>227147.17524653068</v>
      </c>
      <c r="CB133" s="74">
        <v>363552</v>
      </c>
      <c r="CD133" s="74">
        <v>0</v>
      </c>
      <c r="CE133" s="74">
        <v>0</v>
      </c>
      <c r="CF133" s="74">
        <v>0</v>
      </c>
      <c r="CH133" s="95">
        <v>363552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F234-2332-B642-968F-876E65C1506D}">
  <sheetPr>
    <tabColor rgb="FFFFFF00"/>
  </sheetPr>
  <dimension ref="A1:CI133"/>
  <sheetViews>
    <sheetView topLeftCell="A117" workbookViewId="0">
      <selection activeCell="D133" sqref="D133:BS133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  <c r="AV5" s="74">
        <v>0</v>
      </c>
      <c r="AW5" s="74">
        <v>0</v>
      </c>
      <c r="AX5" s="74">
        <v>0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0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0</v>
      </c>
      <c r="BU5" s="74">
        <v>0</v>
      </c>
      <c r="BV5" s="74">
        <v>0</v>
      </c>
      <c r="BW5" s="74">
        <v>0</v>
      </c>
      <c r="BX5" s="74">
        <v>0</v>
      </c>
      <c r="BY5" s="74">
        <v>0</v>
      </c>
      <c r="BZ5" s="74">
        <v>0</v>
      </c>
      <c r="CA5" s="74">
        <v>0</v>
      </c>
      <c r="CB5" s="74">
        <v>0</v>
      </c>
      <c r="CD5" s="74">
        <v>0</v>
      </c>
      <c r="CE5" s="74">
        <v>0</v>
      </c>
      <c r="CF5" s="74">
        <v>0</v>
      </c>
      <c r="CH5" s="95">
        <v>0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0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0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0</v>
      </c>
      <c r="BM6" s="74">
        <v>0</v>
      </c>
      <c r="BN6" s="74">
        <v>0</v>
      </c>
      <c r="BO6" s="74">
        <v>0</v>
      </c>
      <c r="BP6" s="74">
        <v>0</v>
      </c>
      <c r="BQ6" s="74">
        <v>0</v>
      </c>
      <c r="BR6" s="74">
        <v>0</v>
      </c>
      <c r="BS6" s="74">
        <v>0</v>
      </c>
      <c r="BT6" s="74">
        <v>0</v>
      </c>
      <c r="BU6" s="74">
        <v>0</v>
      </c>
      <c r="BV6" s="74">
        <v>0</v>
      </c>
      <c r="BW6" s="74">
        <v>0</v>
      </c>
      <c r="BX6" s="74">
        <v>0</v>
      </c>
      <c r="BY6" s="74">
        <v>0</v>
      </c>
      <c r="BZ6" s="74">
        <v>0</v>
      </c>
      <c r="CA6" s="74">
        <v>0</v>
      </c>
      <c r="CB6" s="74">
        <v>0</v>
      </c>
      <c r="CD6" s="74">
        <v>0</v>
      </c>
      <c r="CE6" s="74">
        <v>0</v>
      </c>
      <c r="CF6" s="74">
        <v>0</v>
      </c>
      <c r="CH6" s="95">
        <v>0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0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0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0</v>
      </c>
      <c r="BU7" s="74">
        <v>0</v>
      </c>
      <c r="BV7" s="74">
        <v>0</v>
      </c>
      <c r="BW7" s="74">
        <v>0</v>
      </c>
      <c r="BX7" s="74">
        <v>0</v>
      </c>
      <c r="BY7" s="74">
        <v>0</v>
      </c>
      <c r="BZ7" s="74">
        <v>0</v>
      </c>
      <c r="CA7" s="74">
        <v>0</v>
      </c>
      <c r="CB7" s="74">
        <v>0</v>
      </c>
      <c r="CD7" s="74">
        <v>0</v>
      </c>
      <c r="CE7" s="74">
        <v>0</v>
      </c>
      <c r="CF7" s="74">
        <v>0</v>
      </c>
      <c r="CH7" s="95">
        <v>0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0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0</v>
      </c>
      <c r="BU8" s="74">
        <v>0</v>
      </c>
      <c r="BV8" s="74">
        <v>0</v>
      </c>
      <c r="BW8" s="74">
        <v>0</v>
      </c>
      <c r="BX8" s="74">
        <v>0</v>
      </c>
      <c r="BY8" s="74">
        <v>0</v>
      </c>
      <c r="BZ8" s="74">
        <v>0</v>
      </c>
      <c r="CA8" s="74">
        <v>0</v>
      </c>
      <c r="CB8" s="74">
        <v>0</v>
      </c>
      <c r="CD8" s="74">
        <v>0</v>
      </c>
      <c r="CE8" s="74">
        <v>0</v>
      </c>
      <c r="CF8" s="74">
        <v>0</v>
      </c>
      <c r="CH8" s="95">
        <v>0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0</v>
      </c>
      <c r="BU9" s="74">
        <v>0</v>
      </c>
      <c r="BV9" s="74">
        <v>0</v>
      </c>
      <c r="BW9" s="74">
        <v>0</v>
      </c>
      <c r="BX9" s="74">
        <v>0</v>
      </c>
      <c r="BY9" s="74">
        <v>0</v>
      </c>
      <c r="BZ9" s="74">
        <v>0</v>
      </c>
      <c r="CA9" s="74">
        <v>0</v>
      </c>
      <c r="CB9" s="74">
        <v>0</v>
      </c>
      <c r="CD9" s="74">
        <v>0</v>
      </c>
      <c r="CE9" s="74">
        <v>0</v>
      </c>
      <c r="CF9" s="74">
        <v>0</v>
      </c>
      <c r="CH9" s="95">
        <v>0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  <c r="AV10" s="74">
        <v>0</v>
      </c>
      <c r="AW10" s="74">
        <v>0</v>
      </c>
      <c r="AX10" s="74">
        <v>0</v>
      </c>
      <c r="AY10" s="74">
        <v>0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0</v>
      </c>
      <c r="BG10" s="74">
        <v>0</v>
      </c>
      <c r="BH10" s="74">
        <v>0</v>
      </c>
      <c r="BI10" s="74">
        <v>0</v>
      </c>
      <c r="BJ10" s="74">
        <v>0</v>
      </c>
      <c r="BK10" s="74">
        <v>0</v>
      </c>
      <c r="BL10" s="74">
        <v>0</v>
      </c>
      <c r="BM10" s="74">
        <v>0</v>
      </c>
      <c r="BN10" s="74">
        <v>0</v>
      </c>
      <c r="BO10" s="74">
        <v>0</v>
      </c>
      <c r="BP10" s="74">
        <v>0</v>
      </c>
      <c r="BQ10" s="74">
        <v>0</v>
      </c>
      <c r="BR10" s="74">
        <v>0</v>
      </c>
      <c r="BS10" s="74">
        <v>0</v>
      </c>
      <c r="BT10" s="74">
        <v>0</v>
      </c>
      <c r="BU10" s="74">
        <v>0</v>
      </c>
      <c r="BV10" s="74">
        <v>0</v>
      </c>
      <c r="BW10" s="74">
        <v>0</v>
      </c>
      <c r="BX10" s="74">
        <v>0</v>
      </c>
      <c r="BY10" s="74">
        <v>0</v>
      </c>
      <c r="BZ10" s="74">
        <v>0</v>
      </c>
      <c r="CA10" s="74">
        <v>0</v>
      </c>
      <c r="CB10" s="74">
        <v>0</v>
      </c>
      <c r="CD10" s="74">
        <v>0</v>
      </c>
      <c r="CE10" s="74">
        <v>0</v>
      </c>
      <c r="CF10" s="74">
        <v>0</v>
      </c>
      <c r="CH10" s="95">
        <v>0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0</v>
      </c>
      <c r="AY11" s="74">
        <v>0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0</v>
      </c>
      <c r="BM11" s="74">
        <v>0</v>
      </c>
      <c r="BN11" s="74">
        <v>0</v>
      </c>
      <c r="BO11" s="74">
        <v>0</v>
      </c>
      <c r="BP11" s="74">
        <v>0</v>
      </c>
      <c r="BQ11" s="74">
        <v>0</v>
      </c>
      <c r="BR11" s="74">
        <v>0</v>
      </c>
      <c r="BS11" s="74">
        <v>0</v>
      </c>
      <c r="BT11" s="74">
        <v>0</v>
      </c>
      <c r="BU11" s="74">
        <v>0</v>
      </c>
      <c r="BV11" s="74">
        <v>0</v>
      </c>
      <c r="BW11" s="74">
        <v>0</v>
      </c>
      <c r="BX11" s="74">
        <v>0</v>
      </c>
      <c r="BY11" s="74">
        <v>0</v>
      </c>
      <c r="BZ11" s="74">
        <v>0</v>
      </c>
      <c r="CA11" s="74">
        <v>0</v>
      </c>
      <c r="CB11" s="74">
        <v>0</v>
      </c>
      <c r="CD11" s="74">
        <v>0</v>
      </c>
      <c r="CE11" s="74">
        <v>0</v>
      </c>
      <c r="CF11" s="74">
        <v>0</v>
      </c>
      <c r="CH11" s="95">
        <v>0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0</v>
      </c>
      <c r="BH12" s="74">
        <v>0</v>
      </c>
      <c r="BI12" s="74">
        <v>0</v>
      </c>
      <c r="BJ12" s="74">
        <v>0</v>
      </c>
      <c r="BK12" s="74">
        <v>0</v>
      </c>
      <c r="BL12" s="74">
        <v>0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0</v>
      </c>
      <c r="BS12" s="74">
        <v>0</v>
      </c>
      <c r="BT12" s="74">
        <v>0</v>
      </c>
      <c r="BU12" s="74">
        <v>0</v>
      </c>
      <c r="BV12" s="74">
        <v>0</v>
      </c>
      <c r="BW12" s="74">
        <v>0</v>
      </c>
      <c r="BX12" s="74">
        <v>0</v>
      </c>
      <c r="BY12" s="74">
        <v>0</v>
      </c>
      <c r="BZ12" s="74">
        <v>0</v>
      </c>
      <c r="CA12" s="74">
        <v>0</v>
      </c>
      <c r="CB12" s="74">
        <v>0</v>
      </c>
      <c r="CD12" s="74">
        <v>0</v>
      </c>
      <c r="CE12" s="74">
        <v>0</v>
      </c>
      <c r="CF12" s="74">
        <v>0</v>
      </c>
      <c r="CH12" s="95">
        <v>0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  <c r="AV13" s="74">
        <v>0</v>
      </c>
      <c r="AW13" s="74">
        <v>0</v>
      </c>
      <c r="AX13" s="74">
        <v>0</v>
      </c>
      <c r="AY13" s="74">
        <v>0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0</v>
      </c>
      <c r="BH13" s="74">
        <v>0</v>
      </c>
      <c r="BI13" s="74">
        <v>0</v>
      </c>
      <c r="BJ13" s="74">
        <v>0</v>
      </c>
      <c r="BK13" s="74">
        <v>0</v>
      </c>
      <c r="BL13" s="74">
        <v>0</v>
      </c>
      <c r="BM13" s="74">
        <v>0</v>
      </c>
      <c r="BN13" s="74">
        <v>0</v>
      </c>
      <c r="BO13" s="74">
        <v>0</v>
      </c>
      <c r="BP13" s="74">
        <v>0</v>
      </c>
      <c r="BQ13" s="74">
        <v>0</v>
      </c>
      <c r="BR13" s="74">
        <v>0</v>
      </c>
      <c r="BS13" s="74">
        <v>0</v>
      </c>
      <c r="BT13" s="74">
        <v>0</v>
      </c>
      <c r="BU13" s="74">
        <v>0</v>
      </c>
      <c r="BV13" s="74">
        <v>0</v>
      </c>
      <c r="BW13" s="74">
        <v>0</v>
      </c>
      <c r="BX13" s="74">
        <v>0</v>
      </c>
      <c r="BY13" s="74">
        <v>0</v>
      </c>
      <c r="BZ13" s="74">
        <v>0</v>
      </c>
      <c r="CA13" s="74">
        <v>0</v>
      </c>
      <c r="CB13" s="74">
        <v>0</v>
      </c>
      <c r="CD13" s="74">
        <v>0</v>
      </c>
      <c r="CE13" s="74">
        <v>0</v>
      </c>
      <c r="CF13" s="74">
        <v>0</v>
      </c>
      <c r="CH13" s="95">
        <v>0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0</v>
      </c>
      <c r="BI14" s="74">
        <v>0</v>
      </c>
      <c r="BJ14" s="74">
        <v>0</v>
      </c>
      <c r="BK14" s="74">
        <v>0</v>
      </c>
      <c r="BL14" s="74">
        <v>0</v>
      </c>
      <c r="BM14" s="74">
        <v>0</v>
      </c>
      <c r="BN14" s="74">
        <v>0</v>
      </c>
      <c r="BO14" s="74">
        <v>0</v>
      </c>
      <c r="BP14" s="74">
        <v>0</v>
      </c>
      <c r="BQ14" s="74">
        <v>0</v>
      </c>
      <c r="BR14" s="74">
        <v>0</v>
      </c>
      <c r="BS14" s="74">
        <v>0</v>
      </c>
      <c r="BT14" s="74">
        <v>0</v>
      </c>
      <c r="BU14" s="74">
        <v>0</v>
      </c>
      <c r="BV14" s="74">
        <v>0</v>
      </c>
      <c r="BW14" s="74">
        <v>0</v>
      </c>
      <c r="BX14" s="74">
        <v>0</v>
      </c>
      <c r="BY14" s="74">
        <v>0</v>
      </c>
      <c r="BZ14" s="74">
        <v>0</v>
      </c>
      <c r="CA14" s="74">
        <v>0</v>
      </c>
      <c r="CB14" s="74">
        <v>0</v>
      </c>
      <c r="CD14" s="74">
        <v>0</v>
      </c>
      <c r="CE14" s="74">
        <v>0</v>
      </c>
      <c r="CF14" s="74">
        <v>0</v>
      </c>
      <c r="CH14" s="95">
        <v>0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0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0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0</v>
      </c>
      <c r="BS15" s="74">
        <v>0</v>
      </c>
      <c r="BT15" s="74">
        <v>0</v>
      </c>
      <c r="BU15" s="74">
        <v>0</v>
      </c>
      <c r="BV15" s="74">
        <v>0</v>
      </c>
      <c r="BW15" s="74">
        <v>0</v>
      </c>
      <c r="BX15" s="74">
        <v>0</v>
      </c>
      <c r="BY15" s="74">
        <v>0</v>
      </c>
      <c r="BZ15" s="74">
        <v>0</v>
      </c>
      <c r="CA15" s="74">
        <v>0</v>
      </c>
      <c r="CB15" s="74">
        <v>0</v>
      </c>
      <c r="CD15" s="74">
        <v>0</v>
      </c>
      <c r="CE15" s="74">
        <v>0</v>
      </c>
      <c r="CF15" s="74">
        <v>0</v>
      </c>
      <c r="CH15" s="95">
        <v>0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0</v>
      </c>
      <c r="BU16" s="74">
        <v>0</v>
      </c>
      <c r="BV16" s="74">
        <v>0</v>
      </c>
      <c r="BW16" s="74">
        <v>0</v>
      </c>
      <c r="BX16" s="74">
        <v>0</v>
      </c>
      <c r="BY16" s="74">
        <v>0</v>
      </c>
      <c r="BZ16" s="74">
        <v>0</v>
      </c>
      <c r="CA16" s="74">
        <v>0</v>
      </c>
      <c r="CB16" s="74">
        <v>0</v>
      </c>
      <c r="CD16" s="74">
        <v>0</v>
      </c>
      <c r="CE16" s="74">
        <v>0</v>
      </c>
      <c r="CF16" s="74">
        <v>0</v>
      </c>
      <c r="CH16" s="95">
        <v>0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  <c r="AV17" s="74">
        <v>0</v>
      </c>
      <c r="AW17" s="74">
        <v>0</v>
      </c>
      <c r="AX17" s="74">
        <v>0</v>
      </c>
      <c r="AY17" s="74">
        <v>0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0</v>
      </c>
      <c r="BM17" s="74">
        <v>0</v>
      </c>
      <c r="BN17" s="74">
        <v>0</v>
      </c>
      <c r="BO17" s="74">
        <v>0</v>
      </c>
      <c r="BP17" s="74">
        <v>0</v>
      </c>
      <c r="BQ17" s="74">
        <v>0</v>
      </c>
      <c r="BR17" s="74">
        <v>0</v>
      </c>
      <c r="BS17" s="74">
        <v>0</v>
      </c>
      <c r="BT17" s="74">
        <v>0</v>
      </c>
      <c r="BU17" s="74">
        <v>0</v>
      </c>
      <c r="BV17" s="74">
        <v>0</v>
      </c>
      <c r="BW17" s="74">
        <v>0</v>
      </c>
      <c r="BX17" s="74">
        <v>0</v>
      </c>
      <c r="BY17" s="74">
        <v>0</v>
      </c>
      <c r="BZ17" s="74">
        <v>0</v>
      </c>
      <c r="CA17" s="74">
        <v>0</v>
      </c>
      <c r="CB17" s="74">
        <v>0</v>
      </c>
      <c r="CD17" s="74">
        <v>0</v>
      </c>
      <c r="CE17" s="74">
        <v>0</v>
      </c>
      <c r="CF17" s="74">
        <v>0</v>
      </c>
      <c r="CH17" s="95">
        <v>0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0</v>
      </c>
      <c r="BH18" s="74">
        <v>0</v>
      </c>
      <c r="BI18" s="74">
        <v>0</v>
      </c>
      <c r="BJ18" s="74">
        <v>0</v>
      </c>
      <c r="BK18" s="74">
        <v>0</v>
      </c>
      <c r="BL18" s="74">
        <v>0</v>
      </c>
      <c r="BM18" s="74">
        <v>0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0</v>
      </c>
      <c r="BU18" s="74">
        <v>0</v>
      </c>
      <c r="BV18" s="74">
        <v>0</v>
      </c>
      <c r="BW18" s="74">
        <v>0</v>
      </c>
      <c r="BX18" s="74">
        <v>0</v>
      </c>
      <c r="BY18" s="74">
        <v>0</v>
      </c>
      <c r="BZ18" s="74">
        <v>0</v>
      </c>
      <c r="CA18" s="74">
        <v>0</v>
      </c>
      <c r="CB18" s="74">
        <v>0</v>
      </c>
      <c r="CD18" s="74">
        <v>0</v>
      </c>
      <c r="CE18" s="74">
        <v>0</v>
      </c>
      <c r="CF18" s="74">
        <v>0</v>
      </c>
      <c r="CH18" s="95">
        <v>0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0</v>
      </c>
      <c r="BM19" s="74">
        <v>0</v>
      </c>
      <c r="BN19" s="74">
        <v>0</v>
      </c>
      <c r="BO19" s="74">
        <v>0</v>
      </c>
      <c r="BP19" s="74">
        <v>0</v>
      </c>
      <c r="BQ19" s="74">
        <v>0</v>
      </c>
      <c r="BR19" s="74">
        <v>0</v>
      </c>
      <c r="BS19" s="74">
        <v>0</v>
      </c>
      <c r="BT19" s="74">
        <v>0</v>
      </c>
      <c r="BU19" s="74">
        <v>0</v>
      </c>
      <c r="BV19" s="74">
        <v>0</v>
      </c>
      <c r="BW19" s="74">
        <v>0</v>
      </c>
      <c r="BX19" s="74">
        <v>0</v>
      </c>
      <c r="BY19" s="74">
        <v>0</v>
      </c>
      <c r="BZ19" s="74">
        <v>0</v>
      </c>
      <c r="CA19" s="74">
        <v>0</v>
      </c>
      <c r="CB19" s="74">
        <v>0</v>
      </c>
      <c r="CD19" s="74">
        <v>0</v>
      </c>
      <c r="CE19" s="74">
        <v>0</v>
      </c>
      <c r="CF19" s="74">
        <v>0</v>
      </c>
      <c r="CH19" s="95">
        <v>0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0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0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0</v>
      </c>
      <c r="CD20" s="74">
        <v>0</v>
      </c>
      <c r="CE20" s="74">
        <v>0</v>
      </c>
      <c r="CF20" s="74">
        <v>0</v>
      </c>
      <c r="CH20" s="95">
        <v>0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0</v>
      </c>
      <c r="CB21" s="74">
        <v>0</v>
      </c>
      <c r="CD21" s="74">
        <v>0</v>
      </c>
      <c r="CE21" s="74">
        <v>0</v>
      </c>
      <c r="CF21" s="74">
        <v>0</v>
      </c>
      <c r="CH21" s="95">
        <v>0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4">
        <v>0</v>
      </c>
      <c r="CB22" s="74">
        <v>0</v>
      </c>
      <c r="CD22" s="74">
        <v>0</v>
      </c>
      <c r="CE22" s="74">
        <v>0</v>
      </c>
      <c r="CF22" s="74">
        <v>0</v>
      </c>
      <c r="CH22" s="95">
        <v>0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0</v>
      </c>
      <c r="BU23" s="74">
        <v>0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0</v>
      </c>
      <c r="CB23" s="74">
        <v>0</v>
      </c>
      <c r="CD23" s="74">
        <v>0</v>
      </c>
      <c r="CE23" s="74">
        <v>0</v>
      </c>
      <c r="CF23" s="74">
        <v>0</v>
      </c>
      <c r="CH23" s="95">
        <v>0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0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0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0</v>
      </c>
      <c r="CB24" s="74">
        <v>0</v>
      </c>
      <c r="CD24" s="74">
        <v>0</v>
      </c>
      <c r="CE24" s="74">
        <v>0</v>
      </c>
      <c r="CF24" s="74">
        <v>0</v>
      </c>
      <c r="CH24" s="95">
        <v>0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0</v>
      </c>
      <c r="E25" s="74">
        <v>0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4">
        <v>0</v>
      </c>
      <c r="CB25" s="74">
        <v>0</v>
      </c>
      <c r="CD25" s="74">
        <v>0</v>
      </c>
      <c r="CE25" s="74">
        <v>0</v>
      </c>
      <c r="CF25" s="74">
        <v>0</v>
      </c>
      <c r="CH25" s="95">
        <v>0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0</v>
      </c>
      <c r="BM26" s="74">
        <v>0</v>
      </c>
      <c r="BN26" s="74">
        <v>0</v>
      </c>
      <c r="BO26" s="74">
        <v>0</v>
      </c>
      <c r="BP26" s="74">
        <v>0</v>
      </c>
      <c r="BQ26" s="74">
        <v>0</v>
      </c>
      <c r="BR26" s="74">
        <v>0</v>
      </c>
      <c r="BS26" s="74">
        <v>0</v>
      </c>
      <c r="BT26" s="74">
        <v>0</v>
      </c>
      <c r="BU26" s="74">
        <v>0</v>
      </c>
      <c r="BV26" s="74">
        <v>0</v>
      </c>
      <c r="BW26" s="74">
        <v>0</v>
      </c>
      <c r="BX26" s="74">
        <v>0</v>
      </c>
      <c r="BY26" s="74">
        <v>0</v>
      </c>
      <c r="BZ26" s="74">
        <v>0</v>
      </c>
      <c r="CA26" s="74">
        <v>0</v>
      </c>
      <c r="CB26" s="74">
        <v>0</v>
      </c>
      <c r="CD26" s="74">
        <v>0</v>
      </c>
      <c r="CE26" s="74">
        <v>0</v>
      </c>
      <c r="CF26" s="74">
        <v>0</v>
      </c>
      <c r="CH26" s="95">
        <v>0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0</v>
      </c>
      <c r="BM27" s="74">
        <v>0</v>
      </c>
      <c r="BN27" s="74">
        <v>0</v>
      </c>
      <c r="BO27" s="74">
        <v>0</v>
      </c>
      <c r="BP27" s="74">
        <v>0</v>
      </c>
      <c r="BQ27" s="74">
        <v>0</v>
      </c>
      <c r="BR27" s="74">
        <v>0</v>
      </c>
      <c r="BS27" s="74">
        <v>0</v>
      </c>
      <c r="BT27" s="74">
        <v>0</v>
      </c>
      <c r="BU27" s="74">
        <v>0</v>
      </c>
      <c r="BV27" s="74">
        <v>0</v>
      </c>
      <c r="BW27" s="74">
        <v>0</v>
      </c>
      <c r="BX27" s="74">
        <v>0</v>
      </c>
      <c r="BY27" s="74">
        <v>0</v>
      </c>
      <c r="BZ27" s="74">
        <v>0</v>
      </c>
      <c r="CA27" s="74">
        <v>0</v>
      </c>
      <c r="CB27" s="74">
        <v>0</v>
      </c>
      <c r="CD27" s="74">
        <v>0</v>
      </c>
      <c r="CE27" s="74">
        <v>0</v>
      </c>
      <c r="CF27" s="74">
        <v>0</v>
      </c>
      <c r="CH27" s="95">
        <v>0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7.7542228772248048E-2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4.4892869289196238E-2</v>
      </c>
      <c r="AY28" s="74">
        <v>3.5465366738465027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0.19997732683369232</v>
      </c>
      <c r="BM28" s="74">
        <v>0.21222083663983676</v>
      </c>
      <c r="BN28" s="74">
        <v>1.2243509806144427E-2</v>
      </c>
      <c r="BO28" s="74">
        <v>9.7948078449155415E-2</v>
      </c>
      <c r="BP28" s="74">
        <v>2.856818954767033E-2</v>
      </c>
      <c r="BQ28" s="74">
        <v>0</v>
      </c>
      <c r="BR28" s="74">
        <v>3.6730529418433286E-2</v>
      </c>
      <c r="BS28" s="74">
        <v>0</v>
      </c>
      <c r="BT28" s="74">
        <v>4.2566602426028792</v>
      </c>
      <c r="BU28" s="74">
        <v>0</v>
      </c>
      <c r="BV28" s="74">
        <v>0</v>
      </c>
      <c r="BW28" s="74">
        <v>0</v>
      </c>
      <c r="BX28" s="74">
        <v>31.743339757397123</v>
      </c>
      <c r="BY28" s="74">
        <v>0</v>
      </c>
      <c r="BZ28" s="74">
        <v>0</v>
      </c>
      <c r="CA28" s="74">
        <v>31.743339757397123</v>
      </c>
      <c r="CB28" s="74">
        <v>36</v>
      </c>
      <c r="CD28" s="74">
        <v>0</v>
      </c>
      <c r="CE28" s="74">
        <v>0</v>
      </c>
      <c r="CF28" s="74">
        <v>0</v>
      </c>
      <c r="CH28" s="95">
        <v>36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0</v>
      </c>
      <c r="BN29" s="74">
        <v>0</v>
      </c>
      <c r="BO29" s="74">
        <v>0</v>
      </c>
      <c r="BP29" s="74">
        <v>0</v>
      </c>
      <c r="BQ29" s="74">
        <v>0</v>
      </c>
      <c r="BR29" s="74">
        <v>0</v>
      </c>
      <c r="BS29" s="74">
        <v>0</v>
      </c>
      <c r="BT29" s="74">
        <v>0</v>
      </c>
      <c r="BU29" s="74">
        <v>0</v>
      </c>
      <c r="BV29" s="74">
        <v>0</v>
      </c>
      <c r="BW29" s="74">
        <v>0</v>
      </c>
      <c r="BX29" s="74">
        <v>0</v>
      </c>
      <c r="BY29" s="74">
        <v>0</v>
      </c>
      <c r="BZ29" s="74">
        <v>0</v>
      </c>
      <c r="CA29" s="74">
        <v>0</v>
      </c>
      <c r="CB29" s="74">
        <v>0</v>
      </c>
      <c r="CD29" s="74">
        <v>0</v>
      </c>
      <c r="CE29" s="74">
        <v>0</v>
      </c>
      <c r="CF29" s="74">
        <v>0</v>
      </c>
      <c r="CH29" s="95">
        <v>0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16.894969374435185</v>
      </c>
      <c r="L30" s="74">
        <v>0</v>
      </c>
      <c r="M30" s="74">
        <v>5.8812799143153596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4.9168256518392073E-2</v>
      </c>
      <c r="Z30" s="74">
        <v>0</v>
      </c>
      <c r="AA30" s="74">
        <v>7.5643471566757027E-3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4.9168256518392073E-2</v>
      </c>
      <c r="AT30" s="74">
        <v>0</v>
      </c>
      <c r="AU30" s="74">
        <v>0</v>
      </c>
      <c r="AV30" s="74">
        <v>0</v>
      </c>
      <c r="AW30" s="74">
        <v>0</v>
      </c>
      <c r="AX30" s="74">
        <v>0.28366301837533892</v>
      </c>
      <c r="AY30" s="74">
        <v>4.7125882786089637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3.7821735783378514E-3</v>
      </c>
      <c r="BH30" s="74">
        <v>0</v>
      </c>
      <c r="BI30" s="74">
        <v>0</v>
      </c>
      <c r="BJ30" s="74">
        <v>0</v>
      </c>
      <c r="BK30" s="74">
        <v>0</v>
      </c>
      <c r="BL30" s="74">
        <v>0.61271211969073203</v>
      </c>
      <c r="BM30" s="74">
        <v>0.59380125179904275</v>
      </c>
      <c r="BN30" s="74">
        <v>6.0514777253405622E-2</v>
      </c>
      <c r="BO30" s="74">
        <v>0.29500953911035244</v>
      </c>
      <c r="BP30" s="74">
        <v>0.23827693543528466</v>
      </c>
      <c r="BQ30" s="74">
        <v>0</v>
      </c>
      <c r="BR30" s="74">
        <v>0.19667302607356829</v>
      </c>
      <c r="BS30" s="74">
        <v>0</v>
      </c>
      <c r="BT30" s="74">
        <v>29.87917126886903</v>
      </c>
      <c r="BU30" s="74">
        <v>0</v>
      </c>
      <c r="BV30" s="74">
        <v>0</v>
      </c>
      <c r="BW30" s="74">
        <v>0</v>
      </c>
      <c r="BX30" s="74">
        <v>196.12082873113096</v>
      </c>
      <c r="BY30" s="74">
        <v>0</v>
      </c>
      <c r="BZ30" s="74">
        <v>0</v>
      </c>
      <c r="CA30" s="74">
        <v>196.12082873113096</v>
      </c>
      <c r="CB30" s="74">
        <v>226</v>
      </c>
      <c r="CD30" s="74">
        <v>0</v>
      </c>
      <c r="CE30" s="74">
        <v>0</v>
      </c>
      <c r="CF30" s="74">
        <v>0</v>
      </c>
      <c r="CH30" s="95">
        <v>226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6.25E-2</v>
      </c>
      <c r="E31" s="74">
        <v>0.27812500000000001</v>
      </c>
      <c r="F31" s="74">
        <v>3.1250000000000002E-3</v>
      </c>
      <c r="G31" s="74">
        <v>0</v>
      </c>
      <c r="H31" s="74">
        <v>0</v>
      </c>
      <c r="I31" s="74">
        <v>0</v>
      </c>
      <c r="J31" s="74">
        <v>0</v>
      </c>
      <c r="K31" s="74">
        <v>1.421875</v>
      </c>
      <c r="L31" s="74">
        <v>6.9187500000000002</v>
      </c>
      <c r="M31" s="74">
        <v>20.140625</v>
      </c>
      <c r="N31" s="74">
        <v>3.96875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2.21875</v>
      </c>
      <c r="X31" s="74">
        <v>0</v>
      </c>
      <c r="Y31" s="74">
        <v>1.890625</v>
      </c>
      <c r="Z31" s="74">
        <v>0</v>
      </c>
      <c r="AA31" s="74">
        <v>3.1250000000000002E-3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4.0625000000000001E-2</v>
      </c>
      <c r="AT31" s="74">
        <v>0</v>
      </c>
      <c r="AU31" s="74">
        <v>0</v>
      </c>
      <c r="AV31" s="74">
        <v>0</v>
      </c>
      <c r="AW31" s="74">
        <v>0</v>
      </c>
      <c r="AX31" s="74">
        <v>6.2500000000000003E-3</v>
      </c>
      <c r="AY31" s="74">
        <v>3.6062499999999997</v>
      </c>
      <c r="AZ31" s="74">
        <v>0</v>
      </c>
      <c r="BA31" s="74">
        <v>0</v>
      </c>
      <c r="BB31" s="74">
        <v>0</v>
      </c>
      <c r="BC31" s="74">
        <v>0</v>
      </c>
      <c r="BD31" s="74">
        <v>6.2500000000000003E-3</v>
      </c>
      <c r="BE31" s="74">
        <v>0</v>
      </c>
      <c r="BF31" s="74">
        <v>0</v>
      </c>
      <c r="BG31" s="74">
        <v>6.2500000000000003E-3</v>
      </c>
      <c r="BH31" s="74">
        <v>0</v>
      </c>
      <c r="BI31" s="74">
        <v>0</v>
      </c>
      <c r="BJ31" s="74">
        <v>3.1250000000000002E-3</v>
      </c>
      <c r="BK31" s="74">
        <v>0</v>
      </c>
      <c r="BL31" s="74">
        <v>0.28437499999999999</v>
      </c>
      <c r="BM31" s="74">
        <v>0.29062500000000002</v>
      </c>
      <c r="BN31" s="74">
        <v>2.5000000000000001E-2</v>
      </c>
      <c r="BO31" s="74">
        <v>0.125</v>
      </c>
      <c r="BP31" s="74">
        <v>7.4999999999999997E-2</v>
      </c>
      <c r="BQ31" s="74">
        <v>0</v>
      </c>
      <c r="BR31" s="74">
        <v>2.8124999999999997E-2</v>
      </c>
      <c r="BS31" s="74">
        <v>0</v>
      </c>
      <c r="BT31" s="74">
        <v>41.403124999999996</v>
      </c>
      <c r="BU31" s="74">
        <v>0</v>
      </c>
      <c r="BV31" s="74">
        <v>0</v>
      </c>
      <c r="BW31" s="74">
        <v>0</v>
      </c>
      <c r="BX31" s="74">
        <v>27.596875000000001</v>
      </c>
      <c r="BY31" s="74">
        <v>0</v>
      </c>
      <c r="BZ31" s="74">
        <v>0</v>
      </c>
      <c r="CA31" s="74">
        <v>27.596875000000001</v>
      </c>
      <c r="CB31" s="74">
        <v>69</v>
      </c>
      <c r="CD31" s="74">
        <v>0</v>
      </c>
      <c r="CE31" s="74">
        <v>0</v>
      </c>
      <c r="CF31" s="74">
        <v>0</v>
      </c>
      <c r="CH31" s="95">
        <v>69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0</v>
      </c>
      <c r="BH32" s="74">
        <v>0</v>
      </c>
      <c r="BI32" s="74">
        <v>0</v>
      </c>
      <c r="BJ32" s="74">
        <v>0</v>
      </c>
      <c r="BK32" s="74">
        <v>0</v>
      </c>
      <c r="BL32" s="74">
        <v>0</v>
      </c>
      <c r="BM32" s="74">
        <v>0</v>
      </c>
      <c r="BN32" s="74">
        <v>0</v>
      </c>
      <c r="BO32" s="74">
        <v>0</v>
      </c>
      <c r="BP32" s="74">
        <v>0</v>
      </c>
      <c r="BQ32" s="74">
        <v>0</v>
      </c>
      <c r="BR32" s="74">
        <v>0</v>
      </c>
      <c r="BS32" s="74">
        <v>0</v>
      </c>
      <c r="BT32" s="74">
        <v>0</v>
      </c>
      <c r="BU32" s="74">
        <v>0</v>
      </c>
      <c r="BV32" s="74">
        <v>0</v>
      </c>
      <c r="BW32" s="74">
        <v>0</v>
      </c>
      <c r="BX32" s="74">
        <v>0</v>
      </c>
      <c r="BY32" s="74">
        <v>0</v>
      </c>
      <c r="BZ32" s="74">
        <v>0</v>
      </c>
      <c r="CA32" s="74">
        <v>0</v>
      </c>
      <c r="CB32" s="74">
        <v>0</v>
      </c>
      <c r="CD32" s="74">
        <v>0</v>
      </c>
      <c r="CE32" s="74">
        <v>0</v>
      </c>
      <c r="CF32" s="74">
        <v>0</v>
      </c>
      <c r="CH32" s="95">
        <v>0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4">
        <v>0</v>
      </c>
      <c r="CB33" s="74">
        <v>0</v>
      </c>
      <c r="CD33" s="74">
        <v>0</v>
      </c>
      <c r="CE33" s="74">
        <v>0</v>
      </c>
      <c r="CF33" s="74">
        <v>0</v>
      </c>
      <c r="CH33" s="95">
        <v>0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0</v>
      </c>
      <c r="BB34" s="74">
        <v>0</v>
      </c>
      <c r="BC34" s="74">
        <v>0</v>
      </c>
      <c r="BD34" s="74">
        <v>0</v>
      </c>
      <c r="BE34" s="74">
        <v>0</v>
      </c>
      <c r="BF34" s="74">
        <v>0</v>
      </c>
      <c r="BG34" s="74">
        <v>0</v>
      </c>
      <c r="BH34" s="74">
        <v>0</v>
      </c>
      <c r="BI34" s="74">
        <v>0</v>
      </c>
      <c r="BJ34" s="74">
        <v>0</v>
      </c>
      <c r="BK34" s="74">
        <v>0</v>
      </c>
      <c r="BL34" s="74">
        <v>0</v>
      </c>
      <c r="BM34" s="74">
        <v>0</v>
      </c>
      <c r="BN34" s="74">
        <v>0</v>
      </c>
      <c r="BO34" s="74">
        <v>0</v>
      </c>
      <c r="BP34" s="74">
        <v>0</v>
      </c>
      <c r="BQ34" s="74">
        <v>0</v>
      </c>
      <c r="BR34" s="74">
        <v>0</v>
      </c>
      <c r="BS34" s="74">
        <v>0</v>
      </c>
      <c r="BT34" s="74">
        <v>0</v>
      </c>
      <c r="BU34" s="74">
        <v>0</v>
      </c>
      <c r="BV34" s="74">
        <v>0</v>
      </c>
      <c r="BW34" s="74">
        <v>0</v>
      </c>
      <c r="BX34" s="74">
        <v>0</v>
      </c>
      <c r="BY34" s="74">
        <v>0</v>
      </c>
      <c r="BZ34" s="74">
        <v>0</v>
      </c>
      <c r="CA34" s="74">
        <v>0</v>
      </c>
      <c r="CB34" s="74">
        <v>0</v>
      </c>
      <c r="CD34" s="74">
        <v>0</v>
      </c>
      <c r="CE34" s="74">
        <v>0</v>
      </c>
      <c r="CF34" s="74">
        <v>0</v>
      </c>
      <c r="CH34" s="95">
        <v>0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0</v>
      </c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0</v>
      </c>
      <c r="BM35" s="74">
        <v>0</v>
      </c>
      <c r="BN35" s="74">
        <v>0</v>
      </c>
      <c r="BO35" s="74">
        <v>0</v>
      </c>
      <c r="BP35" s="74">
        <v>0</v>
      </c>
      <c r="BQ35" s="74">
        <v>0</v>
      </c>
      <c r="BR35" s="74">
        <v>0</v>
      </c>
      <c r="BS35" s="74">
        <v>0</v>
      </c>
      <c r="BT35" s="74">
        <v>0</v>
      </c>
      <c r="BU35" s="74">
        <v>0</v>
      </c>
      <c r="BV35" s="74">
        <v>0</v>
      </c>
      <c r="BW35" s="74">
        <v>0</v>
      </c>
      <c r="BX35" s="74">
        <v>0</v>
      </c>
      <c r="BY35" s="74">
        <v>0</v>
      </c>
      <c r="BZ35" s="74">
        <v>0</v>
      </c>
      <c r="CA35" s="74">
        <v>0</v>
      </c>
      <c r="CB35" s="74">
        <v>0</v>
      </c>
      <c r="CD35" s="74">
        <v>0</v>
      </c>
      <c r="CE35" s="74">
        <v>0</v>
      </c>
      <c r="CF35" s="74">
        <v>0</v>
      </c>
      <c r="CH35" s="95">
        <v>0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3.4996706192358368E-4</v>
      </c>
      <c r="E36" s="74">
        <v>8.563899868247694E-3</v>
      </c>
      <c r="F36" s="74">
        <v>2.0586297760210805E-5</v>
      </c>
      <c r="G36" s="74">
        <v>5.5583003952569174E-4</v>
      </c>
      <c r="H36" s="74">
        <v>0</v>
      </c>
      <c r="I36" s="74">
        <v>6.1758893280632407E-5</v>
      </c>
      <c r="J36" s="74">
        <v>0</v>
      </c>
      <c r="K36" s="74">
        <v>7.9380764163372863E-2</v>
      </c>
      <c r="L36" s="74">
        <v>0</v>
      </c>
      <c r="M36" s="74">
        <v>0.17370718050065875</v>
      </c>
      <c r="N36" s="74">
        <v>3.2629281949934121E-2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1.3154644268774704E-2</v>
      </c>
      <c r="U36" s="74">
        <v>0</v>
      </c>
      <c r="V36" s="74">
        <v>0</v>
      </c>
      <c r="W36" s="74">
        <v>0</v>
      </c>
      <c r="X36" s="74">
        <v>0</v>
      </c>
      <c r="Y36" s="74">
        <v>7.94631093544137E-3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6.357048748353096E-2</v>
      </c>
      <c r="AT36" s="74">
        <v>0</v>
      </c>
      <c r="AU36" s="74">
        <v>0</v>
      </c>
      <c r="AV36" s="74">
        <v>0</v>
      </c>
      <c r="AW36" s="74">
        <v>0</v>
      </c>
      <c r="AX36" s="74">
        <v>4.1172595520421609E-5</v>
      </c>
      <c r="AY36" s="74">
        <v>4.024621212121212E-2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8.2345191040843218E-5</v>
      </c>
      <c r="BH36" s="74">
        <v>0</v>
      </c>
      <c r="BI36" s="74">
        <v>0</v>
      </c>
      <c r="BJ36" s="74">
        <v>0</v>
      </c>
      <c r="BK36" s="74">
        <v>0</v>
      </c>
      <c r="BL36" s="74">
        <v>1.7086627140974967E-3</v>
      </c>
      <c r="BM36" s="74">
        <v>1.8321805006587615E-3</v>
      </c>
      <c r="BN36" s="74">
        <v>8.2345191040843218E-5</v>
      </c>
      <c r="BO36" s="74">
        <v>5.5583003952569174E-4</v>
      </c>
      <c r="BP36" s="74">
        <v>3.2938076416337287E-4</v>
      </c>
      <c r="BQ36" s="74">
        <v>0</v>
      </c>
      <c r="BR36" s="74">
        <v>8.6462450592885375E-4</v>
      </c>
      <c r="BS36" s="74">
        <v>0</v>
      </c>
      <c r="BT36" s="74">
        <v>0.42568346508563898</v>
      </c>
      <c r="BU36" s="74">
        <v>0</v>
      </c>
      <c r="BV36" s="74">
        <v>0</v>
      </c>
      <c r="BW36" s="74">
        <v>0</v>
      </c>
      <c r="BX36" s="74">
        <v>0.57431653491436097</v>
      </c>
      <c r="BY36" s="74">
        <v>0</v>
      </c>
      <c r="BZ36" s="74">
        <v>0</v>
      </c>
      <c r="CA36" s="74">
        <v>0.57431653491436097</v>
      </c>
      <c r="CB36" s="74">
        <v>1</v>
      </c>
      <c r="CD36" s="74">
        <v>0</v>
      </c>
      <c r="CE36" s="74">
        <v>0</v>
      </c>
      <c r="CF36" s="74">
        <v>0</v>
      </c>
      <c r="CH36" s="95">
        <v>1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3.6646049307430961</v>
      </c>
      <c r="E37" s="74">
        <v>39.306995382873069</v>
      </c>
      <c r="F37" s="74">
        <v>3.1859918111333743</v>
      </c>
      <c r="G37" s="74">
        <v>0</v>
      </c>
      <c r="H37" s="74">
        <v>0</v>
      </c>
      <c r="I37" s="74">
        <v>0</v>
      </c>
      <c r="J37" s="74">
        <v>0</v>
      </c>
      <c r="K37" s="74">
        <v>35.295931701367714</v>
      </c>
      <c r="L37" s="74">
        <v>0</v>
      </c>
      <c r="M37" s="74">
        <v>2.1287568603536897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6.0719574875860272E-2</v>
      </c>
      <c r="BI37" s="74">
        <v>0</v>
      </c>
      <c r="BJ37" s="74">
        <v>0</v>
      </c>
      <c r="BK37" s="74">
        <v>0</v>
      </c>
      <c r="BL37" s="74">
        <v>0.21073264221622093</v>
      </c>
      <c r="BM37" s="74">
        <v>0.23216308040770103</v>
      </c>
      <c r="BN37" s="74">
        <v>0</v>
      </c>
      <c r="BO37" s="74">
        <v>1.7858698492900078E-2</v>
      </c>
      <c r="BP37" s="74">
        <v>1.4286958794320063E-2</v>
      </c>
      <c r="BQ37" s="74">
        <v>0.10715219095740047</v>
      </c>
      <c r="BR37" s="74">
        <v>2.3466329819670704</v>
      </c>
      <c r="BS37" s="74">
        <v>0</v>
      </c>
      <c r="BT37" s="74">
        <v>86.571826814182415</v>
      </c>
      <c r="BU37" s="74">
        <v>0</v>
      </c>
      <c r="BV37" s="74">
        <v>0</v>
      </c>
      <c r="BW37" s="74">
        <v>0</v>
      </c>
      <c r="BX37" s="74">
        <v>36.428173185817577</v>
      </c>
      <c r="BY37" s="74">
        <v>0</v>
      </c>
      <c r="BZ37" s="74">
        <v>0</v>
      </c>
      <c r="CA37" s="74">
        <v>36.428173185817577</v>
      </c>
      <c r="CB37" s="74">
        <v>123</v>
      </c>
      <c r="CD37" s="74">
        <v>0</v>
      </c>
      <c r="CE37" s="74">
        <v>0</v>
      </c>
      <c r="CF37" s="74">
        <v>0</v>
      </c>
      <c r="CH37" s="95">
        <v>123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3.2436364673746373E-2</v>
      </c>
      <c r="E38" s="74">
        <v>0.28381819089528076</v>
      </c>
      <c r="F38" s="74">
        <v>1.3515151947394321E-2</v>
      </c>
      <c r="G38" s="74">
        <v>0</v>
      </c>
      <c r="H38" s="74">
        <v>0</v>
      </c>
      <c r="I38" s="74">
        <v>0</v>
      </c>
      <c r="J38" s="74">
        <v>0</v>
      </c>
      <c r="K38" s="74">
        <v>8.4956245141320714</v>
      </c>
      <c r="L38" s="74">
        <v>0</v>
      </c>
      <c r="M38" s="74">
        <v>15.499176253271807</v>
      </c>
      <c r="N38" s="74">
        <v>0.81090911684365929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4.865454701061956E-2</v>
      </c>
      <c r="Z38" s="74">
        <v>0</v>
      </c>
      <c r="AA38" s="74">
        <v>1.6218182336873187E-2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5.406060778957728E-3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0.82983032957001135</v>
      </c>
      <c r="AT38" s="74">
        <v>5.406060778957728E-3</v>
      </c>
      <c r="AU38" s="74">
        <v>0</v>
      </c>
      <c r="AV38" s="74">
        <v>0</v>
      </c>
      <c r="AW38" s="74">
        <v>5.4060607789577282E-2</v>
      </c>
      <c r="AX38" s="74">
        <v>0.6622424454223218</v>
      </c>
      <c r="AY38" s="74">
        <v>11.820351893191074</v>
      </c>
      <c r="AZ38" s="74">
        <v>0</v>
      </c>
      <c r="BA38" s="74">
        <v>0</v>
      </c>
      <c r="BB38" s="74">
        <v>7.8387881294887066E-2</v>
      </c>
      <c r="BC38" s="74">
        <v>0</v>
      </c>
      <c r="BD38" s="74">
        <v>5.406060778957728E-3</v>
      </c>
      <c r="BE38" s="74">
        <v>0</v>
      </c>
      <c r="BF38" s="74">
        <v>5.1357577400098428E-2</v>
      </c>
      <c r="BG38" s="74">
        <v>1.3515151947394321E-2</v>
      </c>
      <c r="BH38" s="74">
        <v>4.865454701061956E-2</v>
      </c>
      <c r="BI38" s="74">
        <v>0</v>
      </c>
      <c r="BJ38" s="74">
        <v>0</v>
      </c>
      <c r="BK38" s="74">
        <v>0</v>
      </c>
      <c r="BL38" s="74">
        <v>2.0759273391197679</v>
      </c>
      <c r="BM38" s="74">
        <v>2.8165576658369766</v>
      </c>
      <c r="BN38" s="74">
        <v>0.35409698102173121</v>
      </c>
      <c r="BO38" s="74">
        <v>3.4463637465855519</v>
      </c>
      <c r="BP38" s="74">
        <v>1.0839151861810246</v>
      </c>
      <c r="BQ38" s="74">
        <v>1.8921212726352051E-2</v>
      </c>
      <c r="BR38" s="74">
        <v>0.1054181851896757</v>
      </c>
      <c r="BS38" s="74">
        <v>0</v>
      </c>
      <c r="BT38" s="74">
        <v>48.67617125373539</v>
      </c>
      <c r="BU38" s="74">
        <v>0</v>
      </c>
      <c r="BV38" s="74">
        <v>0</v>
      </c>
      <c r="BW38" s="74">
        <v>0</v>
      </c>
      <c r="BX38" s="74">
        <v>330.32382874626461</v>
      </c>
      <c r="BY38" s="74">
        <v>0</v>
      </c>
      <c r="BZ38" s="74">
        <v>0</v>
      </c>
      <c r="CA38" s="74">
        <v>330.32382874626461</v>
      </c>
      <c r="CB38" s="74">
        <v>379</v>
      </c>
      <c r="CD38" s="74">
        <v>0</v>
      </c>
      <c r="CE38" s="74">
        <v>0</v>
      </c>
      <c r="CF38" s="74">
        <v>0</v>
      </c>
      <c r="CH38" s="95">
        <v>379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18.214213814647692</v>
      </c>
      <c r="L39" s="74">
        <v>0</v>
      </c>
      <c r="M39" s="74">
        <v>3.6870878167303021E-2</v>
      </c>
      <c r="N39" s="74">
        <v>385.4850312391531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3.6870878167303021E-2</v>
      </c>
      <c r="AS39" s="74">
        <v>0.47932141617493929</v>
      </c>
      <c r="AT39" s="74">
        <v>0.25809614717112117</v>
      </c>
      <c r="AU39" s="74">
        <v>0</v>
      </c>
      <c r="AV39" s="74">
        <v>0.36870878167303017</v>
      </c>
      <c r="AW39" s="74">
        <v>0</v>
      </c>
      <c r="AX39" s="74">
        <v>24.924713641096844</v>
      </c>
      <c r="AY39" s="74">
        <v>1377.8278462339465</v>
      </c>
      <c r="AZ39" s="74">
        <v>0</v>
      </c>
      <c r="BA39" s="74">
        <v>0</v>
      </c>
      <c r="BB39" s="74">
        <v>0</v>
      </c>
      <c r="BC39" s="74">
        <v>0</v>
      </c>
      <c r="BD39" s="74">
        <v>6.7473707046164533</v>
      </c>
      <c r="BE39" s="74">
        <v>0</v>
      </c>
      <c r="BF39" s="74">
        <v>7.3741756334606043E-2</v>
      </c>
      <c r="BG39" s="74">
        <v>0</v>
      </c>
      <c r="BH39" s="74">
        <v>0</v>
      </c>
      <c r="BI39" s="74">
        <v>0</v>
      </c>
      <c r="BJ39" s="74">
        <v>3.6870878167303021E-2</v>
      </c>
      <c r="BK39" s="74">
        <v>0</v>
      </c>
      <c r="BL39" s="74">
        <v>3.6870878167303021</v>
      </c>
      <c r="BM39" s="74">
        <v>3.90831308573412</v>
      </c>
      <c r="BN39" s="74">
        <v>0.36870878167303017</v>
      </c>
      <c r="BO39" s="74">
        <v>1.659189517528636</v>
      </c>
      <c r="BP39" s="74">
        <v>6.4155328011107251</v>
      </c>
      <c r="BQ39" s="74">
        <v>1.3642224921902117</v>
      </c>
      <c r="BR39" s="74">
        <v>0.66367580701145434</v>
      </c>
      <c r="BS39" s="74">
        <v>0</v>
      </c>
      <c r="BT39" s="74">
        <v>1832.5563866712948</v>
      </c>
      <c r="BU39" s="74">
        <v>0</v>
      </c>
      <c r="BV39" s="74">
        <v>0</v>
      </c>
      <c r="BW39" s="74">
        <v>0</v>
      </c>
      <c r="BX39" s="74">
        <v>2416.4436133287054</v>
      </c>
      <c r="BY39" s="74">
        <v>0</v>
      </c>
      <c r="BZ39" s="74">
        <v>0</v>
      </c>
      <c r="CA39" s="74">
        <v>2416.4436133287054</v>
      </c>
      <c r="CB39" s="74">
        <v>4249</v>
      </c>
      <c r="CD39" s="74">
        <v>0</v>
      </c>
      <c r="CE39" s="74">
        <v>0</v>
      </c>
      <c r="CF39" s="74">
        <v>0</v>
      </c>
      <c r="CH39" s="95">
        <v>4249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155.32777923554625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155.32777923554625</v>
      </c>
      <c r="BU40" s="74">
        <v>0</v>
      </c>
      <c r="BV40" s="74">
        <v>0</v>
      </c>
      <c r="BW40" s="74">
        <v>0</v>
      </c>
      <c r="BX40" s="74">
        <v>3269.6722207644539</v>
      </c>
      <c r="BY40" s="74">
        <v>0</v>
      </c>
      <c r="BZ40" s="74">
        <v>0</v>
      </c>
      <c r="CA40" s="74">
        <v>3269.6722207644539</v>
      </c>
      <c r="CB40" s="74">
        <v>3425</v>
      </c>
      <c r="CD40" s="74">
        <v>0</v>
      </c>
      <c r="CE40" s="74">
        <v>0</v>
      </c>
      <c r="CF40" s="74">
        <v>0</v>
      </c>
      <c r="CH40" s="95">
        <v>3425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0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0</v>
      </c>
      <c r="BU41" s="74">
        <v>0</v>
      </c>
      <c r="BV41" s="74">
        <v>0</v>
      </c>
      <c r="BW41" s="74">
        <v>0</v>
      </c>
      <c r="BX41" s="74">
        <v>0</v>
      </c>
      <c r="BY41" s="74">
        <v>0</v>
      </c>
      <c r="BZ41" s="74">
        <v>0</v>
      </c>
      <c r="CA41" s="74">
        <v>0</v>
      </c>
      <c r="CB41" s="74">
        <v>0</v>
      </c>
      <c r="CD41" s="74">
        <v>0</v>
      </c>
      <c r="CE41" s="74">
        <v>0</v>
      </c>
      <c r="CF41" s="74">
        <v>0</v>
      </c>
      <c r="CH41" s="95">
        <v>0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0.62491228070175442</v>
      </c>
      <c r="E42" s="74">
        <v>0</v>
      </c>
      <c r="F42" s="74">
        <v>0</v>
      </c>
      <c r="G42" s="74">
        <v>0.29192982456140348</v>
      </c>
      <c r="H42" s="74">
        <v>0</v>
      </c>
      <c r="I42" s="74">
        <v>0</v>
      </c>
      <c r="J42" s="74">
        <v>2.2807017543859647E-3</v>
      </c>
      <c r="K42" s="74">
        <v>0</v>
      </c>
      <c r="L42" s="74">
        <v>0.11175438596491229</v>
      </c>
      <c r="M42" s="74">
        <v>0.22578947368421054</v>
      </c>
      <c r="N42" s="74">
        <v>0</v>
      </c>
      <c r="O42" s="74">
        <v>0</v>
      </c>
      <c r="P42" s="74">
        <v>8.0326315789473686</v>
      </c>
      <c r="Q42" s="74">
        <v>36.338421052631581</v>
      </c>
      <c r="R42" s="74">
        <v>7.2321052631578944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2.5087719298245614E-2</v>
      </c>
      <c r="Z42" s="74">
        <v>0</v>
      </c>
      <c r="AA42" s="74">
        <v>3.8771929824561409E-2</v>
      </c>
      <c r="AB42" s="74">
        <v>4.1052631578947368E-2</v>
      </c>
      <c r="AC42" s="74">
        <v>1.1403508771929824E-2</v>
      </c>
      <c r="AD42" s="74">
        <v>0</v>
      </c>
      <c r="AE42" s="74">
        <v>0</v>
      </c>
      <c r="AF42" s="74">
        <v>9.3508771929824569E-2</v>
      </c>
      <c r="AG42" s="74">
        <v>0</v>
      </c>
      <c r="AH42" s="74">
        <v>6.842105263157895E-3</v>
      </c>
      <c r="AI42" s="74">
        <v>0</v>
      </c>
      <c r="AJ42" s="74">
        <v>0</v>
      </c>
      <c r="AK42" s="74">
        <v>4.8077192982456145</v>
      </c>
      <c r="AL42" s="74">
        <v>0.11859649122807017</v>
      </c>
      <c r="AM42" s="74">
        <v>3.1542105263157891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1.1403508771929824E-2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1.1403508771929824E-2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9.1228070175438589E-3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9.8070175438596488E-2</v>
      </c>
      <c r="BS42" s="74">
        <v>0</v>
      </c>
      <c r="BT42" s="74">
        <v>61.287017543859648</v>
      </c>
      <c r="BU42" s="74">
        <v>0</v>
      </c>
      <c r="BV42" s="74">
        <v>0</v>
      </c>
      <c r="BW42" s="74">
        <v>0</v>
      </c>
      <c r="BX42" s="74">
        <v>3.7129824561403511</v>
      </c>
      <c r="BY42" s="74">
        <v>0</v>
      </c>
      <c r="BZ42" s="74">
        <v>0</v>
      </c>
      <c r="CA42" s="74">
        <v>3.7129824561403511</v>
      </c>
      <c r="CB42" s="74">
        <v>65</v>
      </c>
      <c r="CD42" s="74">
        <v>0</v>
      </c>
      <c r="CE42" s="74">
        <v>0</v>
      </c>
      <c r="CF42" s="74">
        <v>0</v>
      </c>
      <c r="CH42" s="95">
        <v>65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2.7263157894736842</v>
      </c>
      <c r="E43" s="74">
        <v>6.0316721006054966E-2</v>
      </c>
      <c r="F43" s="74">
        <v>2.4126688402421981E-2</v>
      </c>
      <c r="G43" s="74">
        <v>0.87459245458779689</v>
      </c>
      <c r="H43" s="74">
        <v>0.54888216115510013</v>
      </c>
      <c r="I43" s="74">
        <v>0</v>
      </c>
      <c r="J43" s="74">
        <v>3.6190032603632974E-2</v>
      </c>
      <c r="K43" s="74">
        <v>0</v>
      </c>
      <c r="L43" s="74">
        <v>0.72380065207265953</v>
      </c>
      <c r="M43" s="74">
        <v>0.89268747088961342</v>
      </c>
      <c r="N43" s="74">
        <v>0</v>
      </c>
      <c r="O43" s="74">
        <v>0</v>
      </c>
      <c r="P43" s="74">
        <v>22.829878900791805</v>
      </c>
      <c r="Q43" s="74">
        <v>4.3789939450395909</v>
      </c>
      <c r="R43" s="74">
        <v>7.5214951094550537</v>
      </c>
      <c r="S43" s="74">
        <v>0</v>
      </c>
      <c r="T43" s="74">
        <v>0.89871914299021893</v>
      </c>
      <c r="U43" s="74">
        <v>0</v>
      </c>
      <c r="V43" s="74">
        <v>0</v>
      </c>
      <c r="W43" s="74">
        <v>0</v>
      </c>
      <c r="X43" s="74">
        <v>0</v>
      </c>
      <c r="Y43" s="74">
        <v>0.16888681881695389</v>
      </c>
      <c r="Z43" s="74">
        <v>0</v>
      </c>
      <c r="AA43" s="74">
        <v>6.0316721006054954E-3</v>
      </c>
      <c r="AB43" s="74">
        <v>3.8783651606893339</v>
      </c>
      <c r="AC43" s="74">
        <v>8.4443409408476944E-2</v>
      </c>
      <c r="AD43" s="74">
        <v>0</v>
      </c>
      <c r="AE43" s="74">
        <v>0</v>
      </c>
      <c r="AF43" s="74">
        <v>1.2063344201210991E-2</v>
      </c>
      <c r="AG43" s="74">
        <v>0</v>
      </c>
      <c r="AH43" s="74">
        <v>3.0158360503027483E-2</v>
      </c>
      <c r="AI43" s="74">
        <v>4.8253376804843963E-2</v>
      </c>
      <c r="AJ43" s="74">
        <v>3.6190032603632974E-2</v>
      </c>
      <c r="AK43" s="74">
        <v>0</v>
      </c>
      <c r="AL43" s="74">
        <v>0.41618537494177926</v>
      </c>
      <c r="AM43" s="74">
        <v>2.9796460176991149</v>
      </c>
      <c r="AN43" s="74">
        <v>6.0316721006054954E-3</v>
      </c>
      <c r="AO43" s="74">
        <v>0.15682347461574292</v>
      </c>
      <c r="AP43" s="74">
        <v>7.841173730787146E-2</v>
      </c>
      <c r="AQ43" s="74">
        <v>5.8808802980903581</v>
      </c>
      <c r="AR43" s="74">
        <v>1.8095016301816487E-2</v>
      </c>
      <c r="AS43" s="74">
        <v>0.88665579878900791</v>
      </c>
      <c r="AT43" s="74">
        <v>0.30158360503027482</v>
      </c>
      <c r="AU43" s="74">
        <v>9.6506753609687926E-2</v>
      </c>
      <c r="AV43" s="74">
        <v>0</v>
      </c>
      <c r="AW43" s="74">
        <v>0</v>
      </c>
      <c r="AX43" s="74">
        <v>2.406637168141593</v>
      </c>
      <c r="AY43" s="74">
        <v>1.4717279925477411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2.4126688402421981E-2</v>
      </c>
      <c r="BH43" s="74">
        <v>0</v>
      </c>
      <c r="BI43" s="74">
        <v>0</v>
      </c>
      <c r="BJ43" s="74">
        <v>8.4443409408476944E-2</v>
      </c>
      <c r="BK43" s="74">
        <v>0</v>
      </c>
      <c r="BL43" s="74">
        <v>0.27142524452724731</v>
      </c>
      <c r="BM43" s="74">
        <v>0.40412203074056824</v>
      </c>
      <c r="BN43" s="74">
        <v>0</v>
      </c>
      <c r="BO43" s="74">
        <v>0.1447601304145319</v>
      </c>
      <c r="BP43" s="74">
        <v>8.4443409408476944E-2</v>
      </c>
      <c r="BQ43" s="74">
        <v>0</v>
      </c>
      <c r="BR43" s="74">
        <v>5.4224732184443409</v>
      </c>
      <c r="BS43" s="74">
        <v>0</v>
      </c>
      <c r="BT43" s="74">
        <v>66.915370284117373</v>
      </c>
      <c r="BU43" s="74">
        <v>0</v>
      </c>
      <c r="BV43" s="74">
        <v>0</v>
      </c>
      <c r="BW43" s="74">
        <v>0</v>
      </c>
      <c r="BX43" s="74">
        <v>192.08462971588261</v>
      </c>
      <c r="BY43" s="74">
        <v>0</v>
      </c>
      <c r="BZ43" s="74">
        <v>0</v>
      </c>
      <c r="CA43" s="74">
        <v>192.08462971588261</v>
      </c>
      <c r="CB43" s="74">
        <v>259</v>
      </c>
      <c r="CD43" s="74">
        <v>0</v>
      </c>
      <c r="CE43" s="74">
        <v>0</v>
      </c>
      <c r="CF43" s="74">
        <v>0</v>
      </c>
      <c r="CH43" s="95">
        <v>259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0</v>
      </c>
      <c r="BN44" s="74">
        <v>0</v>
      </c>
      <c r="BO44" s="74">
        <v>0</v>
      </c>
      <c r="BP44" s="74">
        <v>0</v>
      </c>
      <c r="BQ44" s="74">
        <v>0</v>
      </c>
      <c r="BR44" s="74">
        <v>0</v>
      </c>
      <c r="BS44" s="74">
        <v>0</v>
      </c>
      <c r="BT44" s="74">
        <v>0</v>
      </c>
      <c r="BU44" s="74">
        <v>0</v>
      </c>
      <c r="BV44" s="74">
        <v>0</v>
      </c>
      <c r="BW44" s="74">
        <v>0</v>
      </c>
      <c r="BX44" s="74">
        <v>0</v>
      </c>
      <c r="BY44" s="74">
        <v>0</v>
      </c>
      <c r="BZ44" s="74">
        <v>0</v>
      </c>
      <c r="CA44" s="74">
        <v>0</v>
      </c>
      <c r="CB44" s="74">
        <v>0</v>
      </c>
      <c r="CD44" s="74">
        <v>0</v>
      </c>
      <c r="CE44" s="74">
        <v>0</v>
      </c>
      <c r="CF44" s="74">
        <v>0</v>
      </c>
      <c r="CH44" s="95">
        <v>0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1.1327120822622109E-2</v>
      </c>
      <c r="E45" s="74">
        <v>3.7757069408740356E-3</v>
      </c>
      <c r="F45" s="74">
        <v>0</v>
      </c>
      <c r="G45" s="74">
        <v>0</v>
      </c>
      <c r="H45" s="74">
        <v>1.5102827763496142E-2</v>
      </c>
      <c r="I45" s="74">
        <v>0</v>
      </c>
      <c r="J45" s="74">
        <v>0</v>
      </c>
      <c r="K45" s="74">
        <v>1.8878534704370179E-2</v>
      </c>
      <c r="L45" s="74">
        <v>0</v>
      </c>
      <c r="M45" s="74">
        <v>3.0205655526992285E-2</v>
      </c>
      <c r="N45" s="74">
        <v>0</v>
      </c>
      <c r="O45" s="74">
        <v>0</v>
      </c>
      <c r="P45" s="74">
        <v>0</v>
      </c>
      <c r="Q45" s="74">
        <v>0</v>
      </c>
      <c r="R45" s="74">
        <v>23.915327763496144</v>
      </c>
      <c r="S45" s="74">
        <v>0</v>
      </c>
      <c r="T45" s="74">
        <v>0.38512210796915169</v>
      </c>
      <c r="U45" s="74">
        <v>0</v>
      </c>
      <c r="V45" s="74">
        <v>0</v>
      </c>
      <c r="W45" s="74">
        <v>0</v>
      </c>
      <c r="X45" s="74">
        <v>0</v>
      </c>
      <c r="Y45" s="74">
        <v>1.1327120822622109E-2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0.19256105398457585</v>
      </c>
      <c r="AG45" s="74">
        <v>0</v>
      </c>
      <c r="AH45" s="74">
        <v>0</v>
      </c>
      <c r="AI45" s="74">
        <v>0</v>
      </c>
      <c r="AJ45" s="74">
        <v>7.5514138817480711E-3</v>
      </c>
      <c r="AK45" s="74">
        <v>2.2654241645244218E-2</v>
      </c>
      <c r="AL45" s="74">
        <v>0</v>
      </c>
      <c r="AM45" s="74">
        <v>0.16990681233933161</v>
      </c>
      <c r="AN45" s="74">
        <v>0</v>
      </c>
      <c r="AO45" s="74">
        <v>0.56635604113110538</v>
      </c>
      <c r="AP45" s="74">
        <v>0</v>
      </c>
      <c r="AQ45" s="74">
        <v>0.16613110539845757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3.7757069408740356E-3</v>
      </c>
      <c r="AY45" s="74">
        <v>0</v>
      </c>
      <c r="AZ45" s="74">
        <v>0</v>
      </c>
      <c r="BA45" s="74">
        <v>0.1472525706940874</v>
      </c>
      <c r="BB45" s="74">
        <v>0</v>
      </c>
      <c r="BC45" s="74">
        <v>1.1327120822622109E-2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2.2654241645244218E-2</v>
      </c>
      <c r="BK45" s="74">
        <v>0.3058322622107969</v>
      </c>
      <c r="BL45" s="74">
        <v>0.12837403598971722</v>
      </c>
      <c r="BM45" s="74">
        <v>3.7757069408740356E-3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26.13921915167095</v>
      </c>
      <c r="BU45" s="74">
        <v>0</v>
      </c>
      <c r="BV45" s="74">
        <v>0</v>
      </c>
      <c r="BW45" s="74">
        <v>0</v>
      </c>
      <c r="BX45" s="74">
        <v>208.86078084832903</v>
      </c>
      <c r="BY45" s="74">
        <v>0</v>
      </c>
      <c r="BZ45" s="74">
        <v>0</v>
      </c>
      <c r="CA45" s="74">
        <v>208.86078084832903</v>
      </c>
      <c r="CB45" s="74">
        <v>235</v>
      </c>
      <c r="CD45" s="74">
        <v>0</v>
      </c>
      <c r="CE45" s="74">
        <v>0</v>
      </c>
      <c r="CF45" s="74">
        <v>0</v>
      </c>
      <c r="CH45" s="95">
        <v>235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4.2023005989162474</v>
      </c>
      <c r="E46" s="74">
        <v>2.760813765567069</v>
      </c>
      <c r="F46" s="74">
        <v>0.17916785499255317</v>
      </c>
      <c r="G46" s="74">
        <v>7.3295940678771751E-2</v>
      </c>
      <c r="H46" s="74">
        <v>0</v>
      </c>
      <c r="I46" s="74">
        <v>0</v>
      </c>
      <c r="J46" s="74">
        <v>0</v>
      </c>
      <c r="K46" s="74">
        <v>0.4234876572551256</v>
      </c>
      <c r="L46" s="74">
        <v>0</v>
      </c>
      <c r="M46" s="74">
        <v>3.9987007636974363</v>
      </c>
      <c r="N46" s="74">
        <v>0.89583927496276583</v>
      </c>
      <c r="O46" s="74">
        <v>0</v>
      </c>
      <c r="P46" s="74">
        <v>0.32575973635009664</v>
      </c>
      <c r="Q46" s="74">
        <v>0</v>
      </c>
      <c r="R46" s="74">
        <v>0</v>
      </c>
      <c r="S46" s="74">
        <v>36.859714168013433</v>
      </c>
      <c r="T46" s="74">
        <v>3.8602528757486452</v>
      </c>
      <c r="U46" s="74">
        <v>0</v>
      </c>
      <c r="V46" s="74">
        <v>0</v>
      </c>
      <c r="W46" s="74">
        <v>0</v>
      </c>
      <c r="X46" s="74">
        <v>0.2117438286275628</v>
      </c>
      <c r="Y46" s="74">
        <v>0.49678359793389743</v>
      </c>
      <c r="Z46" s="74">
        <v>0</v>
      </c>
      <c r="AA46" s="74">
        <v>0</v>
      </c>
      <c r="AB46" s="74">
        <v>0</v>
      </c>
      <c r="AC46" s="74">
        <v>0.45606363089013535</v>
      </c>
      <c r="AD46" s="74">
        <v>0.17102386158380073</v>
      </c>
      <c r="AE46" s="74">
        <v>0</v>
      </c>
      <c r="AF46" s="74">
        <v>2.6223658776182779</v>
      </c>
      <c r="AG46" s="74">
        <v>0</v>
      </c>
      <c r="AH46" s="74">
        <v>3.2575973635009671E-2</v>
      </c>
      <c r="AI46" s="74">
        <v>4.4710523814050767</v>
      </c>
      <c r="AJ46" s="74">
        <v>3.2168773964572042</v>
      </c>
      <c r="AK46" s="74">
        <v>1.0017111892765471</v>
      </c>
      <c r="AL46" s="74">
        <v>3.5426371328073007</v>
      </c>
      <c r="AM46" s="74">
        <v>64.31311594891784</v>
      </c>
      <c r="AN46" s="74">
        <v>0</v>
      </c>
      <c r="AO46" s="74">
        <v>3.9416928098361694</v>
      </c>
      <c r="AP46" s="74">
        <v>5.7007953861266919E-2</v>
      </c>
      <c r="AQ46" s="74">
        <v>62.187533669233453</v>
      </c>
      <c r="AR46" s="74">
        <v>0</v>
      </c>
      <c r="AS46" s="74">
        <v>23.666444845834523</v>
      </c>
      <c r="AT46" s="74">
        <v>0</v>
      </c>
      <c r="AU46" s="74">
        <v>0</v>
      </c>
      <c r="AV46" s="74">
        <v>0</v>
      </c>
      <c r="AW46" s="74">
        <v>0.92841524859777547</v>
      </c>
      <c r="AX46" s="74">
        <v>0</v>
      </c>
      <c r="AY46" s="74">
        <v>0</v>
      </c>
      <c r="AZ46" s="74">
        <v>0</v>
      </c>
      <c r="BA46" s="74">
        <v>1.8079665367430364</v>
      </c>
      <c r="BB46" s="74">
        <v>0</v>
      </c>
      <c r="BC46" s="74">
        <v>0</v>
      </c>
      <c r="BD46" s="74">
        <v>0</v>
      </c>
      <c r="BE46" s="74">
        <v>4.7642361441201642</v>
      </c>
      <c r="BF46" s="74">
        <v>0</v>
      </c>
      <c r="BG46" s="74">
        <v>0</v>
      </c>
      <c r="BH46" s="74">
        <v>0</v>
      </c>
      <c r="BI46" s="74">
        <v>0</v>
      </c>
      <c r="BJ46" s="74">
        <v>1.2460309915391197</v>
      </c>
      <c r="BK46" s="74">
        <v>0</v>
      </c>
      <c r="BL46" s="74">
        <v>0.55379155179516437</v>
      </c>
      <c r="BM46" s="74">
        <v>0.25246379567132488</v>
      </c>
      <c r="BN46" s="74">
        <v>0</v>
      </c>
      <c r="BO46" s="74">
        <v>2.4431980226257248E-2</v>
      </c>
      <c r="BP46" s="74">
        <v>0</v>
      </c>
      <c r="BQ46" s="74">
        <v>0</v>
      </c>
      <c r="BR46" s="74">
        <v>1.938270431283075</v>
      </c>
      <c r="BS46" s="74">
        <v>0</v>
      </c>
      <c r="BT46" s="74">
        <v>235.48356941407613</v>
      </c>
      <c r="BU46" s="74">
        <v>0</v>
      </c>
      <c r="BV46" s="74">
        <v>0</v>
      </c>
      <c r="BW46" s="74">
        <v>0</v>
      </c>
      <c r="BX46" s="74">
        <v>20.653167284596126</v>
      </c>
      <c r="BY46" s="74">
        <v>0.86326330132775619</v>
      </c>
      <c r="BZ46" s="74">
        <v>0</v>
      </c>
      <c r="CA46" s="74">
        <v>21.516430585923885</v>
      </c>
      <c r="CB46" s="74">
        <v>257</v>
      </c>
      <c r="CD46" s="74">
        <v>0</v>
      </c>
      <c r="CE46" s="74">
        <v>0</v>
      </c>
      <c r="CF46" s="74">
        <v>0</v>
      </c>
      <c r="CH46" s="95">
        <v>257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0</v>
      </c>
      <c r="BU47" s="74">
        <v>0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0</v>
      </c>
      <c r="CB47" s="74">
        <v>0</v>
      </c>
      <c r="CD47" s="74">
        <v>0</v>
      </c>
      <c r="CE47" s="74">
        <v>0</v>
      </c>
      <c r="CF47" s="74">
        <v>0</v>
      </c>
      <c r="CH47" s="95">
        <v>0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7.933042997736961</v>
      </c>
      <c r="E48" s="74">
        <v>2.6968843745066047</v>
      </c>
      <c r="F48" s="74">
        <v>0.35024472396189671</v>
      </c>
      <c r="G48" s="74">
        <v>8.7561180990474177E-2</v>
      </c>
      <c r="H48" s="74">
        <v>0.66546497552760386</v>
      </c>
      <c r="I48" s="74">
        <v>1.3834666596494922</v>
      </c>
      <c r="J48" s="74">
        <v>0.43780590495237087</v>
      </c>
      <c r="K48" s="74">
        <v>56.17925372348823</v>
      </c>
      <c r="L48" s="74">
        <v>0.50785484974475026</v>
      </c>
      <c r="M48" s="74">
        <v>67.211962528287984</v>
      </c>
      <c r="N48" s="74">
        <v>4.4305957581179936</v>
      </c>
      <c r="O48" s="74">
        <v>18.370335771801486</v>
      </c>
      <c r="P48" s="74">
        <v>13.151689384769224</v>
      </c>
      <c r="Q48" s="74">
        <v>12.818956897005419</v>
      </c>
      <c r="R48" s="74">
        <v>13.747105415504446</v>
      </c>
      <c r="S48" s="74">
        <v>12.311102047260672</v>
      </c>
      <c r="T48" s="74">
        <v>160.62223040892584</v>
      </c>
      <c r="U48" s="74">
        <v>30.944121362033577</v>
      </c>
      <c r="V48" s="74">
        <v>2.1715172885637597</v>
      </c>
      <c r="W48" s="74">
        <v>0.85809957370664702</v>
      </c>
      <c r="X48" s="74">
        <v>1.3484421872533023</v>
      </c>
      <c r="Y48" s="74">
        <v>3.8877164359770542</v>
      </c>
      <c r="Z48" s="74">
        <v>30.471290984685016</v>
      </c>
      <c r="AA48" s="74">
        <v>16.251355191832008</v>
      </c>
      <c r="AB48" s="74">
        <v>42.50219725277617</v>
      </c>
      <c r="AC48" s="74">
        <v>40.505802326193361</v>
      </c>
      <c r="AD48" s="74">
        <v>0.59541603073522442</v>
      </c>
      <c r="AE48" s="74">
        <v>0.26268354297142255</v>
      </c>
      <c r="AF48" s="74">
        <v>27.126453870848906</v>
      </c>
      <c r="AG48" s="74">
        <v>27.932016735961266</v>
      </c>
      <c r="AH48" s="74">
        <v>9.1939240039997898</v>
      </c>
      <c r="AI48" s="74">
        <v>4.0278143255618124</v>
      </c>
      <c r="AJ48" s="74">
        <v>10.297194884479763</v>
      </c>
      <c r="AK48" s="74">
        <v>16.321404136624388</v>
      </c>
      <c r="AL48" s="74">
        <v>1.3484421872533023</v>
      </c>
      <c r="AM48" s="74">
        <v>18.125164465028156</v>
      </c>
      <c r="AN48" s="74">
        <v>0.28019577916951738</v>
      </c>
      <c r="AO48" s="74">
        <v>1.1908320614704488</v>
      </c>
      <c r="AP48" s="74">
        <v>1.1908320614704488</v>
      </c>
      <c r="AQ48" s="74">
        <v>9.4215830745750235</v>
      </c>
      <c r="AR48" s="74">
        <v>14.307496973843483</v>
      </c>
      <c r="AS48" s="74">
        <v>107.78781379927372</v>
      </c>
      <c r="AT48" s="74">
        <v>3.4674227672227778</v>
      </c>
      <c r="AU48" s="74">
        <v>1.1382953528761643</v>
      </c>
      <c r="AV48" s="74">
        <v>0.38526919635808643</v>
      </c>
      <c r="AW48" s="74">
        <v>5.218646387032261</v>
      </c>
      <c r="AX48" s="74">
        <v>3.9227409083732434</v>
      </c>
      <c r="AY48" s="74">
        <v>22.468199042155675</v>
      </c>
      <c r="AZ48" s="74">
        <v>29.87587495394979</v>
      </c>
      <c r="BA48" s="74">
        <v>2.13649281616757</v>
      </c>
      <c r="BB48" s="74">
        <v>0.92814851849902635</v>
      </c>
      <c r="BC48" s="74">
        <v>6.7597231724646072</v>
      </c>
      <c r="BD48" s="74">
        <v>34.306470712067785</v>
      </c>
      <c r="BE48" s="74">
        <v>5.0610362612494075</v>
      </c>
      <c r="BF48" s="74">
        <v>31.101731487816433</v>
      </c>
      <c r="BG48" s="74">
        <v>10.087048050102625</v>
      </c>
      <c r="BH48" s="74">
        <v>9.2464607125940734</v>
      </c>
      <c r="BI48" s="74">
        <v>9.1063628230093148</v>
      </c>
      <c r="BJ48" s="74">
        <v>36.933306141782012</v>
      </c>
      <c r="BK48" s="74">
        <v>0.91063628230093152</v>
      </c>
      <c r="BL48" s="74">
        <v>14.237448029051103</v>
      </c>
      <c r="BM48" s="74">
        <v>16.128769538445344</v>
      </c>
      <c r="BN48" s="74">
        <v>8.0030919425293412</v>
      </c>
      <c r="BO48" s="74">
        <v>2.2240539971580442</v>
      </c>
      <c r="BP48" s="74">
        <v>12.906518077995894</v>
      </c>
      <c r="BQ48" s="74">
        <v>0.66546497552760386</v>
      </c>
      <c r="BR48" s="74">
        <v>10.612415136045472</v>
      </c>
      <c r="BS48" s="74">
        <v>0</v>
      </c>
      <c r="BT48" s="74">
        <v>1069.0869954212935</v>
      </c>
      <c r="BU48" s="74">
        <v>0</v>
      </c>
      <c r="BV48" s="74">
        <v>0</v>
      </c>
      <c r="BW48" s="74">
        <v>0</v>
      </c>
      <c r="BX48" s="74">
        <v>261.91300457870642</v>
      </c>
      <c r="BY48" s="74">
        <v>0</v>
      </c>
      <c r="BZ48" s="74">
        <v>0</v>
      </c>
      <c r="CA48" s="74">
        <v>261.91300457870642</v>
      </c>
      <c r="CB48" s="74">
        <v>1331</v>
      </c>
      <c r="CD48" s="74">
        <v>0</v>
      </c>
      <c r="CE48" s="74">
        <v>0</v>
      </c>
      <c r="CF48" s="74">
        <v>0</v>
      </c>
      <c r="CH48" s="95">
        <v>1331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1.851535350082607E-2</v>
      </c>
      <c r="E49" s="74">
        <v>0</v>
      </c>
      <c r="F49" s="74">
        <v>1.4812282800660855E-2</v>
      </c>
      <c r="G49" s="74">
        <v>0</v>
      </c>
      <c r="H49" s="74">
        <v>2.2218424200991283E-2</v>
      </c>
      <c r="I49" s="74">
        <v>4.813991910214778E-2</v>
      </c>
      <c r="J49" s="74">
        <v>2.2218424200991283E-2</v>
      </c>
      <c r="K49" s="74">
        <v>0.23329345411040847</v>
      </c>
      <c r="L49" s="74">
        <v>7.4061414003304279E-2</v>
      </c>
      <c r="M49" s="74">
        <v>0.37771321141685182</v>
      </c>
      <c r="N49" s="74">
        <v>1.2146071896541901</v>
      </c>
      <c r="O49" s="74">
        <v>0</v>
      </c>
      <c r="P49" s="74">
        <v>5.5546060502478213E-2</v>
      </c>
      <c r="Q49" s="74">
        <v>6.2952201902808633E-2</v>
      </c>
      <c r="R49" s="74">
        <v>2.2218424200991283E-2</v>
      </c>
      <c r="S49" s="74">
        <v>7.0358343303139059E-2</v>
      </c>
      <c r="T49" s="74">
        <v>0.69988036233122541</v>
      </c>
      <c r="U49" s="74">
        <v>8.1023186919614876</v>
      </c>
      <c r="V49" s="74">
        <v>2.2218424200991283E-2</v>
      </c>
      <c r="W49" s="74">
        <v>3.3327636301486926E-2</v>
      </c>
      <c r="X49" s="74">
        <v>3.7030707001652137E-3</v>
      </c>
      <c r="Y49" s="74">
        <v>8.8873696803965133E-2</v>
      </c>
      <c r="Z49" s="74">
        <v>0</v>
      </c>
      <c r="AA49" s="74">
        <v>4.0733777701817353E-2</v>
      </c>
      <c r="AB49" s="74">
        <v>0.11849826240528684</v>
      </c>
      <c r="AC49" s="74">
        <v>5.9249131202643419E-2</v>
      </c>
      <c r="AD49" s="74">
        <v>7.0358343303139059E-2</v>
      </c>
      <c r="AE49" s="74">
        <v>7.4061414003304274E-3</v>
      </c>
      <c r="AF49" s="74">
        <v>0.11479519170512163</v>
      </c>
      <c r="AG49" s="74">
        <v>0.95168916994246</v>
      </c>
      <c r="AH49" s="74">
        <v>6.6655272602973853E-2</v>
      </c>
      <c r="AI49" s="74">
        <v>0.11849826240528684</v>
      </c>
      <c r="AJ49" s="74">
        <v>0.17404432290776506</v>
      </c>
      <c r="AK49" s="74">
        <v>9.9982908904460766E-2</v>
      </c>
      <c r="AL49" s="74">
        <v>2.962456560132171E-2</v>
      </c>
      <c r="AM49" s="74">
        <v>0.14441975730644332</v>
      </c>
      <c r="AN49" s="74">
        <v>0</v>
      </c>
      <c r="AO49" s="74">
        <v>0.10738905030479121</v>
      </c>
      <c r="AP49" s="74">
        <v>4.0733777701817353E-2</v>
      </c>
      <c r="AQ49" s="74">
        <v>0.21848117130974762</v>
      </c>
      <c r="AR49" s="74">
        <v>0.54805446362445165</v>
      </c>
      <c r="AS49" s="74">
        <v>33.253574887483623</v>
      </c>
      <c r="AT49" s="74">
        <v>0.2999487267133823</v>
      </c>
      <c r="AU49" s="74">
        <v>3.7030707001652137E-3</v>
      </c>
      <c r="AV49" s="74">
        <v>0.20366888850908677</v>
      </c>
      <c r="AW49" s="74">
        <v>0.23699652481057368</v>
      </c>
      <c r="AX49" s="74">
        <v>1.1109212100495642E-2</v>
      </c>
      <c r="AY49" s="74">
        <v>0.259214949011565</v>
      </c>
      <c r="AZ49" s="74">
        <v>12.934825955677091</v>
      </c>
      <c r="BA49" s="74">
        <v>2.1218595111946676</v>
      </c>
      <c r="BB49" s="74">
        <v>4.5695892440038737</v>
      </c>
      <c r="BC49" s="74">
        <v>4.3844357089956132</v>
      </c>
      <c r="BD49" s="74">
        <v>10.875918646385232</v>
      </c>
      <c r="BE49" s="74">
        <v>1.5701019768700506</v>
      </c>
      <c r="BF49" s="74">
        <v>2.7032416111206063</v>
      </c>
      <c r="BG49" s="74">
        <v>1.6441633908733548</v>
      </c>
      <c r="BH49" s="74">
        <v>18.637554833931521</v>
      </c>
      <c r="BI49" s="74">
        <v>0.29624565601321712</v>
      </c>
      <c r="BJ49" s="74">
        <v>7.2098786532216712</v>
      </c>
      <c r="BK49" s="74">
        <v>7.4061414003304274E-3</v>
      </c>
      <c r="BL49" s="74">
        <v>5.9212100495641771</v>
      </c>
      <c r="BM49" s="74">
        <v>1.5923204010710419</v>
      </c>
      <c r="BN49" s="74">
        <v>5.9249131202643419E-2</v>
      </c>
      <c r="BO49" s="74">
        <v>0.54805446362445165</v>
      </c>
      <c r="BP49" s="74">
        <v>8.5170626103799926E-2</v>
      </c>
      <c r="BQ49" s="74">
        <v>1.9663305417877286</v>
      </c>
      <c r="BR49" s="74">
        <v>2.2959038341024325</v>
      </c>
      <c r="BS49" s="74">
        <v>0</v>
      </c>
      <c r="BT49" s="74">
        <v>127.78926679200137</v>
      </c>
      <c r="BU49" s="74">
        <v>0</v>
      </c>
      <c r="BV49" s="74">
        <v>0</v>
      </c>
      <c r="BW49" s="74">
        <v>0</v>
      </c>
      <c r="BX49" s="74">
        <v>2.2107332079986328</v>
      </c>
      <c r="BY49" s="74">
        <v>0</v>
      </c>
      <c r="BZ49" s="74">
        <v>0</v>
      </c>
      <c r="CA49" s="74">
        <v>2.2107332079986328</v>
      </c>
      <c r="CB49" s="74">
        <v>130</v>
      </c>
      <c r="CD49" s="74">
        <v>0</v>
      </c>
      <c r="CE49" s="74">
        <v>0</v>
      </c>
      <c r="CF49" s="74">
        <v>0</v>
      </c>
      <c r="CH49" s="95">
        <v>130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0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0</v>
      </c>
      <c r="BU50" s="74">
        <v>0</v>
      </c>
      <c r="BV50" s="74">
        <v>0</v>
      </c>
      <c r="BW50" s="74">
        <v>0</v>
      </c>
      <c r="BX50" s="74">
        <v>0</v>
      </c>
      <c r="BY50" s="74">
        <v>0</v>
      </c>
      <c r="BZ50" s="74">
        <v>0</v>
      </c>
      <c r="CA50" s="74">
        <v>0</v>
      </c>
      <c r="CB50" s="74">
        <v>0</v>
      </c>
      <c r="CD50" s="74">
        <v>0</v>
      </c>
      <c r="CE50" s="74">
        <v>0</v>
      </c>
      <c r="CF50" s="74">
        <v>0</v>
      </c>
      <c r="CH50" s="95">
        <v>0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4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0</v>
      </c>
      <c r="BB51" s="74">
        <v>0</v>
      </c>
      <c r="BC51" s="74">
        <v>0</v>
      </c>
      <c r="BD51" s="74">
        <v>0</v>
      </c>
      <c r="BE51" s="74">
        <v>0</v>
      </c>
      <c r="BF51" s="74">
        <v>0</v>
      </c>
      <c r="BG51" s="74">
        <v>0</v>
      </c>
      <c r="BH51" s="74">
        <v>0</v>
      </c>
      <c r="BI51" s="74">
        <v>0</v>
      </c>
      <c r="BJ51" s="74">
        <v>0</v>
      </c>
      <c r="BK51" s="74">
        <v>0</v>
      </c>
      <c r="BL51" s="74">
        <v>0</v>
      </c>
      <c r="BM51" s="74">
        <v>0</v>
      </c>
      <c r="BN51" s="74">
        <v>0</v>
      </c>
      <c r="BO51" s="74">
        <v>0</v>
      </c>
      <c r="BP51" s="74">
        <v>0</v>
      </c>
      <c r="BQ51" s="74">
        <v>0</v>
      </c>
      <c r="BR51" s="74">
        <v>0</v>
      </c>
      <c r="BS51" s="74">
        <v>0</v>
      </c>
      <c r="BT51" s="74">
        <v>0</v>
      </c>
      <c r="BU51" s="74">
        <v>0</v>
      </c>
      <c r="BV51" s="74">
        <v>0</v>
      </c>
      <c r="BW51" s="74">
        <v>0</v>
      </c>
      <c r="BX51" s="74">
        <v>0</v>
      </c>
      <c r="BY51" s="74">
        <v>0</v>
      </c>
      <c r="BZ51" s="74">
        <v>0</v>
      </c>
      <c r="CA51" s="74">
        <v>0</v>
      </c>
      <c r="CB51" s="74">
        <v>0</v>
      </c>
      <c r="CD51" s="74">
        <v>0</v>
      </c>
      <c r="CE51" s="74">
        <v>0</v>
      </c>
      <c r="CF51" s="74">
        <v>0</v>
      </c>
      <c r="CH51" s="95">
        <v>0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0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0</v>
      </c>
      <c r="CD52" s="74">
        <v>0</v>
      </c>
      <c r="CE52" s="74">
        <v>0</v>
      </c>
      <c r="CF52" s="74">
        <v>0</v>
      </c>
      <c r="CH52" s="95">
        <v>0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</v>
      </c>
      <c r="BH53" s="74">
        <v>0</v>
      </c>
      <c r="BI53" s="74">
        <v>0</v>
      </c>
      <c r="BJ53" s="74">
        <v>0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0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0</v>
      </c>
      <c r="CB53" s="74">
        <v>0</v>
      </c>
      <c r="CD53" s="74">
        <v>0</v>
      </c>
      <c r="CE53" s="74">
        <v>0</v>
      </c>
      <c r="CF53" s="74">
        <v>0</v>
      </c>
      <c r="CH53" s="95">
        <v>0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0</v>
      </c>
      <c r="BB54" s="74">
        <v>0</v>
      </c>
      <c r="BC54" s="74">
        <v>0</v>
      </c>
      <c r="BD54" s="74">
        <v>0</v>
      </c>
      <c r="BE54" s="74">
        <v>0</v>
      </c>
      <c r="BF54" s="74">
        <v>0</v>
      </c>
      <c r="BG54" s="74">
        <v>0</v>
      </c>
      <c r="BH54" s="74">
        <v>0</v>
      </c>
      <c r="BI54" s="74">
        <v>0</v>
      </c>
      <c r="BJ54" s="74">
        <v>0</v>
      </c>
      <c r="BK54" s="74">
        <v>0</v>
      </c>
      <c r="BL54" s="74">
        <v>0</v>
      </c>
      <c r="BM54" s="74">
        <v>0</v>
      </c>
      <c r="BN54" s="74">
        <v>0</v>
      </c>
      <c r="BO54" s="74">
        <v>0</v>
      </c>
      <c r="BP54" s="74">
        <v>0</v>
      </c>
      <c r="BQ54" s="74">
        <v>0</v>
      </c>
      <c r="BR54" s="74">
        <v>0</v>
      </c>
      <c r="BS54" s="74">
        <v>0</v>
      </c>
      <c r="BT54" s="74">
        <v>0</v>
      </c>
      <c r="BU54" s="74">
        <v>0</v>
      </c>
      <c r="BV54" s="74">
        <v>0</v>
      </c>
      <c r="BW54" s="74">
        <v>0</v>
      </c>
      <c r="BX54" s="74">
        <v>0</v>
      </c>
      <c r="BY54" s="74">
        <v>0</v>
      </c>
      <c r="BZ54" s="74">
        <v>0</v>
      </c>
      <c r="CA54" s="74">
        <v>0</v>
      </c>
      <c r="CB54" s="74">
        <v>0</v>
      </c>
      <c r="CD54" s="74">
        <v>0</v>
      </c>
      <c r="CE54" s="74">
        <v>0</v>
      </c>
      <c r="CF54" s="74">
        <v>0</v>
      </c>
      <c r="CH54" s="95">
        <v>0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0.47000749437921557</v>
      </c>
      <c r="E55" s="74">
        <v>0.37855608293779669</v>
      </c>
      <c r="F55" s="74">
        <v>2.2862852860354735E-2</v>
      </c>
      <c r="G55" s="74">
        <v>7.0347239570322257E-3</v>
      </c>
      <c r="H55" s="74">
        <v>0.25325006245316012</v>
      </c>
      <c r="I55" s="74">
        <v>0.16575568323757181</v>
      </c>
      <c r="J55" s="74">
        <v>6.2872845365975524E-2</v>
      </c>
      <c r="K55" s="74">
        <v>3.1656257806645015E-2</v>
      </c>
      <c r="L55" s="74">
        <v>4.3967024731451411E-4</v>
      </c>
      <c r="M55" s="74">
        <v>0.24137896577566825</v>
      </c>
      <c r="N55" s="74">
        <v>2.8578566075443415E-2</v>
      </c>
      <c r="O55" s="74">
        <v>1.7586809892580564E-3</v>
      </c>
      <c r="P55" s="74">
        <v>4.0009992505620783E-2</v>
      </c>
      <c r="Q55" s="74">
        <v>0</v>
      </c>
      <c r="R55" s="74">
        <v>5.7596802398201349E-2</v>
      </c>
      <c r="S55" s="74">
        <v>0</v>
      </c>
      <c r="T55" s="74">
        <v>0.18466150387209596</v>
      </c>
      <c r="U55" s="74">
        <v>0</v>
      </c>
      <c r="V55" s="74">
        <v>63.311636272795397</v>
      </c>
      <c r="W55" s="74">
        <v>0</v>
      </c>
      <c r="X55" s="74">
        <v>0.69731701224081943</v>
      </c>
      <c r="Y55" s="74">
        <v>0.39526355233574817</v>
      </c>
      <c r="Z55" s="74">
        <v>0.1490482138396203</v>
      </c>
      <c r="AA55" s="74">
        <v>3.9570322258306269E-3</v>
      </c>
      <c r="AB55" s="74">
        <v>0.69160129902573075</v>
      </c>
      <c r="AC55" s="74">
        <v>1.4680589557831625</v>
      </c>
      <c r="AD55" s="74">
        <v>1.0556482638021483</v>
      </c>
      <c r="AE55" s="74">
        <v>8.4856357731701221E-2</v>
      </c>
      <c r="AF55" s="74">
        <v>6.6390207344491636E-2</v>
      </c>
      <c r="AG55" s="74">
        <v>4.3967024731451411E-4</v>
      </c>
      <c r="AH55" s="74">
        <v>0.31656257806645016</v>
      </c>
      <c r="AI55" s="74">
        <v>0.12398700974269299</v>
      </c>
      <c r="AJ55" s="74">
        <v>8.9253060204846371E-2</v>
      </c>
      <c r="AK55" s="74">
        <v>0.14641019235573322</v>
      </c>
      <c r="AL55" s="74">
        <v>5.7157132150886837E-3</v>
      </c>
      <c r="AM55" s="74">
        <v>3.5613290032475639E-2</v>
      </c>
      <c r="AN55" s="74">
        <v>7.4743942043467404E-2</v>
      </c>
      <c r="AO55" s="74">
        <v>8.7494379215588294E-2</v>
      </c>
      <c r="AP55" s="74">
        <v>6.6390207344491636E-2</v>
      </c>
      <c r="AQ55" s="74">
        <v>1.2869148138895827</v>
      </c>
      <c r="AR55" s="74">
        <v>2.1983512365725704E-3</v>
      </c>
      <c r="AS55" s="74">
        <v>2.0435873095178616</v>
      </c>
      <c r="AT55" s="74">
        <v>1.7463702223332502</v>
      </c>
      <c r="AU55" s="74">
        <v>2.6380214838870847E-2</v>
      </c>
      <c r="AV55" s="74">
        <v>0</v>
      </c>
      <c r="AW55" s="74">
        <v>4.4846365226080438E-2</v>
      </c>
      <c r="AX55" s="74">
        <v>7.0347239570322257E-3</v>
      </c>
      <c r="AY55" s="74">
        <v>0.82130402198351238</v>
      </c>
      <c r="AZ55" s="74">
        <v>0</v>
      </c>
      <c r="BA55" s="74">
        <v>1.7586809892580564E-3</v>
      </c>
      <c r="BB55" s="74">
        <v>0</v>
      </c>
      <c r="BC55" s="74">
        <v>0</v>
      </c>
      <c r="BD55" s="74">
        <v>0</v>
      </c>
      <c r="BE55" s="74">
        <v>1.3190107419435424E-3</v>
      </c>
      <c r="BF55" s="74">
        <v>0</v>
      </c>
      <c r="BG55" s="74">
        <v>8.6175368473644778E-2</v>
      </c>
      <c r="BH55" s="74">
        <v>8.7934049462902817E-3</v>
      </c>
      <c r="BI55" s="74">
        <v>9.3210092430676988E-2</v>
      </c>
      <c r="BJ55" s="74">
        <v>8.7934049462902821E-4</v>
      </c>
      <c r="BK55" s="74">
        <v>0</v>
      </c>
      <c r="BL55" s="74">
        <v>0.22555083687234576</v>
      </c>
      <c r="BM55" s="74">
        <v>5.8476142892830374E-2</v>
      </c>
      <c r="BN55" s="74">
        <v>0</v>
      </c>
      <c r="BO55" s="74">
        <v>7.9140644516612537E-3</v>
      </c>
      <c r="BP55" s="74">
        <v>1.2310766924806394E-2</v>
      </c>
      <c r="BQ55" s="74">
        <v>1.3190107419435424E-3</v>
      </c>
      <c r="BR55" s="74">
        <v>8.7494379215588294E-2</v>
      </c>
      <c r="BS55" s="74">
        <v>0</v>
      </c>
      <c r="BT55" s="74">
        <v>77.380644516612549</v>
      </c>
      <c r="BU55" s="74">
        <v>0</v>
      </c>
      <c r="BV55" s="74">
        <v>0</v>
      </c>
      <c r="BW55" s="74">
        <v>0</v>
      </c>
      <c r="BX55" s="74">
        <v>10.61935548338746</v>
      </c>
      <c r="BY55" s="74">
        <v>0</v>
      </c>
      <c r="BZ55" s="74">
        <v>0</v>
      </c>
      <c r="CA55" s="74">
        <v>10.61935548338746</v>
      </c>
      <c r="CB55" s="74">
        <v>88</v>
      </c>
      <c r="CD55" s="74">
        <v>0</v>
      </c>
      <c r="CE55" s="74">
        <v>0</v>
      </c>
      <c r="CF55" s="74">
        <v>0</v>
      </c>
      <c r="CH55" s="95">
        <v>88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0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0</v>
      </c>
      <c r="BH56" s="74">
        <v>0</v>
      </c>
      <c r="BI56" s="74">
        <v>0</v>
      </c>
      <c r="BJ56" s="74">
        <v>0</v>
      </c>
      <c r="BK56" s="74">
        <v>0</v>
      </c>
      <c r="BL56" s="74">
        <v>0</v>
      </c>
      <c r="BM56" s="74">
        <v>0</v>
      </c>
      <c r="BN56" s="74">
        <v>0</v>
      </c>
      <c r="BO56" s="74">
        <v>0</v>
      </c>
      <c r="BP56" s="74">
        <v>0</v>
      </c>
      <c r="BQ56" s="74">
        <v>0</v>
      </c>
      <c r="BR56" s="74">
        <v>0</v>
      </c>
      <c r="BS56" s="74">
        <v>0</v>
      </c>
      <c r="BT56" s="74">
        <v>0</v>
      </c>
      <c r="BU56" s="74">
        <v>0</v>
      </c>
      <c r="BV56" s="74">
        <v>0</v>
      </c>
      <c r="BW56" s="74">
        <v>0</v>
      </c>
      <c r="BX56" s="74">
        <v>0</v>
      </c>
      <c r="BY56" s="74">
        <v>0</v>
      </c>
      <c r="BZ56" s="74">
        <v>0</v>
      </c>
      <c r="CA56" s="74">
        <v>0</v>
      </c>
      <c r="CB56" s="74">
        <v>0</v>
      </c>
      <c r="CD56" s="74">
        <v>0</v>
      </c>
      <c r="CE56" s="74">
        <v>0</v>
      </c>
      <c r="CF56" s="74">
        <v>0</v>
      </c>
      <c r="CH56" s="95">
        <v>0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0.49895958242223321</v>
      </c>
      <c r="E57" s="74">
        <v>0.11047823940184806</v>
      </c>
      <c r="F57" s="74">
        <v>6.7009945686675593E-3</v>
      </c>
      <c r="G57" s="74">
        <v>1.0316004796501375E-2</v>
      </c>
      <c r="H57" s="74">
        <v>0.10069126049234677</v>
      </c>
      <c r="I57" s="74">
        <v>8.8170981166678413E-5</v>
      </c>
      <c r="J57" s="74">
        <v>9.6988079283346264E-3</v>
      </c>
      <c r="K57" s="74">
        <v>8.8170981166678413E-5</v>
      </c>
      <c r="L57" s="74">
        <v>1.4460040911335261E-2</v>
      </c>
      <c r="M57" s="74">
        <v>6.0749806023841432E-2</v>
      </c>
      <c r="N57" s="74">
        <v>1.1197714608168159E-2</v>
      </c>
      <c r="O57" s="74">
        <v>0</v>
      </c>
      <c r="P57" s="74">
        <v>2.3541651971503139E-2</v>
      </c>
      <c r="Q57" s="74">
        <v>0</v>
      </c>
      <c r="R57" s="74">
        <v>2.5393242576003387E-2</v>
      </c>
      <c r="S57" s="74">
        <v>0</v>
      </c>
      <c r="T57" s="74">
        <v>0.24793679904069973</v>
      </c>
      <c r="U57" s="74">
        <v>1.2343937363334979E-3</v>
      </c>
      <c r="V57" s="74">
        <v>0</v>
      </c>
      <c r="W57" s="74">
        <v>1.0580517740001411E-3</v>
      </c>
      <c r="X57" s="74">
        <v>2.4186181843831558</v>
      </c>
      <c r="Y57" s="74">
        <v>0.40329406785638711</v>
      </c>
      <c r="Z57" s="74">
        <v>0.13014036820201735</v>
      </c>
      <c r="AA57" s="74">
        <v>2.2130916272836285E-2</v>
      </c>
      <c r="AB57" s="74">
        <v>6.1896028779008253E-2</v>
      </c>
      <c r="AC57" s="74">
        <v>0.20058898215419341</v>
      </c>
      <c r="AD57" s="74">
        <v>7.379911123650984E-2</v>
      </c>
      <c r="AE57" s="74">
        <v>0.10183748324751357</v>
      </c>
      <c r="AF57" s="74">
        <v>4.9992946321506665E-2</v>
      </c>
      <c r="AG57" s="74">
        <v>0</v>
      </c>
      <c r="AH57" s="74">
        <v>2.2748113141003033E-2</v>
      </c>
      <c r="AI57" s="74">
        <v>2.9096423785003882E-3</v>
      </c>
      <c r="AJ57" s="74">
        <v>1.0580517740001411E-3</v>
      </c>
      <c r="AK57" s="74">
        <v>1.4989066798335332E-3</v>
      </c>
      <c r="AL57" s="74">
        <v>3.6590957184171546E-2</v>
      </c>
      <c r="AM57" s="74">
        <v>2.565775551950342E-2</v>
      </c>
      <c r="AN57" s="74">
        <v>2.3012626084503066E-2</v>
      </c>
      <c r="AO57" s="74">
        <v>1.9662128800169289E-2</v>
      </c>
      <c r="AP57" s="74">
        <v>9.6106369471679484E-2</v>
      </c>
      <c r="AQ57" s="74">
        <v>8.8170981166678413E-5</v>
      </c>
      <c r="AR57" s="74">
        <v>0</v>
      </c>
      <c r="AS57" s="74">
        <v>4.7965013754673061E-2</v>
      </c>
      <c r="AT57" s="74">
        <v>8.8170981166678413E-5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1.2343937363334979E-3</v>
      </c>
      <c r="BH57" s="74">
        <v>2.6451294350003527E-4</v>
      </c>
      <c r="BI57" s="74">
        <v>0</v>
      </c>
      <c r="BJ57" s="74">
        <v>0</v>
      </c>
      <c r="BK57" s="74">
        <v>0</v>
      </c>
      <c r="BL57" s="74">
        <v>7.053678493334273E-4</v>
      </c>
      <c r="BM57" s="74">
        <v>2.8214713973337092E-3</v>
      </c>
      <c r="BN57" s="74">
        <v>0</v>
      </c>
      <c r="BO57" s="74">
        <v>2.1425548423502853E-2</v>
      </c>
      <c r="BP57" s="74">
        <v>6.9478733159342596E-2</v>
      </c>
      <c r="BQ57" s="74">
        <v>0</v>
      </c>
      <c r="BR57" s="74">
        <v>3.9853283487338645E-2</v>
      </c>
      <c r="BS57" s="74">
        <v>0</v>
      </c>
      <c r="BT57" s="74">
        <v>4.9980602384143333</v>
      </c>
      <c r="BU57" s="74">
        <v>0</v>
      </c>
      <c r="BV57" s="74">
        <v>0</v>
      </c>
      <c r="BW57" s="74">
        <v>0</v>
      </c>
      <c r="BX57" s="74">
        <v>1.9397615856669252E-3</v>
      </c>
      <c r="BY57" s="74">
        <v>0</v>
      </c>
      <c r="BZ57" s="74">
        <v>0</v>
      </c>
      <c r="CA57" s="74">
        <v>1.9397615856669252E-3</v>
      </c>
      <c r="CB57" s="74">
        <v>5</v>
      </c>
      <c r="CD57" s="74">
        <v>0</v>
      </c>
      <c r="CE57" s="74">
        <v>0</v>
      </c>
      <c r="CF57" s="74">
        <v>0</v>
      </c>
      <c r="CH57" s="95">
        <v>5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0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0</v>
      </c>
      <c r="BU58" s="74">
        <v>0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0</v>
      </c>
      <c r="CB58" s="74">
        <v>0</v>
      </c>
      <c r="CD58" s="74">
        <v>0</v>
      </c>
      <c r="CE58" s="74">
        <v>0</v>
      </c>
      <c r="CF58" s="74">
        <v>0</v>
      </c>
      <c r="CH58" s="95">
        <v>0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5.8357501591568221E-4</v>
      </c>
      <c r="F59" s="74">
        <v>0</v>
      </c>
      <c r="G59" s="74">
        <v>0</v>
      </c>
      <c r="H59" s="74">
        <v>0.2404329065572611</v>
      </c>
      <c r="I59" s="74">
        <v>5.0381976374053894E-2</v>
      </c>
      <c r="J59" s="74">
        <v>2.3343000636627288E-2</v>
      </c>
      <c r="K59" s="74">
        <v>8.1311452217585067E-2</v>
      </c>
      <c r="L59" s="74">
        <v>0</v>
      </c>
      <c r="M59" s="74">
        <v>7.1585201952323693E-2</v>
      </c>
      <c r="N59" s="74">
        <v>5.2521751432411399E-3</v>
      </c>
      <c r="O59" s="74">
        <v>0</v>
      </c>
      <c r="P59" s="74">
        <v>0.26299780717266746</v>
      </c>
      <c r="Q59" s="74">
        <v>4.5129801230812762E-2</v>
      </c>
      <c r="R59" s="74">
        <v>0.15348022918582443</v>
      </c>
      <c r="S59" s="74">
        <v>0</v>
      </c>
      <c r="T59" s="74">
        <v>0.29995755818066067</v>
      </c>
      <c r="U59" s="74">
        <v>0</v>
      </c>
      <c r="V59" s="74">
        <v>0</v>
      </c>
      <c r="W59" s="74">
        <v>0.16126122939803353</v>
      </c>
      <c r="X59" s="74">
        <v>4.4851630473226285</v>
      </c>
      <c r="Y59" s="74">
        <v>2.8112753766711465</v>
      </c>
      <c r="Z59" s="74">
        <v>0.83315059772228905</v>
      </c>
      <c r="AA59" s="74">
        <v>0.45713376246728443</v>
      </c>
      <c r="AB59" s="74">
        <v>0.53688901464242766</v>
      </c>
      <c r="AC59" s="74">
        <v>0</v>
      </c>
      <c r="AD59" s="74">
        <v>0.10465445285421235</v>
      </c>
      <c r="AE59" s="74">
        <v>6.4971351771945962E-2</v>
      </c>
      <c r="AF59" s="74">
        <v>0.1192438282521044</v>
      </c>
      <c r="AG59" s="74">
        <v>0</v>
      </c>
      <c r="AH59" s="74">
        <v>2.2564900615406381E-2</v>
      </c>
      <c r="AI59" s="74">
        <v>2.1397750583575016E-3</v>
      </c>
      <c r="AJ59" s="74">
        <v>7.197425196293415E-3</v>
      </c>
      <c r="AK59" s="74">
        <v>0</v>
      </c>
      <c r="AL59" s="74">
        <v>3.8905001061045484E-4</v>
      </c>
      <c r="AM59" s="74">
        <v>5.9330126618094364E-2</v>
      </c>
      <c r="AN59" s="74">
        <v>0</v>
      </c>
      <c r="AO59" s="74">
        <v>1.9452500530522743E-3</v>
      </c>
      <c r="AP59" s="74">
        <v>3.2680200891278204E-2</v>
      </c>
      <c r="AQ59" s="74">
        <v>0</v>
      </c>
      <c r="AR59" s="74">
        <v>0</v>
      </c>
      <c r="AS59" s="74">
        <v>1.4005800381976373E-2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1.0115300275871826E-2</v>
      </c>
      <c r="BH59" s="74">
        <v>0</v>
      </c>
      <c r="BI59" s="74">
        <v>0</v>
      </c>
      <c r="BJ59" s="74">
        <v>0</v>
      </c>
      <c r="BK59" s="74">
        <v>0</v>
      </c>
      <c r="BL59" s="74">
        <v>1.5562000424418194E-3</v>
      </c>
      <c r="BM59" s="74">
        <v>7.3919502015986419E-3</v>
      </c>
      <c r="BN59" s="74">
        <v>0</v>
      </c>
      <c r="BO59" s="74">
        <v>1.8090825493386149E-2</v>
      </c>
      <c r="BP59" s="74">
        <v>1.439485039258683E-2</v>
      </c>
      <c r="BQ59" s="74">
        <v>0</v>
      </c>
      <c r="BR59" s="74">
        <v>0</v>
      </c>
      <c r="BS59" s="74">
        <v>0</v>
      </c>
      <c r="BT59" s="74">
        <v>11</v>
      </c>
      <c r="BU59" s="74">
        <v>0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0</v>
      </c>
      <c r="CB59" s="74">
        <v>11</v>
      </c>
      <c r="CD59" s="74">
        <v>0</v>
      </c>
      <c r="CE59" s="74">
        <v>0</v>
      </c>
      <c r="CF59" s="74">
        <v>0</v>
      </c>
      <c r="CH59" s="95">
        <v>11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0.15000591972848179</v>
      </c>
      <c r="E60" s="74">
        <v>8.2876198745017553E-3</v>
      </c>
      <c r="F60" s="74">
        <v>0</v>
      </c>
      <c r="G60" s="74">
        <v>0</v>
      </c>
      <c r="H60" s="74">
        <v>0.71687911914440194</v>
      </c>
      <c r="I60" s="74">
        <v>0</v>
      </c>
      <c r="J60" s="74">
        <v>0</v>
      </c>
      <c r="K60" s="74">
        <v>1.6575239749003514E-3</v>
      </c>
      <c r="L60" s="74">
        <v>3.3150479498007027E-3</v>
      </c>
      <c r="M60" s="74">
        <v>7.4588578870515799E-3</v>
      </c>
      <c r="N60" s="74">
        <v>0</v>
      </c>
      <c r="O60" s="74">
        <v>2.8177907573305971E-2</v>
      </c>
      <c r="P60" s="74">
        <v>3.903468960890327</v>
      </c>
      <c r="Q60" s="74">
        <v>0</v>
      </c>
      <c r="R60" s="74">
        <v>1.2340265993133115</v>
      </c>
      <c r="S60" s="74">
        <v>0.54946919767946645</v>
      </c>
      <c r="T60" s="74">
        <v>1.4495047160503571</v>
      </c>
      <c r="U60" s="74">
        <v>4.6410671297209834E-2</v>
      </c>
      <c r="V60" s="74">
        <v>0</v>
      </c>
      <c r="W60" s="74">
        <v>0</v>
      </c>
      <c r="X60" s="74">
        <v>1.9194127629346069</v>
      </c>
      <c r="Y60" s="74">
        <v>2.0379257271399815</v>
      </c>
      <c r="Z60" s="74">
        <v>1.0575002959864241</v>
      </c>
      <c r="AA60" s="74">
        <v>6.4643435021113693E-2</v>
      </c>
      <c r="AB60" s="74">
        <v>17.876396069300288</v>
      </c>
      <c r="AC60" s="74">
        <v>1.8207900864280357</v>
      </c>
      <c r="AD60" s="74">
        <v>8.2876198745017568E-4</v>
      </c>
      <c r="AE60" s="74">
        <v>0.22625202257389793</v>
      </c>
      <c r="AF60" s="74">
        <v>1.0633016298985754</v>
      </c>
      <c r="AG60" s="74">
        <v>0.20304668692529304</v>
      </c>
      <c r="AH60" s="74">
        <v>3.4675401554915348</v>
      </c>
      <c r="AI60" s="74">
        <v>0.20304668692529304</v>
      </c>
      <c r="AJ60" s="74">
        <v>9.1992580606969493E-2</v>
      </c>
      <c r="AK60" s="74">
        <v>1.7180235999842139</v>
      </c>
      <c r="AL60" s="74">
        <v>0.33647736690477126</v>
      </c>
      <c r="AM60" s="74">
        <v>1.8008997987292317</v>
      </c>
      <c r="AN60" s="74">
        <v>0</v>
      </c>
      <c r="AO60" s="74">
        <v>0</v>
      </c>
      <c r="AP60" s="74">
        <v>0</v>
      </c>
      <c r="AQ60" s="74">
        <v>8.2876198745017568E-4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1.2431429811752633E-2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42</v>
      </c>
      <c r="BU60" s="74">
        <v>0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0</v>
      </c>
      <c r="CB60" s="74">
        <v>42</v>
      </c>
      <c r="CD60" s="74">
        <v>0</v>
      </c>
      <c r="CE60" s="74">
        <v>0</v>
      </c>
      <c r="CF60" s="74">
        <v>0</v>
      </c>
      <c r="CH60" s="95">
        <v>42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</v>
      </c>
      <c r="BH61" s="74">
        <v>0</v>
      </c>
      <c r="BI61" s="74">
        <v>0</v>
      </c>
      <c r="BJ61" s="74">
        <v>0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</v>
      </c>
      <c r="BR61" s="74">
        <v>0</v>
      </c>
      <c r="BS61" s="74">
        <v>0</v>
      </c>
      <c r="BT61" s="74">
        <v>0</v>
      </c>
      <c r="BU61" s="74">
        <v>0</v>
      </c>
      <c r="BV61" s="74">
        <v>0</v>
      </c>
      <c r="BW61" s="74">
        <v>0</v>
      </c>
      <c r="BX61" s="74">
        <v>0</v>
      </c>
      <c r="BY61" s="74">
        <v>0</v>
      </c>
      <c r="BZ61" s="74">
        <v>0</v>
      </c>
      <c r="CA61" s="74">
        <v>0</v>
      </c>
      <c r="CB61" s="74">
        <v>0</v>
      </c>
      <c r="CD61" s="74">
        <v>0</v>
      </c>
      <c r="CE61" s="74">
        <v>0</v>
      </c>
      <c r="CF61" s="74">
        <v>0</v>
      </c>
      <c r="CH61" s="95">
        <v>0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0.32381502472834917</v>
      </c>
      <c r="F62" s="74">
        <v>0</v>
      </c>
      <c r="G62" s="74">
        <v>34.086928269737555</v>
      </c>
      <c r="H62" s="74">
        <v>2.6013140319844048</v>
      </c>
      <c r="I62" s="74">
        <v>2.9359228908703656</v>
      </c>
      <c r="J62" s="74">
        <v>2.1587668315223278</v>
      </c>
      <c r="K62" s="74">
        <v>12.5208476228295</v>
      </c>
      <c r="L62" s="74">
        <v>0.20508284899462115</v>
      </c>
      <c r="M62" s="74">
        <v>35.209487022129167</v>
      </c>
      <c r="N62" s="74">
        <v>1.6838381285874156</v>
      </c>
      <c r="O62" s="74">
        <v>9.714450741850475E-2</v>
      </c>
      <c r="P62" s="74">
        <v>2.2127360023103861</v>
      </c>
      <c r="Q62" s="74">
        <v>0</v>
      </c>
      <c r="R62" s="74">
        <v>1.5435182845384643</v>
      </c>
      <c r="S62" s="74">
        <v>4.6521425219306165</v>
      </c>
      <c r="T62" s="74">
        <v>6.8540846900833898</v>
      </c>
      <c r="U62" s="74">
        <v>4.1880076531533161</v>
      </c>
      <c r="V62" s="74">
        <v>3.2489440814411035</v>
      </c>
      <c r="W62" s="74">
        <v>1.6838381285874156</v>
      </c>
      <c r="X62" s="74">
        <v>9.2611097072307853</v>
      </c>
      <c r="Y62" s="74">
        <v>40.692754774195876</v>
      </c>
      <c r="Z62" s="74">
        <v>14.183098083101694</v>
      </c>
      <c r="AA62" s="74">
        <v>11.840836070899966</v>
      </c>
      <c r="AB62" s="74">
        <v>17.31330998880907</v>
      </c>
      <c r="AC62" s="74">
        <v>6.8217031876105558</v>
      </c>
      <c r="AD62" s="74">
        <v>5.3969170788058198</v>
      </c>
      <c r="AE62" s="74">
        <v>0.62604238114147504</v>
      </c>
      <c r="AF62" s="74">
        <v>2.6768708710876861</v>
      </c>
      <c r="AG62" s="74">
        <v>5.3969170788058199E-2</v>
      </c>
      <c r="AH62" s="74">
        <v>1.5974874553265226</v>
      </c>
      <c r="AI62" s="74">
        <v>3.108624237392152</v>
      </c>
      <c r="AJ62" s="74">
        <v>1.1765279231796686</v>
      </c>
      <c r="AK62" s="74">
        <v>0.23746435146745606</v>
      </c>
      <c r="AL62" s="74">
        <v>0.35619652720118405</v>
      </c>
      <c r="AM62" s="74">
        <v>4.8140500342947909</v>
      </c>
      <c r="AN62" s="74">
        <v>3.2921194180715498</v>
      </c>
      <c r="AO62" s="74">
        <v>0.2158766831522328</v>
      </c>
      <c r="AP62" s="74">
        <v>2.6121078661420163</v>
      </c>
      <c r="AQ62" s="74">
        <v>10.200173278942998</v>
      </c>
      <c r="AR62" s="74">
        <v>0.51810403956535866</v>
      </c>
      <c r="AS62" s="74">
        <v>22.407999711201764</v>
      </c>
      <c r="AT62" s="74">
        <v>8.6350673260893115E-2</v>
      </c>
      <c r="AU62" s="74">
        <v>0</v>
      </c>
      <c r="AV62" s="74">
        <v>0</v>
      </c>
      <c r="AW62" s="74">
        <v>0.51810403956535866</v>
      </c>
      <c r="AX62" s="74">
        <v>0</v>
      </c>
      <c r="AY62" s="74">
        <v>0</v>
      </c>
      <c r="AZ62" s="74">
        <v>0</v>
      </c>
      <c r="BA62" s="74">
        <v>0</v>
      </c>
      <c r="BB62" s="74">
        <v>1.0793834157611639E-2</v>
      </c>
      <c r="BC62" s="74">
        <v>1.0793834157611639E-2</v>
      </c>
      <c r="BD62" s="74">
        <v>0.35619652720118405</v>
      </c>
      <c r="BE62" s="74">
        <v>0.3669903613587957</v>
      </c>
      <c r="BF62" s="74">
        <v>0</v>
      </c>
      <c r="BG62" s="74">
        <v>0.2158766831522328</v>
      </c>
      <c r="BH62" s="74">
        <v>0.18349518067939785</v>
      </c>
      <c r="BI62" s="74">
        <v>0</v>
      </c>
      <c r="BJ62" s="74">
        <v>0.93906357171221255</v>
      </c>
      <c r="BK62" s="74">
        <v>1.0793834157611639E-2</v>
      </c>
      <c r="BL62" s="74">
        <v>0.65842388361430992</v>
      </c>
      <c r="BM62" s="74">
        <v>4.1016569798924225</v>
      </c>
      <c r="BN62" s="74">
        <v>0</v>
      </c>
      <c r="BO62" s="74">
        <v>10.005884264105989</v>
      </c>
      <c r="BP62" s="74">
        <v>0</v>
      </c>
      <c r="BQ62" s="74">
        <v>0.15111367820656293</v>
      </c>
      <c r="BR62" s="74">
        <v>0.1079383415761164</v>
      </c>
      <c r="BS62" s="74">
        <v>0</v>
      </c>
      <c r="BT62" s="74">
        <v>293.33323706725389</v>
      </c>
      <c r="BU62" s="74">
        <v>0</v>
      </c>
      <c r="BV62" s="74">
        <v>0</v>
      </c>
      <c r="BW62" s="74">
        <v>0</v>
      </c>
      <c r="BX62" s="74">
        <v>5.6667629327461109</v>
      </c>
      <c r="BY62" s="74">
        <v>0</v>
      </c>
      <c r="BZ62" s="74">
        <v>0</v>
      </c>
      <c r="CA62" s="74">
        <v>5.6667629327461109</v>
      </c>
      <c r="CB62" s="74">
        <v>299</v>
      </c>
      <c r="CD62" s="74">
        <v>0</v>
      </c>
      <c r="CE62" s="74">
        <v>0</v>
      </c>
      <c r="CF62" s="74">
        <v>0</v>
      </c>
      <c r="CH62" s="95">
        <v>299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0.24233270400671283</v>
      </c>
      <c r="E63" s="74">
        <v>0.51017411369834276</v>
      </c>
      <c r="F63" s="74">
        <v>2.5508705684917136E-2</v>
      </c>
      <c r="G63" s="74">
        <v>0</v>
      </c>
      <c r="H63" s="74">
        <v>0</v>
      </c>
      <c r="I63" s="74">
        <v>0</v>
      </c>
      <c r="J63" s="74">
        <v>0</v>
      </c>
      <c r="K63" s="74">
        <v>2.5508705684917136E-2</v>
      </c>
      <c r="L63" s="74">
        <v>0</v>
      </c>
      <c r="M63" s="74">
        <v>0.61220893643801133</v>
      </c>
      <c r="N63" s="74">
        <v>0</v>
      </c>
      <c r="O63" s="74">
        <v>0</v>
      </c>
      <c r="P63" s="74">
        <v>0.81627858191734837</v>
      </c>
      <c r="Q63" s="74">
        <v>0.72699811202013842</v>
      </c>
      <c r="R63" s="74">
        <v>1.2626809314033984</v>
      </c>
      <c r="S63" s="74">
        <v>3.7370253828403603</v>
      </c>
      <c r="T63" s="74">
        <v>15.853660583176001</v>
      </c>
      <c r="U63" s="74">
        <v>12.512020138451858</v>
      </c>
      <c r="V63" s="74">
        <v>0</v>
      </c>
      <c r="W63" s="74">
        <v>0</v>
      </c>
      <c r="X63" s="74">
        <v>0</v>
      </c>
      <c r="Y63" s="74">
        <v>2.2447661002727082</v>
      </c>
      <c r="Z63" s="74">
        <v>0.20406964547933709</v>
      </c>
      <c r="AA63" s="74">
        <v>1.2754352842458568E-2</v>
      </c>
      <c r="AB63" s="74">
        <v>20.866121250262218</v>
      </c>
      <c r="AC63" s="74">
        <v>10.267254038179148</v>
      </c>
      <c r="AD63" s="74">
        <v>0</v>
      </c>
      <c r="AE63" s="74">
        <v>0</v>
      </c>
      <c r="AF63" s="74">
        <v>8.086259702118733</v>
      </c>
      <c r="AG63" s="74">
        <v>4.9869519614013003</v>
      </c>
      <c r="AH63" s="74">
        <v>0.31885882106146424</v>
      </c>
      <c r="AI63" s="74">
        <v>0.8928046989720998</v>
      </c>
      <c r="AJ63" s="74">
        <v>10.994252150199287</v>
      </c>
      <c r="AK63" s="74">
        <v>3.341640444724145</v>
      </c>
      <c r="AL63" s="74">
        <v>2.078959513320747</v>
      </c>
      <c r="AM63" s="74">
        <v>4.157919026641494</v>
      </c>
      <c r="AN63" s="74">
        <v>6.657772183763373</v>
      </c>
      <c r="AO63" s="74">
        <v>1.7090832808894483</v>
      </c>
      <c r="AP63" s="74">
        <v>1.9514159848961612</v>
      </c>
      <c r="AQ63" s="74">
        <v>131.34432557163834</v>
      </c>
      <c r="AR63" s="74">
        <v>15.751625760436333</v>
      </c>
      <c r="AS63" s="74">
        <v>0</v>
      </c>
      <c r="AT63" s="74">
        <v>3.3926578560939795</v>
      </c>
      <c r="AU63" s="74">
        <v>0</v>
      </c>
      <c r="AV63" s="74">
        <v>0</v>
      </c>
      <c r="AW63" s="74">
        <v>0</v>
      </c>
      <c r="AX63" s="74">
        <v>0.14029788126704426</v>
      </c>
      <c r="AY63" s="74">
        <v>0</v>
      </c>
      <c r="AZ63" s="74">
        <v>2.8697293895531781</v>
      </c>
      <c r="BA63" s="74">
        <v>2.0279421019509125</v>
      </c>
      <c r="BB63" s="74">
        <v>0</v>
      </c>
      <c r="BC63" s="74">
        <v>0</v>
      </c>
      <c r="BD63" s="74">
        <v>1.2754352842458568E-2</v>
      </c>
      <c r="BE63" s="74">
        <v>17.549989511222989</v>
      </c>
      <c r="BF63" s="74">
        <v>0</v>
      </c>
      <c r="BG63" s="74">
        <v>5.1017411369834273E-2</v>
      </c>
      <c r="BH63" s="74">
        <v>1.2754352842458568E-2</v>
      </c>
      <c r="BI63" s="74">
        <v>0.25508705684917138</v>
      </c>
      <c r="BJ63" s="74">
        <v>6.785315712187959</v>
      </c>
      <c r="BK63" s="74">
        <v>0</v>
      </c>
      <c r="BL63" s="74">
        <v>2.1299769246905811</v>
      </c>
      <c r="BM63" s="74">
        <v>1.0713656387665198</v>
      </c>
      <c r="BN63" s="74">
        <v>0</v>
      </c>
      <c r="BO63" s="74">
        <v>6.3771764212292845E-2</v>
      </c>
      <c r="BP63" s="74">
        <v>0</v>
      </c>
      <c r="BQ63" s="74">
        <v>6.3771764212292845E-2</v>
      </c>
      <c r="BR63" s="74">
        <v>1.33920704845815</v>
      </c>
      <c r="BS63" s="74">
        <v>0</v>
      </c>
      <c r="BT63" s="74">
        <v>299.95687014894065</v>
      </c>
      <c r="BU63" s="74">
        <v>0</v>
      </c>
      <c r="BV63" s="74">
        <v>0</v>
      </c>
      <c r="BW63" s="74">
        <v>0</v>
      </c>
      <c r="BX63" s="74">
        <v>4.0431298510593665</v>
      </c>
      <c r="BY63" s="74">
        <v>0</v>
      </c>
      <c r="BZ63" s="74">
        <v>0</v>
      </c>
      <c r="CA63" s="74">
        <v>4.0431298510593665</v>
      </c>
      <c r="CB63" s="74">
        <v>304</v>
      </c>
      <c r="CD63" s="74">
        <v>0</v>
      </c>
      <c r="CE63" s="74">
        <v>0</v>
      </c>
      <c r="CF63" s="74">
        <v>0</v>
      </c>
      <c r="CH63" s="95">
        <v>304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0.13919464004922405</v>
      </c>
      <c r="E64" s="74">
        <v>1.4963423805291585</v>
      </c>
      <c r="F64" s="74">
        <v>0</v>
      </c>
      <c r="G64" s="74">
        <v>0</v>
      </c>
      <c r="H64" s="74">
        <v>2.470704860873727</v>
      </c>
      <c r="I64" s="74">
        <v>2.2619129007998908</v>
      </c>
      <c r="J64" s="74">
        <v>0.62637588022150814</v>
      </c>
      <c r="K64" s="74">
        <v>2.1923155807752783</v>
      </c>
      <c r="L64" s="74">
        <v>0.76557052027073214</v>
      </c>
      <c r="M64" s="74">
        <v>8.9780542831749504</v>
      </c>
      <c r="N64" s="74">
        <v>0.90476516031995635</v>
      </c>
      <c r="O64" s="74">
        <v>0</v>
      </c>
      <c r="P64" s="74">
        <v>1.8791276406645245</v>
      </c>
      <c r="Q64" s="74">
        <v>1.9487249606891366</v>
      </c>
      <c r="R64" s="74">
        <v>3.4798660012306012E-2</v>
      </c>
      <c r="S64" s="74">
        <v>0.76557052027073214</v>
      </c>
      <c r="T64" s="74">
        <v>1.6007383605660765</v>
      </c>
      <c r="U64" s="74">
        <v>3.4798660012306012E-2</v>
      </c>
      <c r="V64" s="74">
        <v>1.0439598003691803</v>
      </c>
      <c r="W64" s="74">
        <v>3.4798660012306012E-2</v>
      </c>
      <c r="X64" s="74">
        <v>2.4011075408491145</v>
      </c>
      <c r="Y64" s="74">
        <v>5.9505708621043274</v>
      </c>
      <c r="Z64" s="74">
        <v>66.848225883639842</v>
      </c>
      <c r="AA64" s="74">
        <v>0.73077186025842622</v>
      </c>
      <c r="AB64" s="74">
        <v>1.3223490804676283</v>
      </c>
      <c r="AC64" s="74">
        <v>2.7838928009844808</v>
      </c>
      <c r="AD64" s="74">
        <v>0.80036918028303827</v>
      </c>
      <c r="AE64" s="74">
        <v>2.0879196007383607</v>
      </c>
      <c r="AF64" s="74">
        <v>23.663088808368084</v>
      </c>
      <c r="AG64" s="74">
        <v>3.3058727011690707</v>
      </c>
      <c r="AH64" s="74">
        <v>0.5567785601968962</v>
      </c>
      <c r="AI64" s="74">
        <v>1.6007383605660765</v>
      </c>
      <c r="AJ64" s="74">
        <v>1.2179531004307105</v>
      </c>
      <c r="AK64" s="74">
        <v>1.5311410405414643</v>
      </c>
      <c r="AL64" s="74">
        <v>0.17399330006153005</v>
      </c>
      <c r="AM64" s="74">
        <v>0.2783892800984481</v>
      </c>
      <c r="AN64" s="74">
        <v>0</v>
      </c>
      <c r="AO64" s="74">
        <v>0.66117454023381417</v>
      </c>
      <c r="AP64" s="74">
        <v>2.2967115608121969</v>
      </c>
      <c r="AQ64" s="74">
        <v>6.0549668421412459</v>
      </c>
      <c r="AR64" s="74">
        <v>9.9176181035072126</v>
      </c>
      <c r="AS64" s="74">
        <v>104.56997333697956</v>
      </c>
      <c r="AT64" s="74">
        <v>15.555001025500786</v>
      </c>
      <c r="AU64" s="74">
        <v>0.45238258015997818</v>
      </c>
      <c r="AV64" s="74">
        <v>3.4798660012306012E-2</v>
      </c>
      <c r="AW64" s="74">
        <v>4.802215081698229</v>
      </c>
      <c r="AX64" s="74">
        <v>3.9322485813905788</v>
      </c>
      <c r="AY64" s="74">
        <v>3.3058727011690707</v>
      </c>
      <c r="AZ64" s="74">
        <v>0.5567785601968962</v>
      </c>
      <c r="BA64" s="74">
        <v>2.3315102208245024</v>
      </c>
      <c r="BB64" s="74">
        <v>7.2381212825596508</v>
      </c>
      <c r="BC64" s="74">
        <v>0.41758392014767215</v>
      </c>
      <c r="BD64" s="74">
        <v>0.93956382033226227</v>
      </c>
      <c r="BE64" s="74">
        <v>0</v>
      </c>
      <c r="BF64" s="74">
        <v>13.119094824639365</v>
      </c>
      <c r="BG64" s="74">
        <v>6.2637588022150812</v>
      </c>
      <c r="BH64" s="74">
        <v>12.179531004307103</v>
      </c>
      <c r="BI64" s="74">
        <v>5.5329869419566551</v>
      </c>
      <c r="BJ64" s="74">
        <v>89.989334791823339</v>
      </c>
      <c r="BK64" s="74">
        <v>6.9597320024612025E-2</v>
      </c>
      <c r="BL64" s="74">
        <v>9.2564435632733986</v>
      </c>
      <c r="BM64" s="74">
        <v>9.4304368633349291</v>
      </c>
      <c r="BN64" s="74">
        <v>6.8205373624119776</v>
      </c>
      <c r="BO64" s="74">
        <v>2.4011075408491145</v>
      </c>
      <c r="BP64" s="74">
        <v>23.349900868257333</v>
      </c>
      <c r="BQ64" s="74">
        <v>9.8480207834825997</v>
      </c>
      <c r="BR64" s="74">
        <v>53.833527039037399</v>
      </c>
      <c r="BS64" s="74">
        <v>0</v>
      </c>
      <c r="BT64" s="74">
        <v>547.59171395364729</v>
      </c>
      <c r="BU64" s="74">
        <v>0</v>
      </c>
      <c r="BV64" s="74">
        <v>0</v>
      </c>
      <c r="BW64" s="74">
        <v>0</v>
      </c>
      <c r="BX64" s="74">
        <v>2506.4082860463527</v>
      </c>
      <c r="BY64" s="74">
        <v>0</v>
      </c>
      <c r="BZ64" s="74">
        <v>0</v>
      </c>
      <c r="CA64" s="74">
        <v>2506.4082860463527</v>
      </c>
      <c r="CB64" s="74">
        <v>3054</v>
      </c>
      <c r="CD64" s="74">
        <v>0</v>
      </c>
      <c r="CE64" s="74">
        <v>0</v>
      </c>
      <c r="CF64" s="74">
        <v>0</v>
      </c>
      <c r="CH64" s="95">
        <v>3054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0</v>
      </c>
      <c r="BH65" s="74">
        <v>0</v>
      </c>
      <c r="BI65" s="74">
        <v>0</v>
      </c>
      <c r="BJ65" s="74">
        <v>0</v>
      </c>
      <c r="BK65" s="74">
        <v>0</v>
      </c>
      <c r="BL65" s="74">
        <v>0</v>
      </c>
      <c r="BM65" s="74">
        <v>0</v>
      </c>
      <c r="BN65" s="74">
        <v>0</v>
      </c>
      <c r="BO65" s="74">
        <v>0</v>
      </c>
      <c r="BP65" s="74">
        <v>0</v>
      </c>
      <c r="BQ65" s="74">
        <v>0</v>
      </c>
      <c r="BR65" s="74">
        <v>0</v>
      </c>
      <c r="BS65" s="74">
        <v>0</v>
      </c>
      <c r="BT65" s="74">
        <v>0</v>
      </c>
      <c r="BU65" s="74">
        <v>0</v>
      </c>
      <c r="BV65" s="74">
        <v>0</v>
      </c>
      <c r="BW65" s="74">
        <v>0</v>
      </c>
      <c r="BX65" s="74">
        <v>0</v>
      </c>
      <c r="BY65" s="74">
        <v>0</v>
      </c>
      <c r="BZ65" s="74">
        <v>0</v>
      </c>
      <c r="CA65" s="74">
        <v>0</v>
      </c>
      <c r="CB65" s="74">
        <v>0</v>
      </c>
      <c r="CD65" s="74">
        <v>0</v>
      </c>
      <c r="CE65" s="74">
        <v>0</v>
      </c>
      <c r="CF65" s="74">
        <v>0</v>
      </c>
      <c r="CH65" s="95">
        <v>0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0.4416306681497193</v>
      </c>
      <c r="H66" s="74">
        <v>1.4510721953490779</v>
      </c>
      <c r="I66" s="74">
        <v>10.788406321943144</v>
      </c>
      <c r="J66" s="74">
        <v>2.0399130862153703</v>
      </c>
      <c r="K66" s="74">
        <v>0</v>
      </c>
      <c r="L66" s="74">
        <v>0</v>
      </c>
      <c r="M66" s="74">
        <v>8.4120127266613207E-2</v>
      </c>
      <c r="N66" s="74">
        <v>0</v>
      </c>
      <c r="O66" s="74">
        <v>0</v>
      </c>
      <c r="P66" s="74">
        <v>0.73605111358286557</v>
      </c>
      <c r="Q66" s="74">
        <v>0</v>
      </c>
      <c r="R66" s="74">
        <v>11.545487467342664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8.4120127266613207E-2</v>
      </c>
      <c r="Z66" s="74">
        <v>0</v>
      </c>
      <c r="AA66" s="74">
        <v>2.1030031816653302E-2</v>
      </c>
      <c r="AB66" s="74">
        <v>42.669934555989549</v>
      </c>
      <c r="AC66" s="74">
        <v>1.8716728316821438</v>
      </c>
      <c r="AD66" s="74">
        <v>5.4047181768798982</v>
      </c>
      <c r="AE66" s="74">
        <v>0.4416306681497193</v>
      </c>
      <c r="AF66" s="74">
        <v>0.12618019089991983</v>
      </c>
      <c r="AG66" s="74">
        <v>0</v>
      </c>
      <c r="AH66" s="74">
        <v>3.1965648361313019</v>
      </c>
      <c r="AI66" s="74">
        <v>34.278951861144883</v>
      </c>
      <c r="AJ66" s="74">
        <v>236.8822783827828</v>
      </c>
      <c r="AK66" s="74">
        <v>44.730877674021578</v>
      </c>
      <c r="AL66" s="74">
        <v>18.233037585038414</v>
      </c>
      <c r="AM66" s="74">
        <v>0.90429136811609201</v>
      </c>
      <c r="AN66" s="74">
        <v>13.206859980858273</v>
      </c>
      <c r="AO66" s="74">
        <v>0</v>
      </c>
      <c r="AP66" s="74">
        <v>0.33648050906645283</v>
      </c>
      <c r="AQ66" s="74">
        <v>1.0304715590160118</v>
      </c>
      <c r="AR66" s="74">
        <v>15.309863162523603</v>
      </c>
      <c r="AS66" s="74">
        <v>6.7085801495124038</v>
      </c>
      <c r="AT66" s="74">
        <v>155.53811531596781</v>
      </c>
      <c r="AU66" s="74">
        <v>0</v>
      </c>
      <c r="AV66" s="74">
        <v>22.270803693835845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8.4120127266613207E-2</v>
      </c>
      <c r="BH66" s="74">
        <v>0</v>
      </c>
      <c r="BI66" s="74">
        <v>9.1690938720608397</v>
      </c>
      <c r="BJ66" s="74">
        <v>0</v>
      </c>
      <c r="BK66" s="74">
        <v>0</v>
      </c>
      <c r="BL66" s="74">
        <v>2.1030031816653302E-2</v>
      </c>
      <c r="BM66" s="74">
        <v>0.12618019089991983</v>
      </c>
      <c r="BN66" s="74">
        <v>0</v>
      </c>
      <c r="BO66" s="74">
        <v>0.25236038179983966</v>
      </c>
      <c r="BP66" s="74">
        <v>0.12618019089991983</v>
      </c>
      <c r="BQ66" s="74">
        <v>0</v>
      </c>
      <c r="BR66" s="74">
        <v>0.42060063633306605</v>
      </c>
      <c r="BS66" s="74">
        <v>0</v>
      </c>
      <c r="BT66" s="74">
        <v>640.5327090716263</v>
      </c>
      <c r="BU66" s="74">
        <v>0</v>
      </c>
      <c r="BV66" s="74">
        <v>0</v>
      </c>
      <c r="BW66" s="74">
        <v>0</v>
      </c>
      <c r="BX66" s="74">
        <v>172.46729092837373</v>
      </c>
      <c r="BY66" s="74">
        <v>0</v>
      </c>
      <c r="BZ66" s="74">
        <v>0</v>
      </c>
      <c r="CA66" s="74">
        <v>172.46729092837373</v>
      </c>
      <c r="CB66" s="74">
        <v>813</v>
      </c>
      <c r="CD66" s="74">
        <v>0</v>
      </c>
      <c r="CE66" s="74">
        <v>0</v>
      </c>
      <c r="CF66" s="74">
        <v>0</v>
      </c>
      <c r="CH66" s="95">
        <v>813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9.620068229012162</v>
      </c>
      <c r="E67" s="74">
        <v>3.2066894096707208</v>
      </c>
      <c r="F67" s="74">
        <v>0.75274399288045091</v>
      </c>
      <c r="G67" s="74">
        <v>2.6044942153663602</v>
      </c>
      <c r="H67" s="74">
        <v>1.2495550281815484</v>
      </c>
      <c r="I67" s="74">
        <v>0</v>
      </c>
      <c r="J67" s="74">
        <v>0</v>
      </c>
      <c r="K67" s="74">
        <v>43.659151587066155</v>
      </c>
      <c r="L67" s="74">
        <v>3.2217442895283299</v>
      </c>
      <c r="M67" s="74">
        <v>118.45179471966776</v>
      </c>
      <c r="N67" s="74">
        <v>50.08758528626521</v>
      </c>
      <c r="O67" s="74">
        <v>0</v>
      </c>
      <c r="P67" s="74">
        <v>1.4302135864728567</v>
      </c>
      <c r="Q67" s="74">
        <v>1.5054879857609018</v>
      </c>
      <c r="R67" s="74">
        <v>6.0671165826164346</v>
      </c>
      <c r="S67" s="74">
        <v>3.2669089291011568</v>
      </c>
      <c r="T67" s="74">
        <v>12.119178285375259</v>
      </c>
      <c r="U67" s="74">
        <v>20.293978048056957</v>
      </c>
      <c r="V67" s="74">
        <v>1.1893355087511126</v>
      </c>
      <c r="W67" s="74">
        <v>0.51186591515870661</v>
      </c>
      <c r="X67" s="74">
        <v>20.218703648768912</v>
      </c>
      <c r="Y67" s="74">
        <v>11.351379412637199</v>
      </c>
      <c r="Z67" s="74">
        <v>29.236576683476713</v>
      </c>
      <c r="AA67" s="74">
        <v>7.06073865321863</v>
      </c>
      <c r="AB67" s="74">
        <v>257.04701868881637</v>
      </c>
      <c r="AC67" s="74">
        <v>39.759937703945418</v>
      </c>
      <c r="AD67" s="74">
        <v>4.3960249184218334</v>
      </c>
      <c r="AE67" s="74">
        <v>0</v>
      </c>
      <c r="AF67" s="74">
        <v>13.714995550281815</v>
      </c>
      <c r="AG67" s="74">
        <v>24.494289528329872</v>
      </c>
      <c r="AH67" s="74">
        <v>38.886754672204091</v>
      </c>
      <c r="AI67" s="74">
        <v>24.388905369326611</v>
      </c>
      <c r="AJ67" s="74">
        <v>56.214921388312071</v>
      </c>
      <c r="AK67" s="74">
        <v>48.822975378226047</v>
      </c>
      <c r="AL67" s="74">
        <v>4.0045980421239991</v>
      </c>
      <c r="AM67" s="74">
        <v>43.779590625927028</v>
      </c>
      <c r="AN67" s="74">
        <v>11.230940373776326</v>
      </c>
      <c r="AO67" s="74">
        <v>2.815262533372886</v>
      </c>
      <c r="AP67" s="74">
        <v>5.1788786710175021</v>
      </c>
      <c r="AQ67" s="74">
        <v>223.18859388905369</v>
      </c>
      <c r="AR67" s="74">
        <v>17.930361910412341</v>
      </c>
      <c r="AS67" s="74">
        <v>87.679620290714922</v>
      </c>
      <c r="AT67" s="74">
        <v>1.0237318303174132</v>
      </c>
      <c r="AU67" s="74">
        <v>0</v>
      </c>
      <c r="AV67" s="74">
        <v>0.12043903886087215</v>
      </c>
      <c r="AW67" s="74">
        <v>1.8668051023435182</v>
      </c>
      <c r="AX67" s="74">
        <v>0.15054879857609019</v>
      </c>
      <c r="AY67" s="74">
        <v>7.6177692079501638</v>
      </c>
      <c r="AZ67" s="74">
        <v>0</v>
      </c>
      <c r="BA67" s="74">
        <v>0</v>
      </c>
      <c r="BB67" s="74">
        <v>0</v>
      </c>
      <c r="BC67" s="74">
        <v>4.5164639572827056E-2</v>
      </c>
      <c r="BD67" s="74">
        <v>0.4968110353010976</v>
      </c>
      <c r="BE67" s="74">
        <v>1.4302135864728567</v>
      </c>
      <c r="BF67" s="74">
        <v>8.6565559181251857</v>
      </c>
      <c r="BG67" s="74">
        <v>0.19571343814891723</v>
      </c>
      <c r="BH67" s="74">
        <v>0</v>
      </c>
      <c r="BI67" s="74">
        <v>0</v>
      </c>
      <c r="BJ67" s="74">
        <v>9.4544645505784644</v>
      </c>
      <c r="BK67" s="74">
        <v>0</v>
      </c>
      <c r="BL67" s="74">
        <v>2.348561257787007</v>
      </c>
      <c r="BM67" s="74">
        <v>3.6432809255413825</v>
      </c>
      <c r="BN67" s="74">
        <v>0</v>
      </c>
      <c r="BO67" s="74">
        <v>7.9640314446751708</v>
      </c>
      <c r="BP67" s="74">
        <v>5.8714031444675179</v>
      </c>
      <c r="BQ67" s="74">
        <v>0</v>
      </c>
      <c r="BR67" s="74">
        <v>1.53559774547612</v>
      </c>
      <c r="BS67" s="74">
        <v>0</v>
      </c>
      <c r="BT67" s="74">
        <v>1303.060071195491</v>
      </c>
      <c r="BU67" s="74">
        <v>0</v>
      </c>
      <c r="BV67" s="74">
        <v>0</v>
      </c>
      <c r="BW67" s="74">
        <v>0</v>
      </c>
      <c r="BX67" s="74">
        <v>117.93992880450904</v>
      </c>
      <c r="BY67" s="74">
        <v>0</v>
      </c>
      <c r="BZ67" s="74">
        <v>0</v>
      </c>
      <c r="CA67" s="74">
        <v>117.93992880450904</v>
      </c>
      <c r="CB67" s="74">
        <v>1421</v>
      </c>
      <c r="CD67" s="74">
        <v>0</v>
      </c>
      <c r="CE67" s="74">
        <v>0</v>
      </c>
      <c r="CF67" s="74">
        <v>0</v>
      </c>
      <c r="CH67" s="95">
        <v>1421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0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0</v>
      </c>
      <c r="BM68" s="74">
        <v>0</v>
      </c>
      <c r="BN68" s="74">
        <v>0</v>
      </c>
      <c r="BO68" s="74">
        <v>0</v>
      </c>
      <c r="BP68" s="74">
        <v>0</v>
      </c>
      <c r="BQ68" s="74">
        <v>0</v>
      </c>
      <c r="BR68" s="74">
        <v>0</v>
      </c>
      <c r="BS68" s="74">
        <v>0</v>
      </c>
      <c r="BT68" s="74">
        <v>0</v>
      </c>
      <c r="BU68" s="74">
        <v>0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</v>
      </c>
      <c r="CB68" s="74">
        <v>0</v>
      </c>
      <c r="CD68" s="74">
        <v>0</v>
      </c>
      <c r="CE68" s="74">
        <v>0</v>
      </c>
      <c r="CF68" s="74">
        <v>0</v>
      </c>
      <c r="CH68" s="95">
        <v>0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</v>
      </c>
      <c r="CB69" s="74">
        <v>0</v>
      </c>
      <c r="CD69" s="74">
        <v>0</v>
      </c>
      <c r="CE69" s="74">
        <v>0</v>
      </c>
      <c r="CF69" s="74">
        <v>0</v>
      </c>
      <c r="CH69" s="95">
        <v>0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20.662241104620286</v>
      </c>
      <c r="E70" s="74">
        <v>12.629845990440787</v>
      </c>
      <c r="F70" s="74">
        <v>0.34466277217206587</v>
      </c>
      <c r="G70" s="74">
        <v>0.37387148167817308</v>
      </c>
      <c r="H70" s="74">
        <v>0.16941051513542221</v>
      </c>
      <c r="I70" s="74">
        <v>1.1683483802442909E-2</v>
      </c>
      <c r="J70" s="74">
        <v>7.5942644715878915E-2</v>
      </c>
      <c r="K70" s="74">
        <v>5.8417419012214544E-3</v>
      </c>
      <c r="L70" s="74">
        <v>1.0456718003186405</v>
      </c>
      <c r="M70" s="74">
        <v>10.415825809877855</v>
      </c>
      <c r="N70" s="74">
        <v>10.889006903876792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1.1099309612320765</v>
      </c>
      <c r="U70" s="74">
        <v>0</v>
      </c>
      <c r="V70" s="74">
        <v>0</v>
      </c>
      <c r="W70" s="74">
        <v>0</v>
      </c>
      <c r="X70" s="74">
        <v>2.7397769516728623</v>
      </c>
      <c r="Y70" s="74">
        <v>1.2033988316516198</v>
      </c>
      <c r="Z70" s="74">
        <v>2.2373871481678171</v>
      </c>
      <c r="AA70" s="74">
        <v>0.37387148167817308</v>
      </c>
      <c r="AB70" s="74">
        <v>3.1370154009559212</v>
      </c>
      <c r="AC70" s="74">
        <v>23.951141795007967</v>
      </c>
      <c r="AD70" s="74">
        <v>2.0679766330323952</v>
      </c>
      <c r="AE70" s="74">
        <v>3.505045140732873E-2</v>
      </c>
      <c r="AF70" s="74">
        <v>1.1741901221455124</v>
      </c>
      <c r="AG70" s="74">
        <v>5.8417419012214544E-3</v>
      </c>
      <c r="AH70" s="74">
        <v>2.1964949548592672</v>
      </c>
      <c r="AI70" s="74">
        <v>2.4944237918215615</v>
      </c>
      <c r="AJ70" s="74">
        <v>17.934147636749866</v>
      </c>
      <c r="AK70" s="74">
        <v>0.73021773765268194</v>
      </c>
      <c r="AL70" s="74">
        <v>1.0690387679235263</v>
      </c>
      <c r="AM70" s="74">
        <v>3.4933616569304302</v>
      </c>
      <c r="AN70" s="74">
        <v>1.4078597981943708</v>
      </c>
      <c r="AO70" s="74">
        <v>0.90546999468932554</v>
      </c>
      <c r="AP70" s="74">
        <v>0.42060541688794473</v>
      </c>
      <c r="AQ70" s="74">
        <v>199.91024960169943</v>
      </c>
      <c r="AR70" s="74">
        <v>1.3143919277748275</v>
      </c>
      <c r="AS70" s="74">
        <v>2.3366967604885817E-2</v>
      </c>
      <c r="AT70" s="74">
        <v>0</v>
      </c>
      <c r="AU70" s="74">
        <v>0</v>
      </c>
      <c r="AV70" s="74">
        <v>0</v>
      </c>
      <c r="AW70" s="74">
        <v>0</v>
      </c>
      <c r="AX70" s="74">
        <v>1.3377588953797133</v>
      </c>
      <c r="AY70" s="74">
        <v>4.0191184280403611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6.9867233138608604</v>
      </c>
      <c r="BF70" s="74">
        <v>0</v>
      </c>
      <c r="BG70" s="74">
        <v>2.3366967604885817E-2</v>
      </c>
      <c r="BH70" s="74">
        <v>0</v>
      </c>
      <c r="BI70" s="74">
        <v>0</v>
      </c>
      <c r="BJ70" s="74">
        <v>0.578332448220924</v>
      </c>
      <c r="BK70" s="74">
        <v>0</v>
      </c>
      <c r="BL70" s="74">
        <v>1.7116303770578862</v>
      </c>
      <c r="BM70" s="74">
        <v>1.0106213489113118</v>
      </c>
      <c r="BN70" s="74">
        <v>0</v>
      </c>
      <c r="BO70" s="74">
        <v>0.82952734997344668</v>
      </c>
      <c r="BP70" s="74">
        <v>0.42060541688794473</v>
      </c>
      <c r="BQ70" s="74">
        <v>5.8417419012214544E-3</v>
      </c>
      <c r="BR70" s="74">
        <v>0.37387148167817308</v>
      </c>
      <c r="BS70" s="74">
        <v>0</v>
      </c>
      <c r="BT70" s="74">
        <v>343.8566117896973</v>
      </c>
      <c r="BU70" s="74">
        <v>0</v>
      </c>
      <c r="BV70" s="74">
        <v>0</v>
      </c>
      <c r="BW70" s="74">
        <v>0</v>
      </c>
      <c r="BX70" s="74">
        <v>19.14338821030271</v>
      </c>
      <c r="BY70" s="74">
        <v>0</v>
      </c>
      <c r="BZ70" s="74">
        <v>0</v>
      </c>
      <c r="CA70" s="74">
        <v>19.14338821030271</v>
      </c>
      <c r="CB70" s="74">
        <v>363</v>
      </c>
      <c r="CD70" s="74">
        <v>0</v>
      </c>
      <c r="CE70" s="74">
        <v>0</v>
      </c>
      <c r="CF70" s="74">
        <v>0</v>
      </c>
      <c r="CH70" s="95">
        <v>363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0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0</v>
      </c>
      <c r="CB71" s="74">
        <v>0</v>
      </c>
      <c r="CD71" s="74">
        <v>0</v>
      </c>
      <c r="CE71" s="74">
        <v>0</v>
      </c>
      <c r="CF71" s="74">
        <v>0</v>
      </c>
      <c r="CH71" s="95">
        <v>0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0.50893649760312487</v>
      </c>
      <c r="E72" s="74">
        <v>0.90477599573888856</v>
      </c>
      <c r="F72" s="74">
        <v>4.308457122566136E-2</v>
      </c>
      <c r="G72" s="74">
        <v>0.30967035568444101</v>
      </c>
      <c r="H72" s="74">
        <v>5.84873054388353</v>
      </c>
      <c r="I72" s="74">
        <v>0</v>
      </c>
      <c r="J72" s="74">
        <v>0.22619399893472214</v>
      </c>
      <c r="K72" s="74">
        <v>0.51432206900633248</v>
      </c>
      <c r="L72" s="74">
        <v>0</v>
      </c>
      <c r="M72" s="74">
        <v>0.11040421376575724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0.38776114103095222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2.692785701603835E-3</v>
      </c>
      <c r="AB72" s="74">
        <v>2.5258329881043973</v>
      </c>
      <c r="AC72" s="74">
        <v>2.5850742735396817</v>
      </c>
      <c r="AD72" s="74">
        <v>25.826507664082385</v>
      </c>
      <c r="AE72" s="74">
        <v>0.35814049831331007</v>
      </c>
      <c r="AF72" s="74">
        <v>60.062585074273535</v>
      </c>
      <c r="AG72" s="74">
        <v>0.15079599928981477</v>
      </c>
      <c r="AH72" s="74">
        <v>9.6132449547256904</v>
      </c>
      <c r="AI72" s="74">
        <v>31.352103923773452</v>
      </c>
      <c r="AJ72" s="74">
        <v>25.185624667100669</v>
      </c>
      <c r="AK72" s="74">
        <v>26.278895661951825</v>
      </c>
      <c r="AL72" s="74">
        <v>4.216902408711606</v>
      </c>
      <c r="AM72" s="74">
        <v>3.8803041960111262</v>
      </c>
      <c r="AN72" s="74">
        <v>2.9916849144818607</v>
      </c>
      <c r="AO72" s="74">
        <v>0.59510564005444755</v>
      </c>
      <c r="AP72" s="74">
        <v>0.26120021305557201</v>
      </c>
      <c r="AQ72" s="74">
        <v>62.469935491507371</v>
      </c>
      <c r="AR72" s="74">
        <v>0</v>
      </c>
      <c r="AS72" s="74">
        <v>3.2151861277149791</v>
      </c>
      <c r="AT72" s="74">
        <v>7.0012428241699703E-2</v>
      </c>
      <c r="AU72" s="74">
        <v>0</v>
      </c>
      <c r="AV72" s="74">
        <v>0</v>
      </c>
      <c r="AW72" s="74">
        <v>1.3463928508019175E-2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4.8470142628869027E-2</v>
      </c>
      <c r="BD72" s="74">
        <v>0</v>
      </c>
      <c r="BE72" s="74">
        <v>0</v>
      </c>
      <c r="BF72" s="74">
        <v>0</v>
      </c>
      <c r="BG72" s="74">
        <v>9.9633070959341888E-2</v>
      </c>
      <c r="BH72" s="74">
        <v>0</v>
      </c>
      <c r="BI72" s="74">
        <v>0.75397999644907376</v>
      </c>
      <c r="BJ72" s="74">
        <v>0</v>
      </c>
      <c r="BK72" s="74">
        <v>0</v>
      </c>
      <c r="BL72" s="74">
        <v>0.38506835532934836</v>
      </c>
      <c r="BM72" s="74">
        <v>0.11848257087056874</v>
      </c>
      <c r="BN72" s="74">
        <v>0</v>
      </c>
      <c r="BO72" s="74">
        <v>1.3463928508019175E-2</v>
      </c>
      <c r="BP72" s="74">
        <v>0</v>
      </c>
      <c r="BQ72" s="74">
        <v>0</v>
      </c>
      <c r="BR72" s="74">
        <v>0</v>
      </c>
      <c r="BS72" s="74">
        <v>0</v>
      </c>
      <c r="BT72" s="74">
        <v>271.9282712907617</v>
      </c>
      <c r="BU72" s="74">
        <v>0</v>
      </c>
      <c r="BV72" s="74">
        <v>0</v>
      </c>
      <c r="BW72" s="74">
        <v>0</v>
      </c>
      <c r="BX72" s="74">
        <v>0.73243771083624321</v>
      </c>
      <c r="BY72" s="74">
        <v>0.33929099840208321</v>
      </c>
      <c r="BZ72" s="74">
        <v>0</v>
      </c>
      <c r="CA72" s="74">
        <v>1.0717287092383263</v>
      </c>
      <c r="CB72" s="74">
        <v>273</v>
      </c>
      <c r="CD72" s="74">
        <v>0</v>
      </c>
      <c r="CE72" s="74">
        <v>0</v>
      </c>
      <c r="CF72" s="74">
        <v>0</v>
      </c>
      <c r="CH72" s="95">
        <v>273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1.6820896202762455E-2</v>
      </c>
      <c r="K73" s="74">
        <v>0.89150749874641022</v>
      </c>
      <c r="L73" s="74">
        <v>0</v>
      </c>
      <c r="M73" s="74">
        <v>1.4465970734375713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0.70928112321648362</v>
      </c>
      <c r="U73" s="74">
        <v>0.94477367005515789</v>
      </c>
      <c r="V73" s="74">
        <v>0</v>
      </c>
      <c r="W73" s="74">
        <v>0</v>
      </c>
      <c r="X73" s="74">
        <v>6.7283584811049818E-2</v>
      </c>
      <c r="Y73" s="74">
        <v>0.65040798650681497</v>
      </c>
      <c r="Z73" s="74">
        <v>0</v>
      </c>
      <c r="AA73" s="74">
        <v>2.2427861603683274E-2</v>
      </c>
      <c r="AB73" s="74">
        <v>0.25511692574189726</v>
      </c>
      <c r="AC73" s="74">
        <v>0.32800747595386787</v>
      </c>
      <c r="AD73" s="74">
        <v>4.4799653553357341</v>
      </c>
      <c r="AE73" s="74">
        <v>32.444705292428317</v>
      </c>
      <c r="AF73" s="74">
        <v>7.1516843688745046</v>
      </c>
      <c r="AG73" s="74">
        <v>0.66722888270957748</v>
      </c>
      <c r="AH73" s="74">
        <v>26.218170214705747</v>
      </c>
      <c r="AI73" s="74">
        <v>5.0658932397319596</v>
      </c>
      <c r="AJ73" s="74">
        <v>2.6941468751424535</v>
      </c>
      <c r="AK73" s="74">
        <v>11.623239276108857</v>
      </c>
      <c r="AL73" s="74">
        <v>2.7530200118521218</v>
      </c>
      <c r="AM73" s="74">
        <v>7.737612253270731</v>
      </c>
      <c r="AN73" s="74">
        <v>1.2727811460090259</v>
      </c>
      <c r="AO73" s="74">
        <v>3.3641792405524909E-2</v>
      </c>
      <c r="AP73" s="74">
        <v>0.34202488945616993</v>
      </c>
      <c r="AQ73" s="74">
        <v>13.650157268541733</v>
      </c>
      <c r="AR73" s="74">
        <v>0</v>
      </c>
      <c r="AS73" s="74">
        <v>7.008706751151024E-2</v>
      </c>
      <c r="AT73" s="74">
        <v>3.3641792405524909E-2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0.19904727173268905</v>
      </c>
      <c r="BF73" s="74">
        <v>0</v>
      </c>
      <c r="BG73" s="74">
        <v>2.8034827004604092E-3</v>
      </c>
      <c r="BH73" s="74">
        <v>0</v>
      </c>
      <c r="BI73" s="74">
        <v>0</v>
      </c>
      <c r="BJ73" s="74">
        <v>0</v>
      </c>
      <c r="BK73" s="74">
        <v>0</v>
      </c>
      <c r="BL73" s="74">
        <v>4.205224050690614E-2</v>
      </c>
      <c r="BM73" s="74">
        <v>1.1213930801841637E-2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121.82534074850709</v>
      </c>
      <c r="BU73" s="74">
        <v>0</v>
      </c>
      <c r="BV73" s="74">
        <v>0</v>
      </c>
      <c r="BW73" s="74">
        <v>0</v>
      </c>
      <c r="BX73" s="74">
        <v>1.1746592514929115</v>
      </c>
      <c r="BY73" s="74">
        <v>0</v>
      </c>
      <c r="BZ73" s="74">
        <v>0</v>
      </c>
      <c r="CA73" s="74">
        <v>1.1746592514929115</v>
      </c>
      <c r="CB73" s="74">
        <v>123</v>
      </c>
      <c r="CD73" s="74">
        <v>0</v>
      </c>
      <c r="CE73" s="74">
        <v>0</v>
      </c>
      <c r="CF73" s="74">
        <v>0</v>
      </c>
      <c r="CH73" s="95">
        <v>123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0.49622943327239488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4.9131627056672759E-3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0.74680073126142599</v>
      </c>
      <c r="AE74" s="74">
        <v>2.5597577696526508</v>
      </c>
      <c r="AF74" s="74">
        <v>0</v>
      </c>
      <c r="AG74" s="74">
        <v>0</v>
      </c>
      <c r="AH74" s="74">
        <v>6.9472120658135283</v>
      </c>
      <c r="AI74" s="74">
        <v>6.2249771480804386</v>
      </c>
      <c r="AJ74" s="74">
        <v>0</v>
      </c>
      <c r="AK74" s="74">
        <v>14.292390310786107</v>
      </c>
      <c r="AL74" s="74">
        <v>0.1228290676416819</v>
      </c>
      <c r="AM74" s="74">
        <v>0</v>
      </c>
      <c r="AN74" s="74">
        <v>6.6082038391224858</v>
      </c>
      <c r="AO74" s="74">
        <v>0</v>
      </c>
      <c r="AP74" s="74">
        <v>0</v>
      </c>
      <c r="AQ74" s="74">
        <v>2.0979204753199268</v>
      </c>
      <c r="AR74" s="74">
        <v>2.8987659963436929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43</v>
      </c>
      <c r="BU74" s="74">
        <v>0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0</v>
      </c>
      <c r="CB74" s="74">
        <v>43</v>
      </c>
      <c r="CD74" s="74">
        <v>0</v>
      </c>
      <c r="CE74" s="74">
        <v>0</v>
      </c>
      <c r="CF74" s="74">
        <v>0</v>
      </c>
      <c r="CH74" s="95">
        <v>43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6.4624933056511304</v>
      </c>
      <c r="E75" s="74">
        <v>10.144950076664051</v>
      </c>
      <c r="F75" s="74">
        <v>0.85875474106625382</v>
      </c>
      <c r="G75" s="74">
        <v>1.047971887402886</v>
      </c>
      <c r="H75" s="74">
        <v>16.73843986824054</v>
      </c>
      <c r="I75" s="74">
        <v>9.096978189261165</v>
      </c>
      <c r="J75" s="74">
        <v>4.1191117240974551</v>
      </c>
      <c r="K75" s="74">
        <v>35.660154501903769</v>
      </c>
      <c r="L75" s="74">
        <v>1.6738439868240542</v>
      </c>
      <c r="M75" s="74">
        <v>35.601933841492489</v>
      </c>
      <c r="N75" s="74">
        <v>57.667564137364373</v>
      </c>
      <c r="O75" s="74">
        <v>0.43665495308453584</v>
      </c>
      <c r="P75" s="74">
        <v>1.3099648592536077</v>
      </c>
      <c r="Q75" s="74">
        <v>1.5137371706930576</v>
      </c>
      <c r="R75" s="74">
        <v>1.0334167223000683</v>
      </c>
      <c r="S75" s="74">
        <v>6.4916036358567668</v>
      </c>
      <c r="T75" s="74">
        <v>1.90672662846914</v>
      </c>
      <c r="U75" s="74">
        <v>0.3929894577760823</v>
      </c>
      <c r="V75" s="74">
        <v>3.7406774314241904</v>
      </c>
      <c r="W75" s="74">
        <v>0.84419957596343598</v>
      </c>
      <c r="X75" s="74">
        <v>6.8554827634272133</v>
      </c>
      <c r="Y75" s="74">
        <v>13.638189701340337</v>
      </c>
      <c r="Z75" s="74">
        <v>14.948154560593945</v>
      </c>
      <c r="AA75" s="74">
        <v>2.2851609211424044</v>
      </c>
      <c r="AB75" s="74">
        <v>2.7800365346382119</v>
      </c>
      <c r="AC75" s="74">
        <v>3.580570615293194</v>
      </c>
      <c r="AD75" s="74">
        <v>44.800798186473386</v>
      </c>
      <c r="AE75" s="74">
        <v>3.2312466528255652</v>
      </c>
      <c r="AF75" s="74">
        <v>163.32350761871925</v>
      </c>
      <c r="AG75" s="74">
        <v>18.208511543625143</v>
      </c>
      <c r="AH75" s="74">
        <v>43.680050473556406</v>
      </c>
      <c r="AI75" s="74">
        <v>118.94480922022757</v>
      </c>
      <c r="AJ75" s="74">
        <v>91.95953311960325</v>
      </c>
      <c r="AK75" s="74">
        <v>44.116705426640941</v>
      </c>
      <c r="AL75" s="74">
        <v>49.225568377730013</v>
      </c>
      <c r="AM75" s="74">
        <v>24.132463740472016</v>
      </c>
      <c r="AN75" s="74">
        <v>50.244429934927261</v>
      </c>
      <c r="AO75" s="74">
        <v>38.30919455061661</v>
      </c>
      <c r="AP75" s="74">
        <v>9.1260885194667996</v>
      </c>
      <c r="AQ75" s="74">
        <v>499.06750104541885</v>
      </c>
      <c r="AR75" s="74">
        <v>5.0069767953693445</v>
      </c>
      <c r="AS75" s="74">
        <v>21.628975342787342</v>
      </c>
      <c r="AT75" s="74">
        <v>1.2662993639451541</v>
      </c>
      <c r="AU75" s="74">
        <v>1.4555165102817862E-2</v>
      </c>
      <c r="AV75" s="74">
        <v>0</v>
      </c>
      <c r="AW75" s="74">
        <v>8.7330990616907175E-2</v>
      </c>
      <c r="AX75" s="74">
        <v>2.4307125721705831</v>
      </c>
      <c r="AY75" s="74">
        <v>32.123249381919024</v>
      </c>
      <c r="AZ75" s="74">
        <v>0</v>
      </c>
      <c r="BA75" s="74">
        <v>0.17466198123381435</v>
      </c>
      <c r="BB75" s="74">
        <v>0.36387912757044655</v>
      </c>
      <c r="BC75" s="74">
        <v>4.3665495308453588E-2</v>
      </c>
      <c r="BD75" s="74">
        <v>0</v>
      </c>
      <c r="BE75" s="74">
        <v>7.0738102399694807</v>
      </c>
      <c r="BF75" s="74">
        <v>0</v>
      </c>
      <c r="BG75" s="74">
        <v>0.53854110880426098</v>
      </c>
      <c r="BH75" s="74">
        <v>0</v>
      </c>
      <c r="BI75" s="74">
        <v>0</v>
      </c>
      <c r="BJ75" s="74">
        <v>4.3956598610509943</v>
      </c>
      <c r="BK75" s="74">
        <v>1.4700716753846041</v>
      </c>
      <c r="BL75" s="74">
        <v>16.854881189063086</v>
      </c>
      <c r="BM75" s="74">
        <v>1.9358369586747757</v>
      </c>
      <c r="BN75" s="74">
        <v>0</v>
      </c>
      <c r="BO75" s="74">
        <v>2.6490400487128509</v>
      </c>
      <c r="BP75" s="74">
        <v>0</v>
      </c>
      <c r="BQ75" s="74">
        <v>0</v>
      </c>
      <c r="BR75" s="74">
        <v>1.5282923357958755</v>
      </c>
      <c r="BS75" s="74">
        <v>0</v>
      </c>
      <c r="BT75" s="74">
        <v>1538.7866098350071</v>
      </c>
      <c r="BU75" s="74">
        <v>0</v>
      </c>
      <c r="BV75" s="74">
        <v>0</v>
      </c>
      <c r="BW75" s="74">
        <v>0</v>
      </c>
      <c r="BX75" s="74">
        <v>272.77834919190957</v>
      </c>
      <c r="BY75" s="74">
        <v>172.4350409730832</v>
      </c>
      <c r="BZ75" s="74">
        <v>0</v>
      </c>
      <c r="CA75" s="74">
        <v>445.21339016499275</v>
      </c>
      <c r="CB75" s="74">
        <v>1984</v>
      </c>
      <c r="CD75" s="74">
        <v>0</v>
      </c>
      <c r="CE75" s="74">
        <v>0</v>
      </c>
      <c r="CF75" s="74">
        <v>0</v>
      </c>
      <c r="CH75" s="95">
        <v>1984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0.79090831410749385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43.551055284969664</v>
      </c>
      <c r="AH76" s="74">
        <v>1.795095274715885</v>
      </c>
      <c r="AI76" s="74">
        <v>0.31991796975134584</v>
      </c>
      <c r="AJ76" s="74">
        <v>0.11108262838588395</v>
      </c>
      <c r="AK76" s="74">
        <v>0.95531060411860202</v>
      </c>
      <c r="AL76" s="74">
        <v>1.7773220541741436E-2</v>
      </c>
      <c r="AM76" s="74">
        <v>0.10219601811501325</v>
      </c>
      <c r="AN76" s="74">
        <v>1.3329915406306074</v>
      </c>
      <c r="AO76" s="74">
        <v>0.4265572930017944</v>
      </c>
      <c r="AP76" s="74">
        <v>0</v>
      </c>
      <c r="AQ76" s="74">
        <v>0</v>
      </c>
      <c r="AR76" s="74">
        <v>0</v>
      </c>
      <c r="AS76" s="74">
        <v>0.1066393232504486</v>
      </c>
      <c r="AT76" s="74">
        <v>0</v>
      </c>
      <c r="AU76" s="74">
        <v>0</v>
      </c>
      <c r="AV76" s="74">
        <v>0</v>
      </c>
      <c r="AW76" s="74">
        <v>0.58207297274203196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1.1685892506194993</v>
      </c>
      <c r="BD76" s="74">
        <v>0</v>
      </c>
      <c r="BE76" s="74">
        <v>0</v>
      </c>
      <c r="BF76" s="74">
        <v>0</v>
      </c>
      <c r="BG76" s="74">
        <v>2.4438178244894471E-2</v>
      </c>
      <c r="BH76" s="74">
        <v>0</v>
      </c>
      <c r="BI76" s="74">
        <v>0</v>
      </c>
      <c r="BJ76" s="74">
        <v>0</v>
      </c>
      <c r="BK76" s="74">
        <v>0</v>
      </c>
      <c r="BL76" s="74">
        <v>0.17106724771426132</v>
      </c>
      <c r="BM76" s="74">
        <v>0.1066393232504486</v>
      </c>
      <c r="BN76" s="74">
        <v>0</v>
      </c>
      <c r="BO76" s="74">
        <v>1.1108262838588396E-2</v>
      </c>
      <c r="BP76" s="74">
        <v>2.2216525677176795E-3</v>
      </c>
      <c r="BQ76" s="74">
        <v>3.7768093651200547E-2</v>
      </c>
      <c r="BR76" s="74">
        <v>0.38656754678287619</v>
      </c>
      <c r="BS76" s="74">
        <v>0</v>
      </c>
      <c r="BT76" s="74">
        <v>52</v>
      </c>
      <c r="BU76" s="74">
        <v>0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0</v>
      </c>
      <c r="CB76" s="74">
        <v>52</v>
      </c>
      <c r="CD76" s="74">
        <v>0</v>
      </c>
      <c r="CE76" s="74">
        <v>0</v>
      </c>
      <c r="CF76" s="74">
        <v>0</v>
      </c>
      <c r="CH76" s="95">
        <v>52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3.0386117136659438E-2</v>
      </c>
      <c r="E77" s="74">
        <v>0</v>
      </c>
      <c r="F77" s="74">
        <v>0</v>
      </c>
      <c r="G77" s="74">
        <v>0</v>
      </c>
      <c r="H77" s="74">
        <v>2.0358698481561821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177.69801301518439</v>
      </c>
      <c r="AH77" s="74">
        <v>0</v>
      </c>
      <c r="AI77" s="74">
        <v>1.0331279826464208</v>
      </c>
      <c r="AJ77" s="74">
        <v>0</v>
      </c>
      <c r="AK77" s="74">
        <v>6.0772234273318876E-2</v>
      </c>
      <c r="AL77" s="74">
        <v>1.0027418655097615</v>
      </c>
      <c r="AM77" s="74">
        <v>0</v>
      </c>
      <c r="AN77" s="74">
        <v>5.6214316702819955</v>
      </c>
      <c r="AO77" s="74">
        <v>1.0635140997830803</v>
      </c>
      <c r="AP77" s="74">
        <v>0.5165639913232104</v>
      </c>
      <c r="AQ77" s="74">
        <v>0</v>
      </c>
      <c r="AR77" s="74">
        <v>0.12154446854663775</v>
      </c>
      <c r="AS77" s="74">
        <v>5.1656399132321047</v>
      </c>
      <c r="AT77" s="74">
        <v>0</v>
      </c>
      <c r="AU77" s="74">
        <v>0</v>
      </c>
      <c r="AV77" s="74">
        <v>0</v>
      </c>
      <c r="AW77" s="74">
        <v>1.7320086767895877</v>
      </c>
      <c r="AX77" s="74">
        <v>3.0386117136659438E-2</v>
      </c>
      <c r="AY77" s="74">
        <v>0</v>
      </c>
      <c r="AZ77" s="74">
        <v>0</v>
      </c>
      <c r="BA77" s="74">
        <v>13.94722776572668</v>
      </c>
      <c r="BB77" s="74">
        <v>0.39501952277657265</v>
      </c>
      <c r="BC77" s="74">
        <v>107.35415184381779</v>
      </c>
      <c r="BD77" s="74">
        <v>18.079739696312362</v>
      </c>
      <c r="BE77" s="74">
        <v>3.0386117136659438E-2</v>
      </c>
      <c r="BF77" s="74">
        <v>16.499661605206072</v>
      </c>
      <c r="BG77" s="74">
        <v>19.963678958785252</v>
      </c>
      <c r="BH77" s="74">
        <v>6.4114707158351409</v>
      </c>
      <c r="BI77" s="74">
        <v>2.4916616052060738</v>
      </c>
      <c r="BJ77" s="74">
        <v>23.822715835141</v>
      </c>
      <c r="BK77" s="74">
        <v>1.5496919739696313</v>
      </c>
      <c r="BL77" s="74">
        <v>14.676494577006507</v>
      </c>
      <c r="BM77" s="74">
        <v>42.631722342733191</v>
      </c>
      <c r="BN77" s="74">
        <v>6.4418568329718005</v>
      </c>
      <c r="BO77" s="74">
        <v>4.5275314533622559</v>
      </c>
      <c r="BP77" s="74">
        <v>3.6159479392624729</v>
      </c>
      <c r="BQ77" s="74">
        <v>0.21270281995661605</v>
      </c>
      <c r="BR77" s="74">
        <v>22.759201735357916</v>
      </c>
      <c r="BS77" s="74">
        <v>0</v>
      </c>
      <c r="BT77" s="74">
        <v>501.52286334056402</v>
      </c>
      <c r="BU77" s="74">
        <v>0</v>
      </c>
      <c r="BV77" s="74">
        <v>0</v>
      </c>
      <c r="BW77" s="74">
        <v>0</v>
      </c>
      <c r="BX77" s="74">
        <v>612.03717136659441</v>
      </c>
      <c r="BY77" s="74">
        <v>637.43996529284163</v>
      </c>
      <c r="BZ77" s="74">
        <v>0</v>
      </c>
      <c r="CA77" s="74">
        <v>1249.4771366594362</v>
      </c>
      <c r="CB77" s="74">
        <v>1751</v>
      </c>
      <c r="CD77" s="74">
        <v>0</v>
      </c>
      <c r="CE77" s="74">
        <v>0</v>
      </c>
      <c r="CF77" s="74">
        <v>0</v>
      </c>
      <c r="CH77" s="95">
        <v>1751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780.65929925907312</v>
      </c>
      <c r="AH78" s="74">
        <v>0.45713347308223612</v>
      </c>
      <c r="AI78" s="74">
        <v>0</v>
      </c>
      <c r="AJ78" s="74">
        <v>13.589331427081019</v>
      </c>
      <c r="AK78" s="74">
        <v>0</v>
      </c>
      <c r="AL78" s="74">
        <v>1.7038611269428801</v>
      </c>
      <c r="AM78" s="74">
        <v>1.4129580077087298</v>
      </c>
      <c r="AN78" s="74">
        <v>0.12467276538606439</v>
      </c>
      <c r="AO78" s="74">
        <v>0</v>
      </c>
      <c r="AP78" s="74">
        <v>0</v>
      </c>
      <c r="AQ78" s="74">
        <v>0.70647900385436491</v>
      </c>
      <c r="AR78" s="74">
        <v>0</v>
      </c>
      <c r="AS78" s="74">
        <v>1.1220548884745796</v>
      </c>
      <c r="AT78" s="74">
        <v>0.16623035384808588</v>
      </c>
      <c r="AU78" s="74">
        <v>0</v>
      </c>
      <c r="AV78" s="74">
        <v>0.54024865000627909</v>
      </c>
      <c r="AW78" s="74">
        <v>1.6623035384808584</v>
      </c>
      <c r="AX78" s="74">
        <v>0</v>
      </c>
      <c r="AY78" s="74">
        <v>0</v>
      </c>
      <c r="AZ78" s="74">
        <v>0</v>
      </c>
      <c r="BA78" s="74">
        <v>6.9816748616196067</v>
      </c>
      <c r="BB78" s="74">
        <v>17.745090273283164</v>
      </c>
      <c r="BC78" s="74">
        <v>0</v>
      </c>
      <c r="BD78" s="74">
        <v>7.4803659231638635</v>
      </c>
      <c r="BE78" s="74">
        <v>0</v>
      </c>
      <c r="BF78" s="74">
        <v>7.2725779808537565</v>
      </c>
      <c r="BG78" s="74">
        <v>7.9374993962460998</v>
      </c>
      <c r="BH78" s="74">
        <v>0.12467276538606439</v>
      </c>
      <c r="BI78" s="74">
        <v>0</v>
      </c>
      <c r="BJ78" s="74">
        <v>58.388411789140157</v>
      </c>
      <c r="BK78" s="74">
        <v>9.5998029347269593</v>
      </c>
      <c r="BL78" s="74">
        <v>0.87270935770245084</v>
      </c>
      <c r="BM78" s="74">
        <v>0.37401829615819315</v>
      </c>
      <c r="BN78" s="74">
        <v>0.12467276538606439</v>
      </c>
      <c r="BO78" s="74">
        <v>8.3115176924042938E-2</v>
      </c>
      <c r="BP78" s="74">
        <v>0.12467276538606439</v>
      </c>
      <c r="BQ78" s="74">
        <v>4.8622378500565118</v>
      </c>
      <c r="BR78" s="74">
        <v>27.46956597339619</v>
      </c>
      <c r="BS78" s="74">
        <v>0</v>
      </c>
      <c r="BT78" s="74">
        <v>951.5856606033675</v>
      </c>
      <c r="BU78" s="74">
        <v>0</v>
      </c>
      <c r="BV78" s="74">
        <v>0</v>
      </c>
      <c r="BW78" s="74">
        <v>0</v>
      </c>
      <c r="BX78" s="74">
        <v>2172.8800703252546</v>
      </c>
      <c r="BY78" s="74">
        <v>1177.534269071378</v>
      </c>
      <c r="BZ78" s="74">
        <v>0</v>
      </c>
      <c r="CA78" s="74">
        <v>3350.4143393966324</v>
      </c>
      <c r="CB78" s="74">
        <v>4302</v>
      </c>
      <c r="CD78" s="74">
        <v>0</v>
      </c>
      <c r="CE78" s="74">
        <v>0</v>
      </c>
      <c r="CF78" s="74">
        <v>0</v>
      </c>
      <c r="CH78" s="95">
        <v>4302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4.6843608883973831</v>
      </c>
      <c r="I79" s="74">
        <v>0</v>
      </c>
      <c r="J79" s="74">
        <v>0</v>
      </c>
      <c r="K79" s="74">
        <v>0.50133628237028849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4.8410284766380975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42.911252419131877</v>
      </c>
      <c r="AH79" s="74">
        <v>0.70500414708321824</v>
      </c>
      <c r="AI79" s="74">
        <v>14.617085982858722</v>
      </c>
      <c r="AJ79" s="74">
        <v>4.3240254354437377</v>
      </c>
      <c r="AK79" s="74">
        <v>3.1333517648143031E-2</v>
      </c>
      <c r="AL79" s="74">
        <v>0.70500414708321824</v>
      </c>
      <c r="AM79" s="74">
        <v>0.86167173532393326</v>
      </c>
      <c r="AN79" s="74">
        <v>5.8437010413786741</v>
      </c>
      <c r="AO79" s="74">
        <v>0.12533407059257212</v>
      </c>
      <c r="AP79" s="74">
        <v>6.2667035296286061E-2</v>
      </c>
      <c r="AQ79" s="74">
        <v>15.588425029951157</v>
      </c>
      <c r="AR79" s="74">
        <v>0</v>
      </c>
      <c r="AS79" s="74">
        <v>2.036678647129297</v>
      </c>
      <c r="AT79" s="74">
        <v>0</v>
      </c>
      <c r="AU79" s="74">
        <v>0</v>
      </c>
      <c r="AV79" s="74">
        <v>0</v>
      </c>
      <c r="AW79" s="74">
        <v>0.62667035296286056</v>
      </c>
      <c r="AX79" s="74">
        <v>0</v>
      </c>
      <c r="AY79" s="74">
        <v>0</v>
      </c>
      <c r="AZ79" s="74">
        <v>0</v>
      </c>
      <c r="BA79" s="74">
        <v>0.84600497649986173</v>
      </c>
      <c r="BB79" s="74">
        <v>0</v>
      </c>
      <c r="BC79" s="74">
        <v>0.50133628237028849</v>
      </c>
      <c r="BD79" s="74">
        <v>0</v>
      </c>
      <c r="BE79" s="74">
        <v>0</v>
      </c>
      <c r="BF79" s="74">
        <v>0</v>
      </c>
      <c r="BG79" s="74">
        <v>30.847848124596812</v>
      </c>
      <c r="BH79" s="74">
        <v>0.1096673117685006</v>
      </c>
      <c r="BI79" s="74">
        <v>0</v>
      </c>
      <c r="BJ79" s="74">
        <v>0</v>
      </c>
      <c r="BK79" s="74">
        <v>0</v>
      </c>
      <c r="BL79" s="74">
        <v>1.5040088471108652</v>
      </c>
      <c r="BM79" s="74">
        <v>2.6946825177403002</v>
      </c>
      <c r="BN79" s="74">
        <v>0</v>
      </c>
      <c r="BO79" s="74">
        <v>6.251036770804534</v>
      </c>
      <c r="BP79" s="74">
        <v>3.4936872177679477</v>
      </c>
      <c r="BQ79" s="74">
        <v>0</v>
      </c>
      <c r="BR79" s="74">
        <v>0.62667035296286056</v>
      </c>
      <c r="BS79" s="74">
        <v>0</v>
      </c>
      <c r="BT79" s="74">
        <v>145.34052161091145</v>
      </c>
      <c r="BU79" s="74">
        <v>0</v>
      </c>
      <c r="BV79" s="74">
        <v>0</v>
      </c>
      <c r="BW79" s="74">
        <v>0</v>
      </c>
      <c r="BX79" s="74">
        <v>103.27527416827942</v>
      </c>
      <c r="BY79" s="74">
        <v>261.38420422080912</v>
      </c>
      <c r="BZ79" s="74">
        <v>0</v>
      </c>
      <c r="CA79" s="74">
        <v>364.65947838908858</v>
      </c>
      <c r="CB79" s="74">
        <v>510</v>
      </c>
      <c r="CD79" s="74">
        <v>0</v>
      </c>
      <c r="CE79" s="74">
        <v>0</v>
      </c>
      <c r="CF79" s="74">
        <v>0</v>
      </c>
      <c r="CH79" s="95">
        <v>510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0.8974609829955742</v>
      </c>
      <c r="E80" s="74">
        <v>2.0513393897041694</v>
      </c>
      <c r="F80" s="74">
        <v>0.12820871185651059</v>
      </c>
      <c r="G80" s="74">
        <v>0.57693920335429771</v>
      </c>
      <c r="H80" s="74">
        <v>2.7725133938970412</v>
      </c>
      <c r="I80" s="74">
        <v>0.4487304914977871</v>
      </c>
      <c r="J80" s="74">
        <v>0.35257395760540416</v>
      </c>
      <c r="K80" s="74">
        <v>1.0416957838341485</v>
      </c>
      <c r="L80" s="74">
        <v>0.57693920335429771</v>
      </c>
      <c r="M80" s="74">
        <v>1.6506871651525741</v>
      </c>
      <c r="N80" s="74">
        <v>0.43270440251572323</v>
      </c>
      <c r="O80" s="74">
        <v>4.8078266946191474E-2</v>
      </c>
      <c r="P80" s="74">
        <v>0.97759142790589326</v>
      </c>
      <c r="Q80" s="74">
        <v>0.14423480083857443</v>
      </c>
      <c r="R80" s="74">
        <v>0.1923130677847659</v>
      </c>
      <c r="S80" s="74">
        <v>0.46475658047985091</v>
      </c>
      <c r="T80" s="74">
        <v>1.2500349406009783</v>
      </c>
      <c r="U80" s="74">
        <v>0.12820871185651059</v>
      </c>
      <c r="V80" s="74">
        <v>8.0130444910319121E-2</v>
      </c>
      <c r="W80" s="74">
        <v>0.14423480083857443</v>
      </c>
      <c r="X80" s="74">
        <v>2.211600279524808</v>
      </c>
      <c r="Y80" s="74">
        <v>0.38462613556953179</v>
      </c>
      <c r="Z80" s="74">
        <v>0.16026088982063824</v>
      </c>
      <c r="AA80" s="74">
        <v>0.1923130677847659</v>
      </c>
      <c r="AB80" s="74">
        <v>1.7468436990449567</v>
      </c>
      <c r="AC80" s="74">
        <v>3.1411134404845096</v>
      </c>
      <c r="AD80" s="74">
        <v>0.48078266946191472</v>
      </c>
      <c r="AE80" s="74">
        <v>1.8910784998835313</v>
      </c>
      <c r="AF80" s="74">
        <v>0.83335662706731894</v>
      </c>
      <c r="AG80" s="74">
        <v>43.815327276962499</v>
      </c>
      <c r="AH80" s="74">
        <v>182.80959701840203</v>
      </c>
      <c r="AI80" s="74">
        <v>70.41863498718844</v>
      </c>
      <c r="AJ80" s="74">
        <v>28.029629629629632</v>
      </c>
      <c r="AK80" s="74">
        <v>24.728255299324484</v>
      </c>
      <c r="AL80" s="74">
        <v>8.2053575588166776</v>
      </c>
      <c r="AM80" s="74">
        <v>5.5290006988120197</v>
      </c>
      <c r="AN80" s="74">
        <v>47.59748427672956</v>
      </c>
      <c r="AO80" s="74">
        <v>110.38770090845563</v>
      </c>
      <c r="AP80" s="74">
        <v>3.8622874446773814</v>
      </c>
      <c r="AQ80" s="74">
        <v>253.67696249708825</v>
      </c>
      <c r="AR80" s="74">
        <v>10.112462147682274</v>
      </c>
      <c r="AS80" s="74">
        <v>20.385185185185186</v>
      </c>
      <c r="AT80" s="74">
        <v>27.196273002562311</v>
      </c>
      <c r="AU80" s="74">
        <v>0.40065222455159566</v>
      </c>
      <c r="AV80" s="74">
        <v>1.6026088982063823E-2</v>
      </c>
      <c r="AW80" s="74">
        <v>1.6827393431167017</v>
      </c>
      <c r="AX80" s="74">
        <v>0.70514791521080833</v>
      </c>
      <c r="AY80" s="74">
        <v>0.43270440251572323</v>
      </c>
      <c r="AZ80" s="74">
        <v>0.14423480083857443</v>
      </c>
      <c r="BA80" s="74">
        <v>1.3301653855112974</v>
      </c>
      <c r="BB80" s="74">
        <v>19.968506871651527</v>
      </c>
      <c r="BC80" s="74">
        <v>0.27244351269508504</v>
      </c>
      <c r="BD80" s="74">
        <v>0.97759142790589326</v>
      </c>
      <c r="BE80" s="74">
        <v>10.705427440018635</v>
      </c>
      <c r="BF80" s="74">
        <v>15.208758443978569</v>
      </c>
      <c r="BG80" s="74">
        <v>1.3461914744933612</v>
      </c>
      <c r="BH80" s="74">
        <v>0.81733053808525513</v>
      </c>
      <c r="BI80" s="74">
        <v>0.75322618215699977</v>
      </c>
      <c r="BJ80" s="74">
        <v>13.670253901700441</v>
      </c>
      <c r="BK80" s="74">
        <v>3.2052177964127647E-2</v>
      </c>
      <c r="BL80" s="74">
        <v>1.9391567668297227</v>
      </c>
      <c r="BM80" s="74">
        <v>1.5064523643139995</v>
      </c>
      <c r="BN80" s="74">
        <v>0</v>
      </c>
      <c r="BO80" s="74">
        <v>0.14423480083857443</v>
      </c>
      <c r="BP80" s="74">
        <v>4.8078266946191474E-2</v>
      </c>
      <c r="BQ80" s="74">
        <v>1.5224784532960633</v>
      </c>
      <c r="BR80" s="74">
        <v>12.227905893314698</v>
      </c>
      <c r="BS80" s="74">
        <v>0</v>
      </c>
      <c r="BT80" s="74">
        <v>948.00726764500359</v>
      </c>
      <c r="BU80" s="74">
        <v>0</v>
      </c>
      <c r="BV80" s="74">
        <v>0</v>
      </c>
      <c r="BW80" s="74">
        <v>0</v>
      </c>
      <c r="BX80" s="74">
        <v>72.518052643838814</v>
      </c>
      <c r="BY80" s="74">
        <v>355.47467971115771</v>
      </c>
      <c r="BZ80" s="74">
        <v>0</v>
      </c>
      <c r="CA80" s="74">
        <v>427.99273235499652</v>
      </c>
      <c r="CB80" s="74">
        <v>1376</v>
      </c>
      <c r="CD80" s="74">
        <v>0</v>
      </c>
      <c r="CE80" s="74">
        <v>0</v>
      </c>
      <c r="CF80" s="74">
        <v>0</v>
      </c>
      <c r="CH80" s="95">
        <v>1376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0.26584077985377741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3.7977254264825344E-2</v>
      </c>
      <c r="AG81" s="74">
        <v>0</v>
      </c>
      <c r="AH81" s="74">
        <v>49.180544272948822</v>
      </c>
      <c r="AI81" s="74">
        <v>0.53168155970755482</v>
      </c>
      <c r="AJ81" s="74">
        <v>0.79752233956133223</v>
      </c>
      <c r="AK81" s="74">
        <v>0</v>
      </c>
      <c r="AL81" s="74">
        <v>0.11393176279447603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0.11393176279447603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7.5954508529650688E-2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20.621649065800163</v>
      </c>
      <c r="BS81" s="74">
        <v>0</v>
      </c>
      <c r="BT81" s="74">
        <v>71.739033306255081</v>
      </c>
      <c r="BU81" s="74">
        <v>0</v>
      </c>
      <c r="BV81" s="74">
        <v>0</v>
      </c>
      <c r="BW81" s="74">
        <v>0</v>
      </c>
      <c r="BX81" s="74">
        <v>1543.5854995938262</v>
      </c>
      <c r="BY81" s="74">
        <v>67.675467099918762</v>
      </c>
      <c r="BZ81" s="74">
        <v>0</v>
      </c>
      <c r="CA81" s="74">
        <v>1611.2609666937451</v>
      </c>
      <c r="CB81" s="74">
        <v>1683</v>
      </c>
      <c r="CD81" s="74">
        <v>0</v>
      </c>
      <c r="CE81" s="74">
        <v>0</v>
      </c>
      <c r="CF81" s="74">
        <v>0</v>
      </c>
      <c r="CH81" s="95">
        <v>1683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7.3025495463530845</v>
      </c>
      <c r="AJ82" s="74">
        <v>0</v>
      </c>
      <c r="AK82" s="74">
        <v>0</v>
      </c>
      <c r="AL82" s="74">
        <v>0</v>
      </c>
      <c r="AM82" s="74">
        <v>0</v>
      </c>
      <c r="AN82" s="74">
        <v>2.4177606569010086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9.7203102032540922</v>
      </c>
      <c r="BU82" s="74">
        <v>0</v>
      </c>
      <c r="BV82" s="74">
        <v>0</v>
      </c>
      <c r="BW82" s="74">
        <v>0</v>
      </c>
      <c r="BX82" s="74">
        <v>0.49267575650058287</v>
      </c>
      <c r="BY82" s="74">
        <v>61.787014040245325</v>
      </c>
      <c r="BZ82" s="74">
        <v>0</v>
      </c>
      <c r="CA82" s="74">
        <v>62.279689796745906</v>
      </c>
      <c r="CB82" s="74">
        <v>72</v>
      </c>
      <c r="CD82" s="74">
        <v>0</v>
      </c>
      <c r="CE82" s="74">
        <v>0</v>
      </c>
      <c r="CF82" s="74">
        <v>0</v>
      </c>
      <c r="CH82" s="95">
        <v>72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0.45538329363064783</v>
      </c>
      <c r="H83" s="74">
        <v>5.2867575272386453</v>
      </c>
      <c r="I83" s="74">
        <v>2.8912797281993203</v>
      </c>
      <c r="J83" s="74">
        <v>1.3284258210645528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2.4251181317608467E-2</v>
      </c>
      <c r="AF83" s="74">
        <v>0</v>
      </c>
      <c r="AG83" s="74">
        <v>0</v>
      </c>
      <c r="AH83" s="74">
        <v>0</v>
      </c>
      <c r="AI83" s="74">
        <v>7.2403249111571055</v>
      </c>
      <c r="AJ83" s="74">
        <v>0</v>
      </c>
      <c r="AK83" s="74">
        <v>0</v>
      </c>
      <c r="AL83" s="74">
        <v>0</v>
      </c>
      <c r="AM83" s="74">
        <v>0</v>
      </c>
      <c r="AN83" s="74">
        <v>2.9128363338149725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1.8862029913695476E-2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20.15812082633655</v>
      </c>
      <c r="BU83" s="74">
        <v>0</v>
      </c>
      <c r="BV83" s="74">
        <v>0</v>
      </c>
      <c r="BW83" s="74">
        <v>0</v>
      </c>
      <c r="BX83" s="74">
        <v>0</v>
      </c>
      <c r="BY83" s="74">
        <v>48.84187917366345</v>
      </c>
      <c r="BZ83" s="74">
        <v>0</v>
      </c>
      <c r="CA83" s="74">
        <v>48.84187917366345</v>
      </c>
      <c r="CB83" s="74">
        <v>69</v>
      </c>
      <c r="CD83" s="74">
        <v>0</v>
      </c>
      <c r="CE83" s="74">
        <v>0</v>
      </c>
      <c r="CF83" s="74">
        <v>0</v>
      </c>
      <c r="CH83" s="95">
        <v>69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8.6083765139918139E-2</v>
      </c>
      <c r="E84" s="74">
        <v>0.21233995401179809</v>
      </c>
      <c r="F84" s="74">
        <v>7.4605929787929057E-2</v>
      </c>
      <c r="G84" s="74">
        <v>0.43041882569959072</v>
      </c>
      <c r="H84" s="74">
        <v>13.520890044643142</v>
      </c>
      <c r="I84" s="74">
        <v>13.68157973957099</v>
      </c>
      <c r="J84" s="74">
        <v>4.1090650560120929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0.53945826154348708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0.64275877971138884</v>
      </c>
      <c r="AC84" s="74">
        <v>1.1477835351989086E-2</v>
      </c>
      <c r="AD84" s="74">
        <v>0</v>
      </c>
      <c r="AE84" s="74">
        <v>0.10330051816790177</v>
      </c>
      <c r="AF84" s="74">
        <v>0.47059124943155251</v>
      </c>
      <c r="AG84" s="74">
        <v>0.48780800245953615</v>
      </c>
      <c r="AH84" s="74">
        <v>4.7977351771314378</v>
      </c>
      <c r="AI84" s="74">
        <v>155.51893010177611</v>
      </c>
      <c r="AJ84" s="74">
        <v>15.793501444336982</v>
      </c>
      <c r="AK84" s="74">
        <v>0.20086211865980899</v>
      </c>
      <c r="AL84" s="74">
        <v>7.162169259641189</v>
      </c>
      <c r="AM84" s="74">
        <v>0</v>
      </c>
      <c r="AN84" s="74">
        <v>63.16252794199594</v>
      </c>
      <c r="AO84" s="74">
        <v>0.17216753027983628</v>
      </c>
      <c r="AP84" s="74">
        <v>0.58536960295144336</v>
      </c>
      <c r="AQ84" s="74">
        <v>37.624344283820221</v>
      </c>
      <c r="AR84" s="74">
        <v>2.7489415668013861</v>
      </c>
      <c r="AS84" s="74">
        <v>3.3859614288367803</v>
      </c>
      <c r="AT84" s="74">
        <v>0.23529562471577625</v>
      </c>
      <c r="AU84" s="74">
        <v>1.142044617522914</v>
      </c>
      <c r="AV84" s="74">
        <v>0</v>
      </c>
      <c r="AW84" s="74">
        <v>1.5437688548425319</v>
      </c>
      <c r="AX84" s="74">
        <v>5.1650259083950885E-2</v>
      </c>
      <c r="AY84" s="74">
        <v>0</v>
      </c>
      <c r="AZ84" s="74">
        <v>0</v>
      </c>
      <c r="BA84" s="74">
        <v>0</v>
      </c>
      <c r="BB84" s="74">
        <v>0.53945826154348708</v>
      </c>
      <c r="BC84" s="74">
        <v>0</v>
      </c>
      <c r="BD84" s="74">
        <v>3.4433506055967254E-2</v>
      </c>
      <c r="BE84" s="74">
        <v>0</v>
      </c>
      <c r="BF84" s="74">
        <v>0</v>
      </c>
      <c r="BG84" s="74">
        <v>3.4433506055967254E-2</v>
      </c>
      <c r="BH84" s="74">
        <v>1.1477835351989086E-2</v>
      </c>
      <c r="BI84" s="74">
        <v>0</v>
      </c>
      <c r="BJ84" s="74">
        <v>11.17941163283737</v>
      </c>
      <c r="BK84" s="74">
        <v>0</v>
      </c>
      <c r="BL84" s="74">
        <v>0.61980310900741065</v>
      </c>
      <c r="BM84" s="74">
        <v>8.6083765139918139E-2</v>
      </c>
      <c r="BN84" s="74">
        <v>0</v>
      </c>
      <c r="BO84" s="74">
        <v>0.88953223977915419</v>
      </c>
      <c r="BP84" s="74">
        <v>0</v>
      </c>
      <c r="BQ84" s="74">
        <v>2.8694588379972717E-2</v>
      </c>
      <c r="BR84" s="74">
        <v>0</v>
      </c>
      <c r="BS84" s="74">
        <v>0</v>
      </c>
      <c r="BT84" s="74">
        <v>341.91897621807885</v>
      </c>
      <c r="BU84" s="74">
        <v>0</v>
      </c>
      <c r="BV84" s="74">
        <v>0</v>
      </c>
      <c r="BW84" s="74">
        <v>0</v>
      </c>
      <c r="BX84" s="74">
        <v>32.797914518308815</v>
      </c>
      <c r="BY84" s="74">
        <v>521.28310926361235</v>
      </c>
      <c r="BZ84" s="74">
        <v>0</v>
      </c>
      <c r="CA84" s="74">
        <v>554.08102378192109</v>
      </c>
      <c r="CB84" s="74">
        <v>896</v>
      </c>
      <c r="CD84" s="74">
        <v>0</v>
      </c>
      <c r="CE84" s="74">
        <v>0</v>
      </c>
      <c r="CF84" s="74">
        <v>0</v>
      </c>
      <c r="CH84" s="95">
        <v>896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79.481737622013071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5.5613036754211658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0.9671832478993333</v>
      </c>
      <c r="BH85" s="74">
        <v>0</v>
      </c>
      <c r="BI85" s="74">
        <v>0</v>
      </c>
      <c r="BJ85" s="74">
        <v>0</v>
      </c>
      <c r="BK85" s="74">
        <v>0</v>
      </c>
      <c r="BL85" s="74">
        <v>0.58721840051030938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86.597442945843866</v>
      </c>
      <c r="BU85" s="74">
        <v>0</v>
      </c>
      <c r="BV85" s="74">
        <v>0</v>
      </c>
      <c r="BW85" s="74">
        <v>0</v>
      </c>
      <c r="BX85" s="74">
        <v>5229.6979904271093</v>
      </c>
      <c r="BY85" s="74">
        <v>2210.7045666270469</v>
      </c>
      <c r="BZ85" s="74">
        <v>0</v>
      </c>
      <c r="CA85" s="74">
        <v>7440.4025570541562</v>
      </c>
      <c r="CB85" s="74">
        <v>7527</v>
      </c>
      <c r="CD85" s="74">
        <v>0</v>
      </c>
      <c r="CE85" s="74">
        <v>0</v>
      </c>
      <c r="CF85" s="74">
        <v>0</v>
      </c>
      <c r="CH85" s="95">
        <v>7527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0.16527912831510663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6.0101501205493318E-2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20.807640563185167</v>
      </c>
      <c r="AK86" s="74">
        <v>9.0152251808239978E-2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0.56846003223529096</v>
      </c>
      <c r="AS86" s="74">
        <v>0</v>
      </c>
      <c r="AT86" s="74">
        <v>1.7028758674889772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23.394509344238276</v>
      </c>
      <c r="BU86" s="74">
        <v>0</v>
      </c>
      <c r="BV86" s="74">
        <v>0</v>
      </c>
      <c r="BW86" s="74">
        <v>0</v>
      </c>
      <c r="BX86" s="74">
        <v>3.6561746566675102</v>
      </c>
      <c r="BY86" s="74">
        <v>160.94931599909421</v>
      </c>
      <c r="BZ86" s="74">
        <v>0</v>
      </c>
      <c r="CA86" s="74">
        <v>164.60549065576171</v>
      </c>
      <c r="CB86" s="74">
        <v>188</v>
      </c>
      <c r="CD86" s="74">
        <v>0</v>
      </c>
      <c r="CE86" s="74">
        <v>0</v>
      </c>
      <c r="CF86" s="74">
        <v>0</v>
      </c>
      <c r="CH86" s="95">
        <v>188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702.63004158524973</v>
      </c>
      <c r="AK87" s="74">
        <v>169.98233044407701</v>
      </c>
      <c r="AL87" s="74">
        <v>0.26791589424987894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193.54862468059522</v>
      </c>
      <c r="AS87" s="74">
        <v>0</v>
      </c>
      <c r="AT87" s="74">
        <v>147.03430365582778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0.63887636321124974</v>
      </c>
      <c r="BH87" s="74">
        <v>0</v>
      </c>
      <c r="BI87" s="74">
        <v>2.4524608781335071</v>
      </c>
      <c r="BJ87" s="74">
        <v>0</v>
      </c>
      <c r="BK87" s="74">
        <v>0</v>
      </c>
      <c r="BL87" s="74">
        <v>11.644036942398582</v>
      </c>
      <c r="BM87" s="74">
        <v>4.3175676804115106</v>
      </c>
      <c r="BN87" s="74">
        <v>0</v>
      </c>
      <c r="BO87" s="74">
        <v>1.4838418758454832</v>
      </c>
      <c r="BP87" s="74">
        <v>0</v>
      </c>
      <c r="BQ87" s="74">
        <v>0</v>
      </c>
      <c r="BR87" s="74">
        <v>0</v>
      </c>
      <c r="BS87" s="74">
        <v>0</v>
      </c>
      <c r="BT87" s="74">
        <v>1234</v>
      </c>
      <c r="BU87" s="74">
        <v>0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0</v>
      </c>
      <c r="CB87" s="74">
        <v>1234</v>
      </c>
      <c r="CD87" s="74">
        <v>0</v>
      </c>
      <c r="CE87" s="74">
        <v>0</v>
      </c>
      <c r="CF87" s="74">
        <v>0</v>
      </c>
      <c r="CH87" s="95">
        <v>1234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549.46401367946532</v>
      </c>
      <c r="AM88" s="74">
        <v>0</v>
      </c>
      <c r="AN88" s="74">
        <v>76.658324265505982</v>
      </c>
      <c r="AO88" s="74">
        <v>0</v>
      </c>
      <c r="AP88" s="74">
        <v>0</v>
      </c>
      <c r="AQ88" s="74">
        <v>0</v>
      </c>
      <c r="AR88" s="74">
        <v>7.1817581221824973</v>
      </c>
      <c r="AS88" s="74">
        <v>0</v>
      </c>
      <c r="AT88" s="74">
        <v>53.446564588838797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13.411238924296596</v>
      </c>
      <c r="BM88" s="74">
        <v>3.9678221669516553E-2</v>
      </c>
      <c r="BN88" s="74">
        <v>0</v>
      </c>
      <c r="BO88" s="74">
        <v>0</v>
      </c>
      <c r="BP88" s="74">
        <v>0</v>
      </c>
      <c r="BQ88" s="74">
        <v>0</v>
      </c>
      <c r="BR88" s="74">
        <v>3.8091092802735895</v>
      </c>
      <c r="BS88" s="74">
        <v>0</v>
      </c>
      <c r="BT88" s="74">
        <v>704.01068708223227</v>
      </c>
      <c r="BU88" s="74">
        <v>0</v>
      </c>
      <c r="BV88" s="74">
        <v>0</v>
      </c>
      <c r="BW88" s="74">
        <v>0</v>
      </c>
      <c r="BX88" s="74">
        <v>696.67021607337176</v>
      </c>
      <c r="BY88" s="74">
        <v>641.31909684439609</v>
      </c>
      <c r="BZ88" s="74">
        <v>0</v>
      </c>
      <c r="CA88" s="74">
        <v>1337.9893129177676</v>
      </c>
      <c r="CB88" s="74">
        <v>2042</v>
      </c>
      <c r="CD88" s="74">
        <v>0</v>
      </c>
      <c r="CE88" s="74">
        <v>0</v>
      </c>
      <c r="CF88" s="74">
        <v>0</v>
      </c>
      <c r="CH88" s="95">
        <v>2042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6.6390794544510348</v>
      </c>
      <c r="AL89" s="74">
        <v>0</v>
      </c>
      <c r="AM89" s="74">
        <v>28.597643971902585</v>
      </c>
      <c r="AN89" s="74">
        <v>0</v>
      </c>
      <c r="AO89" s="74">
        <v>0</v>
      </c>
      <c r="AP89" s="74">
        <v>0</v>
      </c>
      <c r="AQ89" s="74">
        <v>9.5389072621422915E-3</v>
      </c>
      <c r="AR89" s="74">
        <v>0.14308360893213437</v>
      </c>
      <c r="AS89" s="74">
        <v>1.1828245005056441</v>
      </c>
      <c r="AT89" s="74">
        <v>0</v>
      </c>
      <c r="AU89" s="74">
        <v>0</v>
      </c>
      <c r="AV89" s="74">
        <v>0</v>
      </c>
      <c r="AW89" s="74">
        <v>0.43878973405854538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1.2972913876513517</v>
      </c>
      <c r="BM89" s="74">
        <v>1.0683576133599366</v>
      </c>
      <c r="BN89" s="74">
        <v>0</v>
      </c>
      <c r="BO89" s="74">
        <v>0.46740645584497226</v>
      </c>
      <c r="BP89" s="74">
        <v>0.23847268155355728</v>
      </c>
      <c r="BQ89" s="74">
        <v>0.15262251619427666</v>
      </c>
      <c r="BR89" s="74">
        <v>0</v>
      </c>
      <c r="BS89" s="74">
        <v>0</v>
      </c>
      <c r="BT89" s="74">
        <v>40.235110831716185</v>
      </c>
      <c r="BU89" s="74">
        <v>0</v>
      </c>
      <c r="BV89" s="74">
        <v>0</v>
      </c>
      <c r="BW89" s="74">
        <v>0</v>
      </c>
      <c r="BX89" s="74">
        <v>518.65900456446286</v>
      </c>
      <c r="BY89" s="74">
        <v>139.10588460382104</v>
      </c>
      <c r="BZ89" s="74">
        <v>0</v>
      </c>
      <c r="CA89" s="74">
        <v>657.76488916828384</v>
      </c>
      <c r="CB89" s="74">
        <v>698</v>
      </c>
      <c r="CD89" s="74">
        <v>0</v>
      </c>
      <c r="CE89" s="74">
        <v>0</v>
      </c>
      <c r="CF89" s="74">
        <v>0</v>
      </c>
      <c r="CH89" s="95">
        <v>698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0.15115027924373622</v>
      </c>
      <c r="E90" s="74">
        <v>4.5345083773120867E-2</v>
      </c>
      <c r="F90" s="74">
        <v>0.27207050263872523</v>
      </c>
      <c r="G90" s="74">
        <v>0</v>
      </c>
      <c r="H90" s="74">
        <v>0.83132653584054927</v>
      </c>
      <c r="I90" s="74">
        <v>0.48368089357995592</v>
      </c>
      <c r="J90" s="74">
        <v>9.0690167546241734E-2</v>
      </c>
      <c r="K90" s="74">
        <v>0.21161039094123071</v>
      </c>
      <c r="L90" s="74">
        <v>0.13603525131936262</v>
      </c>
      <c r="M90" s="74">
        <v>0.37787569810934057</v>
      </c>
      <c r="N90" s="74">
        <v>0.12092022339498898</v>
      </c>
      <c r="O90" s="74">
        <v>0</v>
      </c>
      <c r="P90" s="74">
        <v>0.21161039094123071</v>
      </c>
      <c r="Q90" s="74">
        <v>35.565660706051133</v>
      </c>
      <c r="R90" s="74">
        <v>6.106471281446944</v>
      </c>
      <c r="S90" s="74">
        <v>0.16626530716810986</v>
      </c>
      <c r="T90" s="74">
        <v>3.0230055848747245E-2</v>
      </c>
      <c r="U90" s="74">
        <v>0</v>
      </c>
      <c r="V90" s="74">
        <v>7.5575139621868112E-2</v>
      </c>
      <c r="W90" s="74">
        <v>3.0230055848747245E-2</v>
      </c>
      <c r="X90" s="74">
        <v>1.844033406773582</v>
      </c>
      <c r="Y90" s="74">
        <v>0.92201670338679098</v>
      </c>
      <c r="Z90" s="74">
        <v>0</v>
      </c>
      <c r="AA90" s="74">
        <v>1.4208126248911206</v>
      </c>
      <c r="AB90" s="74">
        <v>3.0230055848747245E-2</v>
      </c>
      <c r="AC90" s="74">
        <v>3.2497310037403291</v>
      </c>
      <c r="AD90" s="74">
        <v>0.15115027924373622</v>
      </c>
      <c r="AE90" s="74">
        <v>1.5115027924373622E-2</v>
      </c>
      <c r="AF90" s="74">
        <v>7.5575139621868112E-2</v>
      </c>
      <c r="AG90" s="74">
        <v>0.64994620074806575</v>
      </c>
      <c r="AH90" s="74">
        <v>4.5345083773120867E-2</v>
      </c>
      <c r="AI90" s="74">
        <v>13.376799713070655</v>
      </c>
      <c r="AJ90" s="74">
        <v>9.0085566429266795</v>
      </c>
      <c r="AK90" s="74">
        <v>0.66506122867243944</v>
      </c>
      <c r="AL90" s="74">
        <v>0.13603525131936262</v>
      </c>
      <c r="AM90" s="74">
        <v>17.548547420197778</v>
      </c>
      <c r="AN90" s="74">
        <v>2.3881744120510322</v>
      </c>
      <c r="AO90" s="74">
        <v>1.2092022339498898</v>
      </c>
      <c r="AP90" s="74">
        <v>0.74063636829430757</v>
      </c>
      <c r="AQ90" s="74">
        <v>19.830916636778191</v>
      </c>
      <c r="AR90" s="74">
        <v>0.45345083773120864</v>
      </c>
      <c r="AS90" s="74">
        <v>7.4365937387918226</v>
      </c>
      <c r="AT90" s="74">
        <v>2.3125992724291642</v>
      </c>
      <c r="AU90" s="74">
        <v>2.1463339652610545</v>
      </c>
      <c r="AV90" s="74">
        <v>3.0230055848747245E-2</v>
      </c>
      <c r="AW90" s="74">
        <v>2.9927755290259772</v>
      </c>
      <c r="AX90" s="74">
        <v>9.0690167546241734E-2</v>
      </c>
      <c r="AY90" s="74">
        <v>0.13603525131936262</v>
      </c>
      <c r="AZ90" s="74">
        <v>3.0230055848747245E-2</v>
      </c>
      <c r="BA90" s="74">
        <v>1.284777373571758</v>
      </c>
      <c r="BB90" s="74">
        <v>4.5345083773120867E-2</v>
      </c>
      <c r="BC90" s="74">
        <v>1.7533432392273403</v>
      </c>
      <c r="BD90" s="74">
        <v>5.5774453040938665</v>
      </c>
      <c r="BE90" s="74">
        <v>2.8567402777066149</v>
      </c>
      <c r="BF90" s="74">
        <v>5.7437106112619762</v>
      </c>
      <c r="BG90" s="74">
        <v>10.006148485935338</v>
      </c>
      <c r="BH90" s="74">
        <v>6.3029666444638002</v>
      </c>
      <c r="BI90" s="74">
        <v>12.560588205154481</v>
      </c>
      <c r="BJ90" s="74">
        <v>4.5798534610852073</v>
      </c>
      <c r="BK90" s="74">
        <v>0.42322078188246143</v>
      </c>
      <c r="BL90" s="74">
        <v>18.258953732643338</v>
      </c>
      <c r="BM90" s="74">
        <v>22.853922221652919</v>
      </c>
      <c r="BN90" s="74">
        <v>0.61971614489931848</v>
      </c>
      <c r="BO90" s="74">
        <v>50.302812932315419</v>
      </c>
      <c r="BP90" s="74">
        <v>223.89890864374647</v>
      </c>
      <c r="BQ90" s="74">
        <v>4.0205974278833834</v>
      </c>
      <c r="BR90" s="74">
        <v>2.2672541886560436</v>
      </c>
      <c r="BS90" s="74">
        <v>0</v>
      </c>
      <c r="BT90" s="74">
        <v>507.1998770302813</v>
      </c>
      <c r="BU90" s="74">
        <v>0</v>
      </c>
      <c r="BV90" s="74">
        <v>0</v>
      </c>
      <c r="BW90" s="74">
        <v>0</v>
      </c>
      <c r="BX90" s="74">
        <v>537.02182712507044</v>
      </c>
      <c r="BY90" s="74">
        <v>135.77829584464826</v>
      </c>
      <c r="BZ90" s="74">
        <v>0</v>
      </c>
      <c r="CA90" s="74">
        <v>672.8001229697187</v>
      </c>
      <c r="CB90" s="74">
        <v>1180</v>
      </c>
      <c r="CD90" s="74">
        <v>0</v>
      </c>
      <c r="CE90" s="74">
        <v>0</v>
      </c>
      <c r="CF90" s="74">
        <v>0</v>
      </c>
      <c r="CH90" s="95">
        <v>1180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0</v>
      </c>
      <c r="E91" s="74">
        <v>0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74">
        <v>0</v>
      </c>
      <c r="AA91" s="74">
        <v>0</v>
      </c>
      <c r="AB91" s="74">
        <v>0</v>
      </c>
      <c r="AC91" s="74">
        <v>0</v>
      </c>
      <c r="AD91" s="74">
        <v>0</v>
      </c>
      <c r="AE91" s="74">
        <v>0</v>
      </c>
      <c r="AF91" s="74">
        <v>0</v>
      </c>
      <c r="AG91" s="74">
        <v>0</v>
      </c>
      <c r="AH91" s="74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  <c r="AR91" s="74">
        <v>0</v>
      </c>
      <c r="AS91" s="74">
        <v>0</v>
      </c>
      <c r="AT91" s="74">
        <v>0</v>
      </c>
      <c r="AU91" s="74">
        <v>0</v>
      </c>
      <c r="AV91" s="74">
        <v>0</v>
      </c>
      <c r="AW91" s="74">
        <v>0</v>
      </c>
      <c r="AX91" s="74">
        <v>0</v>
      </c>
      <c r="AY91" s="74">
        <v>0</v>
      </c>
      <c r="AZ91" s="74">
        <v>0</v>
      </c>
      <c r="BA91" s="74">
        <v>0</v>
      </c>
      <c r="BB91" s="74">
        <v>0</v>
      </c>
      <c r="BC91" s="74">
        <v>0</v>
      </c>
      <c r="BD91" s="74">
        <v>0</v>
      </c>
      <c r="BE91" s="74">
        <v>0</v>
      </c>
      <c r="BF91" s="74">
        <v>0</v>
      </c>
      <c r="BG91" s="74">
        <v>0</v>
      </c>
      <c r="BH91" s="74">
        <v>0</v>
      </c>
      <c r="BI91" s="74">
        <v>0</v>
      </c>
      <c r="BJ91" s="74">
        <v>0</v>
      </c>
      <c r="BK91" s="74">
        <v>0</v>
      </c>
      <c r="BL91" s="74">
        <v>0</v>
      </c>
      <c r="BM91" s="74">
        <v>0</v>
      </c>
      <c r="BN91" s="74">
        <v>0</v>
      </c>
      <c r="BO91" s="74">
        <v>0</v>
      </c>
      <c r="BP91" s="74">
        <v>0</v>
      </c>
      <c r="BQ91" s="74">
        <v>0</v>
      </c>
      <c r="BR91" s="74">
        <v>0</v>
      </c>
      <c r="BS91" s="74">
        <v>0</v>
      </c>
      <c r="BT91" s="74">
        <v>0</v>
      </c>
      <c r="BU91" s="74">
        <v>0</v>
      </c>
      <c r="BV91" s="74">
        <v>0</v>
      </c>
      <c r="BW91" s="74">
        <v>0</v>
      </c>
      <c r="BX91" s="74">
        <v>0</v>
      </c>
      <c r="BY91" s="74">
        <v>0</v>
      </c>
      <c r="BZ91" s="74">
        <v>0</v>
      </c>
      <c r="CA91" s="74">
        <v>0</v>
      </c>
      <c r="CB91" s="74">
        <v>0</v>
      </c>
      <c r="CD91" s="74">
        <v>0</v>
      </c>
      <c r="CE91" s="74">
        <v>0</v>
      </c>
      <c r="CF91" s="74">
        <v>0</v>
      </c>
      <c r="CH91" s="95">
        <v>0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74">
        <v>0</v>
      </c>
      <c r="AA92" s="74">
        <v>0</v>
      </c>
      <c r="AB92" s="74">
        <v>0</v>
      </c>
      <c r="AC92" s="74">
        <v>0</v>
      </c>
      <c r="AD92" s="74">
        <v>0</v>
      </c>
      <c r="AE92" s="74">
        <v>0</v>
      </c>
      <c r="AF92" s="74">
        <v>0</v>
      </c>
      <c r="AG92" s="74">
        <v>0</v>
      </c>
      <c r="AH92" s="74">
        <v>0</v>
      </c>
      <c r="AI92" s="74">
        <v>0</v>
      </c>
      <c r="AJ92" s="74">
        <v>0</v>
      </c>
      <c r="AK92" s="74">
        <v>0</v>
      </c>
      <c r="AL92" s="74">
        <v>0</v>
      </c>
      <c r="AM92" s="74">
        <v>0</v>
      </c>
      <c r="AN92" s="74">
        <v>0</v>
      </c>
      <c r="AO92" s="74">
        <v>0</v>
      </c>
      <c r="AP92" s="74">
        <v>0</v>
      </c>
      <c r="AQ92" s="74">
        <v>0</v>
      </c>
      <c r="AR92" s="74">
        <v>0</v>
      </c>
      <c r="AS92" s="74">
        <v>0</v>
      </c>
      <c r="AT92" s="74">
        <v>0</v>
      </c>
      <c r="AU92" s="74">
        <v>0</v>
      </c>
      <c r="AV92" s="74">
        <v>0</v>
      </c>
      <c r="AW92" s="74">
        <v>0</v>
      </c>
      <c r="AX92" s="74">
        <v>0</v>
      </c>
      <c r="AY92" s="74">
        <v>0</v>
      </c>
      <c r="AZ92" s="74">
        <v>0</v>
      </c>
      <c r="BA92" s="74">
        <v>0</v>
      </c>
      <c r="BB92" s="74">
        <v>0</v>
      </c>
      <c r="BC92" s="74">
        <v>0</v>
      </c>
      <c r="BD92" s="74">
        <v>0</v>
      </c>
      <c r="BE92" s="74">
        <v>0</v>
      </c>
      <c r="BF92" s="74">
        <v>0</v>
      </c>
      <c r="BG92" s="74">
        <v>0</v>
      </c>
      <c r="BH92" s="74">
        <v>0</v>
      </c>
      <c r="BI92" s="74">
        <v>0</v>
      </c>
      <c r="BJ92" s="74">
        <v>0</v>
      </c>
      <c r="BK92" s="74">
        <v>0</v>
      </c>
      <c r="BL92" s="74">
        <v>0</v>
      </c>
      <c r="BM92" s="74">
        <v>0</v>
      </c>
      <c r="BN92" s="74">
        <v>0</v>
      </c>
      <c r="BO92" s="74">
        <v>0</v>
      </c>
      <c r="BP92" s="74">
        <v>0</v>
      </c>
      <c r="BQ92" s="74">
        <v>0</v>
      </c>
      <c r="BR92" s="74">
        <v>0</v>
      </c>
      <c r="BS92" s="74">
        <v>0</v>
      </c>
      <c r="BT92" s="74">
        <v>0</v>
      </c>
      <c r="BU92" s="74">
        <v>0</v>
      </c>
      <c r="BV92" s="74">
        <v>0</v>
      </c>
      <c r="BW92" s="74">
        <v>0</v>
      </c>
      <c r="BX92" s="74">
        <v>0</v>
      </c>
      <c r="BY92" s="74">
        <v>0</v>
      </c>
      <c r="BZ92" s="74">
        <v>0</v>
      </c>
      <c r="CA92" s="74">
        <v>0</v>
      </c>
      <c r="CB92" s="74">
        <v>0</v>
      </c>
      <c r="CD92" s="74">
        <v>0</v>
      </c>
      <c r="CE92" s="74">
        <v>0</v>
      </c>
      <c r="CF92" s="74">
        <v>0</v>
      </c>
      <c r="CH92" s="95">
        <v>0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0</v>
      </c>
      <c r="E93" s="74">
        <v>0</v>
      </c>
      <c r="F93" s="74">
        <v>0</v>
      </c>
      <c r="G93" s="74">
        <v>0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74">
        <v>0</v>
      </c>
      <c r="AA93" s="74">
        <v>0</v>
      </c>
      <c r="AB93" s="74">
        <v>0</v>
      </c>
      <c r="AC93" s="74">
        <v>0</v>
      </c>
      <c r="AD93" s="74">
        <v>0</v>
      </c>
      <c r="AE93" s="74">
        <v>0</v>
      </c>
      <c r="AF93" s="74">
        <v>0</v>
      </c>
      <c r="AG93" s="74">
        <v>0</v>
      </c>
      <c r="AH93" s="74">
        <v>0</v>
      </c>
      <c r="AI93" s="74">
        <v>0</v>
      </c>
      <c r="AJ93" s="74">
        <v>0</v>
      </c>
      <c r="AK93" s="74">
        <v>0</v>
      </c>
      <c r="AL93" s="74">
        <v>0</v>
      </c>
      <c r="AM93" s="74">
        <v>0</v>
      </c>
      <c r="AN93" s="74">
        <v>0</v>
      </c>
      <c r="AO93" s="74">
        <v>0</v>
      </c>
      <c r="AP93" s="74">
        <v>0</v>
      </c>
      <c r="AQ93" s="74">
        <v>0</v>
      </c>
      <c r="AR93" s="74">
        <v>0</v>
      </c>
      <c r="AS93" s="74">
        <v>0</v>
      </c>
      <c r="AT93" s="74">
        <v>0</v>
      </c>
      <c r="AU93" s="74">
        <v>0</v>
      </c>
      <c r="AV93" s="74">
        <v>0</v>
      </c>
      <c r="AW93" s="74">
        <v>0</v>
      </c>
      <c r="AX93" s="74">
        <v>0</v>
      </c>
      <c r="AY93" s="74">
        <v>0</v>
      </c>
      <c r="AZ93" s="74">
        <v>0</v>
      </c>
      <c r="BA93" s="74">
        <v>0</v>
      </c>
      <c r="BB93" s="74">
        <v>0</v>
      </c>
      <c r="BC93" s="74">
        <v>0</v>
      </c>
      <c r="BD93" s="74">
        <v>0</v>
      </c>
      <c r="BE93" s="74">
        <v>0</v>
      </c>
      <c r="BF93" s="74">
        <v>0</v>
      </c>
      <c r="BG93" s="74">
        <v>0</v>
      </c>
      <c r="BH93" s="74">
        <v>0</v>
      </c>
      <c r="BI93" s="74">
        <v>0</v>
      </c>
      <c r="BJ93" s="74">
        <v>0</v>
      </c>
      <c r="BK93" s="74">
        <v>0</v>
      </c>
      <c r="BL93" s="74">
        <v>0</v>
      </c>
      <c r="BM93" s="74">
        <v>0</v>
      </c>
      <c r="BN93" s="74">
        <v>0</v>
      </c>
      <c r="BO93" s="74">
        <v>0</v>
      </c>
      <c r="BP93" s="74">
        <v>0</v>
      </c>
      <c r="BQ93" s="74">
        <v>0</v>
      </c>
      <c r="BR93" s="74">
        <v>0</v>
      </c>
      <c r="BS93" s="74">
        <v>0</v>
      </c>
      <c r="BT93" s="74">
        <v>0</v>
      </c>
      <c r="BU93" s="74">
        <v>0</v>
      </c>
      <c r="BV93" s="74">
        <v>0</v>
      </c>
      <c r="BW93" s="74">
        <v>0</v>
      </c>
      <c r="BX93" s="74">
        <v>0</v>
      </c>
      <c r="BY93" s="74">
        <v>0</v>
      </c>
      <c r="BZ93" s="74">
        <v>0</v>
      </c>
      <c r="CA93" s="74">
        <v>0</v>
      </c>
      <c r="CB93" s="74">
        <v>0</v>
      </c>
      <c r="CD93" s="74">
        <v>0</v>
      </c>
      <c r="CE93" s="74">
        <v>0</v>
      </c>
      <c r="CF93" s="74">
        <v>0</v>
      </c>
      <c r="CH93" s="95">
        <v>0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0</v>
      </c>
      <c r="AF94" s="74">
        <v>0</v>
      </c>
      <c r="AG94" s="74">
        <v>0</v>
      </c>
      <c r="AH94" s="74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  <c r="AR94" s="74">
        <v>0</v>
      </c>
      <c r="AS94" s="74">
        <v>0</v>
      </c>
      <c r="AT94" s="74">
        <v>0</v>
      </c>
      <c r="AU94" s="74">
        <v>0</v>
      </c>
      <c r="AV94" s="74">
        <v>0</v>
      </c>
      <c r="AW94" s="74">
        <v>0</v>
      </c>
      <c r="AX94" s="74">
        <v>0</v>
      </c>
      <c r="AY94" s="74">
        <v>0</v>
      </c>
      <c r="AZ94" s="74">
        <v>0</v>
      </c>
      <c r="BA94" s="74">
        <v>0</v>
      </c>
      <c r="BB94" s="74">
        <v>0</v>
      </c>
      <c r="BC94" s="74">
        <v>0</v>
      </c>
      <c r="BD94" s="74">
        <v>0</v>
      </c>
      <c r="BE94" s="74">
        <v>0</v>
      </c>
      <c r="BF94" s="74">
        <v>0</v>
      </c>
      <c r="BG94" s="74">
        <v>0</v>
      </c>
      <c r="BH94" s="74">
        <v>0</v>
      </c>
      <c r="BI94" s="74">
        <v>0</v>
      </c>
      <c r="BJ94" s="74">
        <v>0</v>
      </c>
      <c r="BK94" s="74">
        <v>0</v>
      </c>
      <c r="BL94" s="74">
        <v>0</v>
      </c>
      <c r="BM94" s="74">
        <v>0</v>
      </c>
      <c r="BN94" s="74">
        <v>0</v>
      </c>
      <c r="BO94" s="74">
        <v>0</v>
      </c>
      <c r="BP94" s="74">
        <v>0</v>
      </c>
      <c r="BQ94" s="74">
        <v>0</v>
      </c>
      <c r="BR94" s="74">
        <v>0</v>
      </c>
      <c r="BS94" s="74">
        <v>0</v>
      </c>
      <c r="BT94" s="74">
        <v>0</v>
      </c>
      <c r="BU94" s="74">
        <v>0</v>
      </c>
      <c r="BV94" s="74">
        <v>0</v>
      </c>
      <c r="BW94" s="74">
        <v>0</v>
      </c>
      <c r="BX94" s="74">
        <v>0</v>
      </c>
      <c r="BY94" s="74">
        <v>0</v>
      </c>
      <c r="BZ94" s="74">
        <v>0</v>
      </c>
      <c r="CA94" s="74">
        <v>0</v>
      </c>
      <c r="CB94" s="74">
        <v>0</v>
      </c>
      <c r="CD94" s="74">
        <v>0</v>
      </c>
      <c r="CE94" s="74">
        <v>0</v>
      </c>
      <c r="CF94" s="74">
        <v>0</v>
      </c>
      <c r="CH94" s="95">
        <v>0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0</v>
      </c>
      <c r="AE95" s="74">
        <v>0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  <c r="AR95" s="74">
        <v>0</v>
      </c>
      <c r="AS95" s="74">
        <v>0</v>
      </c>
      <c r="AT95" s="74">
        <v>0</v>
      </c>
      <c r="AU95" s="74">
        <v>0</v>
      </c>
      <c r="AV95" s="74">
        <v>0</v>
      </c>
      <c r="AW95" s="74">
        <v>0</v>
      </c>
      <c r="AX95" s="74">
        <v>0</v>
      </c>
      <c r="AY95" s="74">
        <v>0</v>
      </c>
      <c r="AZ95" s="74">
        <v>0</v>
      </c>
      <c r="BA95" s="74">
        <v>0</v>
      </c>
      <c r="BB95" s="74">
        <v>0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4">
        <v>0</v>
      </c>
      <c r="BR95" s="74">
        <v>0</v>
      </c>
      <c r="BS95" s="74">
        <v>0</v>
      </c>
      <c r="BT95" s="74">
        <v>0</v>
      </c>
      <c r="BU95" s="74">
        <v>0</v>
      </c>
      <c r="BV95" s="74">
        <v>0</v>
      </c>
      <c r="BW95" s="74">
        <v>0</v>
      </c>
      <c r="BX95" s="74">
        <v>0</v>
      </c>
      <c r="BY95" s="74">
        <v>0</v>
      </c>
      <c r="BZ95" s="74">
        <v>0</v>
      </c>
      <c r="CA95" s="74">
        <v>0</v>
      </c>
      <c r="CB95" s="74">
        <v>0</v>
      </c>
      <c r="CD95" s="74">
        <v>0</v>
      </c>
      <c r="CE95" s="74">
        <v>0</v>
      </c>
      <c r="CF95" s="74">
        <v>0</v>
      </c>
      <c r="CH95" s="95">
        <v>0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  <c r="V96" s="74">
        <v>0</v>
      </c>
      <c r="W96" s="74">
        <v>0</v>
      </c>
      <c r="X96" s="74">
        <v>0</v>
      </c>
      <c r="Y96" s="74">
        <v>0</v>
      </c>
      <c r="Z96" s="74">
        <v>0</v>
      </c>
      <c r="AA96" s="74">
        <v>0</v>
      </c>
      <c r="AB96" s="74">
        <v>0</v>
      </c>
      <c r="AC96" s="74">
        <v>0</v>
      </c>
      <c r="AD96" s="74">
        <v>0</v>
      </c>
      <c r="AE96" s="74">
        <v>0</v>
      </c>
      <c r="AF96" s="74">
        <v>0</v>
      </c>
      <c r="AG96" s="74">
        <v>0</v>
      </c>
      <c r="AH96" s="74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  <c r="AR96" s="74">
        <v>0</v>
      </c>
      <c r="AS96" s="74">
        <v>0</v>
      </c>
      <c r="AT96" s="74">
        <v>0</v>
      </c>
      <c r="AU96" s="74">
        <v>0</v>
      </c>
      <c r="AV96" s="74">
        <v>0</v>
      </c>
      <c r="AW96" s="74">
        <v>0</v>
      </c>
      <c r="AX96" s="74">
        <v>0</v>
      </c>
      <c r="AY96" s="74">
        <v>0</v>
      </c>
      <c r="AZ96" s="74">
        <v>0</v>
      </c>
      <c r="BA96" s="74">
        <v>0</v>
      </c>
      <c r="BB96" s="74">
        <v>0</v>
      </c>
      <c r="BC96" s="74">
        <v>0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0</v>
      </c>
      <c r="BK96" s="74">
        <v>0</v>
      </c>
      <c r="BL96" s="74">
        <v>0</v>
      </c>
      <c r="BM96" s="74">
        <v>0</v>
      </c>
      <c r="BN96" s="74">
        <v>0</v>
      </c>
      <c r="BO96" s="74">
        <v>0</v>
      </c>
      <c r="BP96" s="74">
        <v>0</v>
      </c>
      <c r="BQ96" s="74">
        <v>0</v>
      </c>
      <c r="BR96" s="74">
        <v>0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0</v>
      </c>
      <c r="CA96" s="74">
        <v>0</v>
      </c>
      <c r="CB96" s="74">
        <v>0</v>
      </c>
      <c r="CD96" s="74">
        <v>0</v>
      </c>
      <c r="CE96" s="74">
        <v>0</v>
      </c>
      <c r="CF96" s="74">
        <v>0</v>
      </c>
      <c r="CH96" s="95">
        <v>0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4">
        <v>0</v>
      </c>
      <c r="BQ97" s="74">
        <v>0</v>
      </c>
      <c r="BR97" s="74">
        <v>0</v>
      </c>
      <c r="BS97" s="74">
        <v>0</v>
      </c>
      <c r="BT97" s="74">
        <v>0</v>
      </c>
      <c r="BU97" s="74">
        <v>0</v>
      </c>
      <c r="BV97" s="74">
        <v>0</v>
      </c>
      <c r="BW97" s="74">
        <v>0</v>
      </c>
      <c r="BX97" s="74">
        <v>0</v>
      </c>
      <c r="BY97" s="74">
        <v>0</v>
      </c>
      <c r="BZ97" s="74">
        <v>0</v>
      </c>
      <c r="CA97" s="74">
        <v>0</v>
      </c>
      <c r="CB97" s="74">
        <v>0</v>
      </c>
      <c r="CD97" s="74">
        <v>0</v>
      </c>
      <c r="CE97" s="74">
        <v>0</v>
      </c>
      <c r="CF97" s="74">
        <v>0</v>
      </c>
      <c r="CH97" s="95">
        <v>0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4">
        <v>0</v>
      </c>
      <c r="BQ98" s="74">
        <v>0</v>
      </c>
      <c r="BR98" s="74">
        <v>0</v>
      </c>
      <c r="BS98" s="74">
        <v>0</v>
      </c>
      <c r="BT98" s="74">
        <v>0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0</v>
      </c>
      <c r="CD98" s="74">
        <v>0</v>
      </c>
      <c r="CE98" s="74">
        <v>0</v>
      </c>
      <c r="CF98" s="74">
        <v>0</v>
      </c>
      <c r="CH98" s="95">
        <v>0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  <c r="V99" s="74">
        <v>0</v>
      </c>
      <c r="W99" s="74">
        <v>0</v>
      </c>
      <c r="X99" s="74">
        <v>0</v>
      </c>
      <c r="Y99" s="74">
        <v>0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0</v>
      </c>
      <c r="AF99" s="74">
        <v>0</v>
      </c>
      <c r="AG99" s="74">
        <v>0</v>
      </c>
      <c r="AH99" s="74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  <c r="AR99" s="74">
        <v>0</v>
      </c>
      <c r="AS99" s="74">
        <v>0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0</v>
      </c>
      <c r="BC99" s="74">
        <v>0</v>
      </c>
      <c r="BD99" s="74">
        <v>0</v>
      </c>
      <c r="BE99" s="74">
        <v>0</v>
      </c>
      <c r="BF99" s="74">
        <v>0</v>
      </c>
      <c r="BG99" s="74">
        <v>0</v>
      </c>
      <c r="BH99" s="74">
        <v>0</v>
      </c>
      <c r="BI99" s="74">
        <v>0</v>
      </c>
      <c r="BJ99" s="74">
        <v>0</v>
      </c>
      <c r="BK99" s="74">
        <v>0</v>
      </c>
      <c r="BL99" s="74">
        <v>0</v>
      </c>
      <c r="BM99" s="74">
        <v>0</v>
      </c>
      <c r="BN99" s="74">
        <v>0</v>
      </c>
      <c r="BO99" s="74">
        <v>0</v>
      </c>
      <c r="BP99" s="74">
        <v>0</v>
      </c>
      <c r="BQ99" s="74">
        <v>0</v>
      </c>
      <c r="BR99" s="74">
        <v>0</v>
      </c>
      <c r="BS99" s="74">
        <v>0</v>
      </c>
      <c r="BT99" s="74">
        <v>0</v>
      </c>
      <c r="BU99" s="74">
        <v>0</v>
      </c>
      <c r="BV99" s="74">
        <v>0</v>
      </c>
      <c r="BW99" s="74">
        <v>0</v>
      </c>
      <c r="BX99" s="74">
        <v>0</v>
      </c>
      <c r="BY99" s="74">
        <v>0</v>
      </c>
      <c r="BZ99" s="74">
        <v>0</v>
      </c>
      <c r="CA99" s="74">
        <v>0</v>
      </c>
      <c r="CB99" s="74">
        <v>0</v>
      </c>
      <c r="CD99" s="74">
        <v>0</v>
      </c>
      <c r="CE99" s="74">
        <v>0</v>
      </c>
      <c r="CF99" s="74">
        <v>0</v>
      </c>
      <c r="CH99" s="95">
        <v>0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  <c r="V100" s="74">
        <v>0</v>
      </c>
      <c r="W100" s="74">
        <v>0</v>
      </c>
      <c r="X100" s="74">
        <v>0</v>
      </c>
      <c r="Y100" s="74">
        <v>0</v>
      </c>
      <c r="Z100" s="74">
        <v>0</v>
      </c>
      <c r="AA100" s="74">
        <v>0</v>
      </c>
      <c r="AB100" s="74">
        <v>0</v>
      </c>
      <c r="AC100" s="74">
        <v>0</v>
      </c>
      <c r="AD100" s="74">
        <v>0</v>
      </c>
      <c r="AE100" s="74">
        <v>0</v>
      </c>
      <c r="AF100" s="74">
        <v>0</v>
      </c>
      <c r="AG100" s="74">
        <v>0</v>
      </c>
      <c r="AH100" s="74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  <c r="AR100" s="74">
        <v>0</v>
      </c>
      <c r="AS100" s="74">
        <v>0</v>
      </c>
      <c r="AT100" s="74">
        <v>0</v>
      </c>
      <c r="AU100" s="74">
        <v>0</v>
      </c>
      <c r="AV100" s="74">
        <v>0</v>
      </c>
      <c r="AW100" s="74">
        <v>0</v>
      </c>
      <c r="AX100" s="74">
        <v>0</v>
      </c>
      <c r="AY100" s="74">
        <v>0</v>
      </c>
      <c r="AZ100" s="74">
        <v>0</v>
      </c>
      <c r="BA100" s="74">
        <v>0</v>
      </c>
      <c r="BB100" s="74">
        <v>0</v>
      </c>
      <c r="BC100" s="74">
        <v>0</v>
      </c>
      <c r="BD100" s="74">
        <v>0</v>
      </c>
      <c r="BE100" s="74">
        <v>0</v>
      </c>
      <c r="BF100" s="74">
        <v>0</v>
      </c>
      <c r="BG100" s="74">
        <v>0</v>
      </c>
      <c r="BH100" s="74">
        <v>0</v>
      </c>
      <c r="BI100" s="74">
        <v>0</v>
      </c>
      <c r="BJ100" s="74">
        <v>0</v>
      </c>
      <c r="BK100" s="74">
        <v>0</v>
      </c>
      <c r="BL100" s="74">
        <v>0</v>
      </c>
      <c r="BM100" s="74">
        <v>0</v>
      </c>
      <c r="BN100" s="74">
        <v>0</v>
      </c>
      <c r="BO100" s="74">
        <v>0</v>
      </c>
      <c r="BP100" s="74">
        <v>0</v>
      </c>
      <c r="BQ100" s="74">
        <v>0</v>
      </c>
      <c r="BR100" s="74">
        <v>0</v>
      </c>
      <c r="BS100" s="74">
        <v>0</v>
      </c>
      <c r="BT100" s="74">
        <v>0</v>
      </c>
      <c r="BU100" s="74">
        <v>0</v>
      </c>
      <c r="BV100" s="74">
        <v>0</v>
      </c>
      <c r="BW100" s="74">
        <v>0</v>
      </c>
      <c r="BX100" s="74">
        <v>0</v>
      </c>
      <c r="BY100" s="74">
        <v>0</v>
      </c>
      <c r="BZ100" s="74">
        <v>0</v>
      </c>
      <c r="CA100" s="74">
        <v>0</v>
      </c>
      <c r="CB100" s="74">
        <v>0</v>
      </c>
      <c r="CD100" s="74">
        <v>0</v>
      </c>
      <c r="CE100" s="74">
        <v>0</v>
      </c>
      <c r="CF100" s="74">
        <v>0</v>
      </c>
      <c r="CH100" s="95">
        <v>0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0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0</v>
      </c>
      <c r="BA101" s="74">
        <v>0</v>
      </c>
      <c r="BB101" s="74">
        <v>0</v>
      </c>
      <c r="BC101" s="74">
        <v>0</v>
      </c>
      <c r="BD101" s="74">
        <v>0</v>
      </c>
      <c r="BE101" s="74">
        <v>0</v>
      </c>
      <c r="BF101" s="74">
        <v>0</v>
      </c>
      <c r="BG101" s="74">
        <v>0</v>
      </c>
      <c r="BH101" s="74">
        <v>0</v>
      </c>
      <c r="BI101" s="74">
        <v>0</v>
      </c>
      <c r="BJ101" s="74">
        <v>0</v>
      </c>
      <c r="BK101" s="74">
        <v>0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0</v>
      </c>
      <c r="BR101" s="74">
        <v>0</v>
      </c>
      <c r="BS101" s="74">
        <v>0</v>
      </c>
      <c r="BT101" s="74">
        <v>0</v>
      </c>
      <c r="BU101" s="74">
        <v>0</v>
      </c>
      <c r="BV101" s="74">
        <v>0</v>
      </c>
      <c r="BW101" s="74">
        <v>0</v>
      </c>
      <c r="BX101" s="74">
        <v>0</v>
      </c>
      <c r="BY101" s="74">
        <v>0</v>
      </c>
      <c r="BZ101" s="74">
        <v>0</v>
      </c>
      <c r="CA101" s="74">
        <v>0</v>
      </c>
      <c r="CB101" s="74">
        <v>0</v>
      </c>
      <c r="CD101" s="74">
        <v>0</v>
      </c>
      <c r="CE101" s="74">
        <v>0</v>
      </c>
      <c r="CF101" s="74">
        <v>0</v>
      </c>
      <c r="CH101" s="95">
        <v>0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  <c r="V102" s="74">
        <v>0</v>
      </c>
      <c r="W102" s="74">
        <v>0</v>
      </c>
      <c r="X102" s="74">
        <v>0</v>
      </c>
      <c r="Y102" s="74">
        <v>0</v>
      </c>
      <c r="Z102" s="74">
        <v>0</v>
      </c>
      <c r="AA102" s="74">
        <v>0</v>
      </c>
      <c r="AB102" s="74">
        <v>0</v>
      </c>
      <c r="AC102" s="74">
        <v>0</v>
      </c>
      <c r="AD102" s="74">
        <v>0</v>
      </c>
      <c r="AE102" s="74">
        <v>0</v>
      </c>
      <c r="AF102" s="74">
        <v>0</v>
      </c>
      <c r="AG102" s="74">
        <v>0</v>
      </c>
      <c r="AH102" s="74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  <c r="AR102" s="74">
        <v>0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0</v>
      </c>
      <c r="AY102" s="74">
        <v>0</v>
      </c>
      <c r="AZ102" s="74">
        <v>0</v>
      </c>
      <c r="BA102" s="74">
        <v>0</v>
      </c>
      <c r="BB102" s="74">
        <v>0</v>
      </c>
      <c r="BC102" s="74">
        <v>0</v>
      </c>
      <c r="BD102" s="74">
        <v>0</v>
      </c>
      <c r="BE102" s="74">
        <v>0</v>
      </c>
      <c r="BF102" s="74">
        <v>0</v>
      </c>
      <c r="BG102" s="74">
        <v>0</v>
      </c>
      <c r="BH102" s="74">
        <v>0</v>
      </c>
      <c r="BI102" s="74">
        <v>0</v>
      </c>
      <c r="BJ102" s="74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4">
        <v>0</v>
      </c>
      <c r="BQ102" s="74">
        <v>0</v>
      </c>
      <c r="BR102" s="74">
        <v>0</v>
      </c>
      <c r="BS102" s="74">
        <v>0</v>
      </c>
      <c r="BT102" s="74">
        <v>0</v>
      </c>
      <c r="BU102" s="74">
        <v>0</v>
      </c>
      <c r="BV102" s="74">
        <v>0</v>
      </c>
      <c r="BW102" s="74">
        <v>0</v>
      </c>
      <c r="BX102" s="74">
        <v>0</v>
      </c>
      <c r="BY102" s="74">
        <v>0</v>
      </c>
      <c r="BZ102" s="74">
        <v>0</v>
      </c>
      <c r="CA102" s="74">
        <v>0</v>
      </c>
      <c r="CB102" s="74">
        <v>0</v>
      </c>
      <c r="CD102" s="74">
        <v>0</v>
      </c>
      <c r="CE102" s="74">
        <v>0</v>
      </c>
      <c r="CF102" s="74">
        <v>0</v>
      </c>
      <c r="CH102" s="95">
        <v>0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0</v>
      </c>
      <c r="BM103" s="74">
        <v>0</v>
      </c>
      <c r="BN103" s="74">
        <v>0</v>
      </c>
      <c r="BO103" s="74">
        <v>0</v>
      </c>
      <c r="BP103" s="74">
        <v>0</v>
      </c>
      <c r="BQ103" s="74">
        <v>0</v>
      </c>
      <c r="BR103" s="74">
        <v>0</v>
      </c>
      <c r="BS103" s="74">
        <v>0</v>
      </c>
      <c r="BT103" s="74">
        <v>0</v>
      </c>
      <c r="BU103" s="74">
        <v>0</v>
      </c>
      <c r="BV103" s="74">
        <v>0</v>
      </c>
      <c r="BW103" s="74">
        <v>0</v>
      </c>
      <c r="BX103" s="74">
        <v>0</v>
      </c>
      <c r="BY103" s="74">
        <v>0</v>
      </c>
      <c r="BZ103" s="74">
        <v>0</v>
      </c>
      <c r="CA103" s="74">
        <v>0</v>
      </c>
      <c r="CB103" s="74">
        <v>0</v>
      </c>
      <c r="CD103" s="74">
        <v>0</v>
      </c>
      <c r="CE103" s="74">
        <v>0</v>
      </c>
      <c r="CF103" s="74">
        <v>0</v>
      </c>
      <c r="CH103" s="95">
        <v>0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Z104" s="74">
        <v>0</v>
      </c>
      <c r="AA104" s="74">
        <v>0</v>
      </c>
      <c r="AB104" s="74">
        <v>0</v>
      </c>
      <c r="AC104" s="74">
        <v>0</v>
      </c>
      <c r="AD104" s="74">
        <v>0</v>
      </c>
      <c r="AE104" s="74">
        <v>0</v>
      </c>
      <c r="AF104" s="74">
        <v>0</v>
      </c>
      <c r="AG104" s="74">
        <v>0</v>
      </c>
      <c r="AH104" s="74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  <c r="AR104" s="74">
        <v>0</v>
      </c>
      <c r="AS104" s="74">
        <v>0</v>
      </c>
      <c r="AT104" s="74">
        <v>0</v>
      </c>
      <c r="AU104" s="74">
        <v>0</v>
      </c>
      <c r="AV104" s="74">
        <v>0</v>
      </c>
      <c r="AW104" s="74">
        <v>0</v>
      </c>
      <c r="AX104" s="74">
        <v>0</v>
      </c>
      <c r="AY104" s="74">
        <v>0</v>
      </c>
      <c r="AZ104" s="74">
        <v>0</v>
      </c>
      <c r="BA104" s="74">
        <v>0</v>
      </c>
      <c r="BB104" s="74">
        <v>0</v>
      </c>
      <c r="BC104" s="74">
        <v>0</v>
      </c>
      <c r="BD104" s="74">
        <v>0</v>
      </c>
      <c r="BE104" s="74">
        <v>0</v>
      </c>
      <c r="BF104" s="74">
        <v>0</v>
      </c>
      <c r="BG104" s="74">
        <v>0</v>
      </c>
      <c r="BH104" s="74">
        <v>0</v>
      </c>
      <c r="BI104" s="74">
        <v>0</v>
      </c>
      <c r="BJ104" s="74">
        <v>0</v>
      </c>
      <c r="BK104" s="74">
        <v>0</v>
      </c>
      <c r="BL104" s="74">
        <v>0</v>
      </c>
      <c r="BM104" s="74">
        <v>0</v>
      </c>
      <c r="BN104" s="74">
        <v>0</v>
      </c>
      <c r="BO104" s="74">
        <v>0</v>
      </c>
      <c r="BP104" s="74">
        <v>0</v>
      </c>
      <c r="BQ104" s="74">
        <v>0</v>
      </c>
      <c r="BR104" s="74">
        <v>0</v>
      </c>
      <c r="BS104" s="74">
        <v>0</v>
      </c>
      <c r="BT104" s="74">
        <v>0</v>
      </c>
      <c r="BU104" s="74">
        <v>0</v>
      </c>
      <c r="BV104" s="74">
        <v>0</v>
      </c>
      <c r="BW104" s="74">
        <v>0</v>
      </c>
      <c r="BX104" s="74">
        <v>0</v>
      </c>
      <c r="BY104" s="74">
        <v>0</v>
      </c>
      <c r="BZ104" s="74">
        <v>0</v>
      </c>
      <c r="CA104" s="74">
        <v>0</v>
      </c>
      <c r="CB104" s="74">
        <v>0</v>
      </c>
      <c r="CD104" s="74">
        <v>0</v>
      </c>
      <c r="CE104" s="74">
        <v>0</v>
      </c>
      <c r="CF104" s="74">
        <v>0</v>
      </c>
      <c r="CH104" s="95">
        <v>0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  <c r="AS105" s="74">
        <v>0</v>
      </c>
      <c r="AT105" s="74">
        <v>0</v>
      </c>
      <c r="AU105" s="74">
        <v>0</v>
      </c>
      <c r="AV105" s="74">
        <v>0</v>
      </c>
      <c r="AW105" s="74">
        <v>0</v>
      </c>
      <c r="AX105" s="74">
        <v>0</v>
      </c>
      <c r="AY105" s="74">
        <v>0</v>
      </c>
      <c r="AZ105" s="74">
        <v>0</v>
      </c>
      <c r="BA105" s="74">
        <v>0</v>
      </c>
      <c r="BB105" s="74">
        <v>0</v>
      </c>
      <c r="BC105" s="74">
        <v>0</v>
      </c>
      <c r="BD105" s="74">
        <v>0</v>
      </c>
      <c r="BE105" s="74">
        <v>0</v>
      </c>
      <c r="BF105" s="74">
        <v>0</v>
      </c>
      <c r="BG105" s="74">
        <v>0</v>
      </c>
      <c r="BH105" s="74">
        <v>0</v>
      </c>
      <c r="BI105" s="74">
        <v>0</v>
      </c>
      <c r="BJ105" s="74">
        <v>0</v>
      </c>
      <c r="BK105" s="74">
        <v>0</v>
      </c>
      <c r="BL105" s="74">
        <v>0</v>
      </c>
      <c r="BM105" s="74">
        <v>0</v>
      </c>
      <c r="BN105" s="74">
        <v>0</v>
      </c>
      <c r="BO105" s="74">
        <v>0</v>
      </c>
      <c r="BP105" s="74">
        <v>0</v>
      </c>
      <c r="BQ105" s="74">
        <v>0</v>
      </c>
      <c r="BR105" s="74">
        <v>0</v>
      </c>
      <c r="BS105" s="74">
        <v>0</v>
      </c>
      <c r="BT105" s="74">
        <v>0</v>
      </c>
      <c r="BU105" s="74">
        <v>0</v>
      </c>
      <c r="BV105" s="74">
        <v>0</v>
      </c>
      <c r="BW105" s="74">
        <v>0</v>
      </c>
      <c r="BX105" s="74">
        <v>0</v>
      </c>
      <c r="BY105" s="74">
        <v>0</v>
      </c>
      <c r="BZ105" s="74">
        <v>0</v>
      </c>
      <c r="CA105" s="74">
        <v>0</v>
      </c>
      <c r="CB105" s="74">
        <v>0</v>
      </c>
      <c r="CD105" s="74">
        <v>0</v>
      </c>
      <c r="CE105" s="74">
        <v>0</v>
      </c>
      <c r="CF105" s="74">
        <v>0</v>
      </c>
      <c r="CH105" s="95">
        <v>0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0</v>
      </c>
      <c r="E106" s="74">
        <v>0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Z106" s="74">
        <v>0</v>
      </c>
      <c r="AA106" s="74">
        <v>0</v>
      </c>
      <c r="AB106" s="74">
        <v>0</v>
      </c>
      <c r="AC106" s="74">
        <v>0</v>
      </c>
      <c r="AD106" s="74">
        <v>0</v>
      </c>
      <c r="AE106" s="74">
        <v>0</v>
      </c>
      <c r="AF106" s="74">
        <v>0</v>
      </c>
      <c r="AG106" s="74">
        <v>0</v>
      </c>
      <c r="AH106" s="74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  <c r="AR106" s="74">
        <v>0</v>
      </c>
      <c r="AS106" s="74">
        <v>0</v>
      </c>
      <c r="AT106" s="74">
        <v>0</v>
      </c>
      <c r="AU106" s="74">
        <v>0</v>
      </c>
      <c r="AV106" s="74">
        <v>0</v>
      </c>
      <c r="AW106" s="74">
        <v>0</v>
      </c>
      <c r="AX106" s="74">
        <v>0</v>
      </c>
      <c r="AY106" s="74">
        <v>0</v>
      </c>
      <c r="AZ106" s="74">
        <v>0</v>
      </c>
      <c r="BA106" s="74">
        <v>0</v>
      </c>
      <c r="BB106" s="74">
        <v>0</v>
      </c>
      <c r="BC106" s="74">
        <v>0</v>
      </c>
      <c r="BD106" s="74">
        <v>0</v>
      </c>
      <c r="BE106" s="74">
        <v>0</v>
      </c>
      <c r="BF106" s="74">
        <v>0</v>
      </c>
      <c r="BG106" s="74">
        <v>0</v>
      </c>
      <c r="BH106" s="74">
        <v>0</v>
      </c>
      <c r="BI106" s="74">
        <v>0</v>
      </c>
      <c r="BJ106" s="74">
        <v>0</v>
      </c>
      <c r="BK106" s="74">
        <v>0</v>
      </c>
      <c r="BL106" s="74">
        <v>0</v>
      </c>
      <c r="BM106" s="74">
        <v>0</v>
      </c>
      <c r="BN106" s="74">
        <v>0</v>
      </c>
      <c r="BO106" s="74">
        <v>0</v>
      </c>
      <c r="BP106" s="74">
        <v>0</v>
      </c>
      <c r="BQ106" s="74">
        <v>0</v>
      </c>
      <c r="BR106" s="74">
        <v>0</v>
      </c>
      <c r="BS106" s="74">
        <v>0</v>
      </c>
      <c r="BT106" s="74">
        <v>0</v>
      </c>
      <c r="BU106" s="74">
        <v>0</v>
      </c>
      <c r="BV106" s="74">
        <v>0</v>
      </c>
      <c r="BW106" s="74">
        <v>0</v>
      </c>
      <c r="BX106" s="74">
        <v>0</v>
      </c>
      <c r="BY106" s="74">
        <v>0</v>
      </c>
      <c r="BZ106" s="74">
        <v>0</v>
      </c>
      <c r="CA106" s="74">
        <v>0</v>
      </c>
      <c r="CB106" s="74">
        <v>0</v>
      </c>
      <c r="CD106" s="74">
        <v>0</v>
      </c>
      <c r="CE106" s="74">
        <v>0</v>
      </c>
      <c r="CF106" s="74">
        <v>0</v>
      </c>
      <c r="CH106" s="95">
        <v>0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0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0</v>
      </c>
      <c r="AL107" s="74">
        <v>0</v>
      </c>
      <c r="AM107" s="74">
        <v>0</v>
      </c>
      <c r="AN107" s="74">
        <v>0</v>
      </c>
      <c r="AO107" s="74">
        <v>0</v>
      </c>
      <c r="AP107" s="74">
        <v>0</v>
      </c>
      <c r="AQ107" s="74">
        <v>0</v>
      </c>
      <c r="AR107" s="74">
        <v>0</v>
      </c>
      <c r="AS107" s="74">
        <v>0</v>
      </c>
      <c r="AT107" s="74">
        <v>0</v>
      </c>
      <c r="AU107" s="74">
        <v>0</v>
      </c>
      <c r="AV107" s="74">
        <v>0</v>
      </c>
      <c r="AW107" s="74">
        <v>0</v>
      </c>
      <c r="AX107" s="74">
        <v>0</v>
      </c>
      <c r="AY107" s="74">
        <v>0</v>
      </c>
      <c r="AZ107" s="74">
        <v>0</v>
      </c>
      <c r="BA107" s="74">
        <v>0</v>
      </c>
      <c r="BB107" s="74">
        <v>0</v>
      </c>
      <c r="BC107" s="74">
        <v>0</v>
      </c>
      <c r="BD107" s="74">
        <v>0</v>
      </c>
      <c r="BE107" s="74">
        <v>0</v>
      </c>
      <c r="BF107" s="74">
        <v>0</v>
      </c>
      <c r="BG107" s="74">
        <v>0</v>
      </c>
      <c r="BH107" s="74">
        <v>0</v>
      </c>
      <c r="BI107" s="74">
        <v>0</v>
      </c>
      <c r="BJ107" s="74">
        <v>0</v>
      </c>
      <c r="BK107" s="74">
        <v>0</v>
      </c>
      <c r="BL107" s="74">
        <v>0</v>
      </c>
      <c r="BM107" s="74">
        <v>0</v>
      </c>
      <c r="BN107" s="74">
        <v>0</v>
      </c>
      <c r="BO107" s="74">
        <v>0</v>
      </c>
      <c r="BP107" s="74">
        <v>0</v>
      </c>
      <c r="BQ107" s="74">
        <v>0</v>
      </c>
      <c r="BR107" s="74">
        <v>0</v>
      </c>
      <c r="BS107" s="74">
        <v>0</v>
      </c>
      <c r="BT107" s="74">
        <v>0</v>
      </c>
      <c r="BU107" s="74">
        <v>0</v>
      </c>
      <c r="BV107" s="74">
        <v>0</v>
      </c>
      <c r="BW107" s="74">
        <v>0</v>
      </c>
      <c r="BX107" s="74">
        <v>0</v>
      </c>
      <c r="BY107" s="74">
        <v>0</v>
      </c>
      <c r="BZ107" s="74">
        <v>0</v>
      </c>
      <c r="CA107" s="74">
        <v>0</v>
      </c>
      <c r="CB107" s="74">
        <v>0</v>
      </c>
      <c r="CD107" s="74">
        <v>0</v>
      </c>
      <c r="CE107" s="74">
        <v>0</v>
      </c>
      <c r="CF107" s="74">
        <v>0</v>
      </c>
      <c r="CH107" s="95">
        <v>0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0</v>
      </c>
      <c r="AU108" s="74">
        <v>0</v>
      </c>
      <c r="AV108" s="74">
        <v>0</v>
      </c>
      <c r="AW108" s="74">
        <v>0</v>
      </c>
      <c r="AX108" s="74">
        <v>0</v>
      </c>
      <c r="AY108" s="74">
        <v>0</v>
      </c>
      <c r="AZ108" s="74">
        <v>0</v>
      </c>
      <c r="BA108" s="74">
        <v>0</v>
      </c>
      <c r="BB108" s="74">
        <v>0</v>
      </c>
      <c r="BC108" s="74">
        <v>0</v>
      </c>
      <c r="BD108" s="74">
        <v>0</v>
      </c>
      <c r="BE108" s="74">
        <v>0</v>
      </c>
      <c r="BF108" s="74">
        <v>0</v>
      </c>
      <c r="BG108" s="74">
        <v>0</v>
      </c>
      <c r="BH108" s="74">
        <v>0</v>
      </c>
      <c r="BI108" s="74">
        <v>0</v>
      </c>
      <c r="BJ108" s="74">
        <v>0</v>
      </c>
      <c r="BK108" s="74">
        <v>0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0</v>
      </c>
      <c r="BR108" s="74">
        <v>0</v>
      </c>
      <c r="BS108" s="74">
        <v>0</v>
      </c>
      <c r="BT108" s="74">
        <v>0</v>
      </c>
      <c r="BU108" s="74">
        <v>0</v>
      </c>
      <c r="BV108" s="74">
        <v>0</v>
      </c>
      <c r="BW108" s="74">
        <v>0</v>
      </c>
      <c r="BX108" s="74">
        <v>0</v>
      </c>
      <c r="BY108" s="74">
        <v>0</v>
      </c>
      <c r="BZ108" s="74">
        <v>0</v>
      </c>
      <c r="CA108" s="74">
        <v>0</v>
      </c>
      <c r="CB108" s="74">
        <v>0</v>
      </c>
      <c r="CD108" s="74">
        <v>0</v>
      </c>
      <c r="CE108" s="74">
        <v>0</v>
      </c>
      <c r="CF108" s="74">
        <v>0</v>
      </c>
      <c r="CH108" s="95">
        <v>0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74">
        <v>0</v>
      </c>
      <c r="AA109" s="74">
        <v>0</v>
      </c>
      <c r="AB109" s="74">
        <v>0</v>
      </c>
      <c r="AC109" s="74">
        <v>0</v>
      </c>
      <c r="AD109" s="74">
        <v>0</v>
      </c>
      <c r="AE109" s="74">
        <v>0</v>
      </c>
      <c r="AF109" s="74">
        <v>0</v>
      </c>
      <c r="AG109" s="74">
        <v>0</v>
      </c>
      <c r="AH109" s="74">
        <v>0</v>
      </c>
      <c r="AI109" s="74">
        <v>0</v>
      </c>
      <c r="AJ109" s="74">
        <v>0</v>
      </c>
      <c r="AK109" s="74">
        <v>0</v>
      </c>
      <c r="AL109" s="74">
        <v>0</v>
      </c>
      <c r="AM109" s="74">
        <v>0</v>
      </c>
      <c r="AN109" s="74">
        <v>0</v>
      </c>
      <c r="AO109" s="74">
        <v>0</v>
      </c>
      <c r="AP109" s="74">
        <v>0</v>
      </c>
      <c r="AQ109" s="74">
        <v>0</v>
      </c>
      <c r="AR109" s="74">
        <v>0</v>
      </c>
      <c r="AS109" s="74">
        <v>0</v>
      </c>
      <c r="AT109" s="74">
        <v>0</v>
      </c>
      <c r="AU109" s="74">
        <v>0</v>
      </c>
      <c r="AV109" s="74">
        <v>0</v>
      </c>
      <c r="AW109" s="74">
        <v>0</v>
      </c>
      <c r="AX109" s="74">
        <v>0</v>
      </c>
      <c r="AY109" s="74">
        <v>0</v>
      </c>
      <c r="AZ109" s="74">
        <v>0</v>
      </c>
      <c r="BA109" s="74">
        <v>0</v>
      </c>
      <c r="BB109" s="74">
        <v>0</v>
      </c>
      <c r="BC109" s="74">
        <v>0</v>
      </c>
      <c r="BD109" s="74">
        <v>0</v>
      </c>
      <c r="BE109" s="74">
        <v>0</v>
      </c>
      <c r="BF109" s="74">
        <v>0</v>
      </c>
      <c r="BG109" s="74">
        <v>0</v>
      </c>
      <c r="BH109" s="74">
        <v>0</v>
      </c>
      <c r="BI109" s="74">
        <v>0</v>
      </c>
      <c r="BJ109" s="74">
        <v>0</v>
      </c>
      <c r="BK109" s="74">
        <v>0</v>
      </c>
      <c r="BL109" s="74">
        <v>0</v>
      </c>
      <c r="BM109" s="74">
        <v>0</v>
      </c>
      <c r="BN109" s="74">
        <v>0</v>
      </c>
      <c r="BO109" s="74">
        <v>0</v>
      </c>
      <c r="BP109" s="74">
        <v>0</v>
      </c>
      <c r="BQ109" s="74">
        <v>0</v>
      </c>
      <c r="BR109" s="74">
        <v>0</v>
      </c>
      <c r="BS109" s="74">
        <v>0</v>
      </c>
      <c r="BT109" s="74">
        <v>0</v>
      </c>
      <c r="BU109" s="74">
        <v>0</v>
      </c>
      <c r="BV109" s="74">
        <v>0</v>
      </c>
      <c r="BW109" s="74">
        <v>0</v>
      </c>
      <c r="BX109" s="74">
        <v>0</v>
      </c>
      <c r="BY109" s="74">
        <v>0</v>
      </c>
      <c r="BZ109" s="74">
        <v>0</v>
      </c>
      <c r="CA109" s="74">
        <v>0</v>
      </c>
      <c r="CB109" s="74">
        <v>0</v>
      </c>
      <c r="CD109" s="74">
        <v>0</v>
      </c>
      <c r="CE109" s="74">
        <v>0</v>
      </c>
      <c r="CF109" s="74">
        <v>0</v>
      </c>
      <c r="CH109" s="95">
        <v>0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74">
        <v>0</v>
      </c>
      <c r="X110" s="74">
        <v>0</v>
      </c>
      <c r="Y110" s="74">
        <v>0</v>
      </c>
      <c r="Z110" s="74">
        <v>0</v>
      </c>
      <c r="AA110" s="74">
        <v>0</v>
      </c>
      <c r="AB110" s="74">
        <v>0</v>
      </c>
      <c r="AC110" s="74">
        <v>0</v>
      </c>
      <c r="AD110" s="74">
        <v>0</v>
      </c>
      <c r="AE110" s="74">
        <v>0</v>
      </c>
      <c r="AF110" s="74">
        <v>0</v>
      </c>
      <c r="AG110" s="74">
        <v>0</v>
      </c>
      <c r="AH110" s="74">
        <v>0</v>
      </c>
      <c r="AI110" s="74">
        <v>0</v>
      </c>
      <c r="AJ110" s="74">
        <v>0</v>
      </c>
      <c r="AK110" s="74">
        <v>0</v>
      </c>
      <c r="AL110" s="74">
        <v>0</v>
      </c>
      <c r="AM110" s="74">
        <v>0</v>
      </c>
      <c r="AN110" s="74">
        <v>0</v>
      </c>
      <c r="AO110" s="74">
        <v>0</v>
      </c>
      <c r="AP110" s="74">
        <v>0</v>
      </c>
      <c r="AQ110" s="74">
        <v>0</v>
      </c>
      <c r="AR110" s="74">
        <v>0</v>
      </c>
      <c r="AS110" s="74">
        <v>0</v>
      </c>
      <c r="AT110" s="74">
        <v>0</v>
      </c>
      <c r="AU110" s="74">
        <v>0</v>
      </c>
      <c r="AV110" s="74">
        <v>0</v>
      </c>
      <c r="AW110" s="74">
        <v>0</v>
      </c>
      <c r="AX110" s="74">
        <v>0</v>
      </c>
      <c r="AY110" s="74">
        <v>0</v>
      </c>
      <c r="AZ110" s="74">
        <v>0</v>
      </c>
      <c r="BA110" s="74">
        <v>0</v>
      </c>
      <c r="BB110" s="74">
        <v>0</v>
      </c>
      <c r="BC110" s="74">
        <v>0</v>
      </c>
      <c r="BD110" s="74">
        <v>0</v>
      </c>
      <c r="BE110" s="74">
        <v>0</v>
      </c>
      <c r="BF110" s="74">
        <v>0</v>
      </c>
      <c r="BG110" s="74">
        <v>0</v>
      </c>
      <c r="BH110" s="74">
        <v>0</v>
      </c>
      <c r="BI110" s="74">
        <v>0</v>
      </c>
      <c r="BJ110" s="74">
        <v>0</v>
      </c>
      <c r="BK110" s="74">
        <v>0</v>
      </c>
      <c r="BL110" s="74">
        <v>0</v>
      </c>
      <c r="BM110" s="74">
        <v>0</v>
      </c>
      <c r="BN110" s="74">
        <v>0</v>
      </c>
      <c r="BO110" s="74">
        <v>0</v>
      </c>
      <c r="BP110" s="74">
        <v>0</v>
      </c>
      <c r="BQ110" s="74">
        <v>0</v>
      </c>
      <c r="BR110" s="74">
        <v>0</v>
      </c>
      <c r="BS110" s="74">
        <v>0</v>
      </c>
      <c r="BT110" s="74">
        <v>0</v>
      </c>
      <c r="BU110" s="74">
        <v>0</v>
      </c>
      <c r="BV110" s="74">
        <v>0</v>
      </c>
      <c r="BW110" s="74">
        <v>0</v>
      </c>
      <c r="BX110" s="74">
        <v>0</v>
      </c>
      <c r="BY110" s="74">
        <v>0</v>
      </c>
      <c r="BZ110" s="74">
        <v>0</v>
      </c>
      <c r="CA110" s="74">
        <v>0</v>
      </c>
      <c r="CB110" s="74">
        <v>0</v>
      </c>
      <c r="CD110" s="74">
        <v>0</v>
      </c>
      <c r="CE110" s="74">
        <v>0</v>
      </c>
      <c r="CF110" s="74">
        <v>0</v>
      </c>
      <c r="CH110" s="95">
        <v>0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0</v>
      </c>
      <c r="AD111" s="74">
        <v>0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  <c r="AR111" s="74">
        <v>0</v>
      </c>
      <c r="AS111" s="74">
        <v>0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v>0</v>
      </c>
      <c r="BV111" s="74">
        <v>0</v>
      </c>
      <c r="BW111" s="74">
        <v>0</v>
      </c>
      <c r="BX111" s="74">
        <v>0</v>
      </c>
      <c r="BY111" s="74">
        <v>0</v>
      </c>
      <c r="BZ111" s="74">
        <v>0</v>
      </c>
      <c r="CA111" s="74">
        <v>0</v>
      </c>
      <c r="CB111" s="74">
        <v>0</v>
      </c>
      <c r="CD111" s="74">
        <v>0</v>
      </c>
      <c r="CE111" s="74">
        <v>0</v>
      </c>
      <c r="CF111" s="74">
        <v>0</v>
      </c>
      <c r="CH111" s="95">
        <v>0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0</v>
      </c>
      <c r="Z112" s="74">
        <v>0</v>
      </c>
      <c r="AA112" s="74">
        <v>0</v>
      </c>
      <c r="AB112" s="74">
        <v>0</v>
      </c>
      <c r="AC112" s="74">
        <v>0</v>
      </c>
      <c r="AD112" s="74">
        <v>0</v>
      </c>
      <c r="AE112" s="74">
        <v>0</v>
      </c>
      <c r="AF112" s="74">
        <v>0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  <c r="AR112" s="74">
        <v>0</v>
      </c>
      <c r="AS112" s="74">
        <v>0</v>
      </c>
      <c r="AT112" s="74">
        <v>0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0</v>
      </c>
      <c r="CB112" s="74">
        <v>0</v>
      </c>
      <c r="CD112" s="74">
        <v>0</v>
      </c>
      <c r="CE112" s="74">
        <v>0</v>
      </c>
      <c r="CF112" s="74">
        <v>0</v>
      </c>
      <c r="CH112" s="95">
        <v>0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9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0</v>
      </c>
      <c r="AF114" s="74">
        <v>0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  <c r="AR114" s="74">
        <v>0</v>
      </c>
      <c r="AS114" s="74">
        <v>0</v>
      </c>
      <c r="AT114" s="74">
        <v>0</v>
      </c>
      <c r="AU114" s="74">
        <v>0</v>
      </c>
      <c r="AV114" s="74">
        <v>0</v>
      </c>
      <c r="AW114" s="74">
        <v>0</v>
      </c>
      <c r="AX114" s="74">
        <v>0</v>
      </c>
      <c r="AY114" s="74">
        <v>0</v>
      </c>
      <c r="AZ114" s="74">
        <v>0</v>
      </c>
      <c r="BA114" s="74">
        <v>0</v>
      </c>
      <c r="BB114" s="74">
        <v>0</v>
      </c>
      <c r="BC114" s="74">
        <v>0</v>
      </c>
      <c r="BD114" s="74">
        <v>0</v>
      </c>
      <c r="BE114" s="74">
        <v>0</v>
      </c>
      <c r="BF114" s="74">
        <v>0</v>
      </c>
      <c r="BG114" s="74">
        <v>0</v>
      </c>
      <c r="BH114" s="74">
        <v>0</v>
      </c>
      <c r="BI114" s="74">
        <v>0</v>
      </c>
      <c r="BJ114" s="74">
        <v>0</v>
      </c>
      <c r="BK114" s="74">
        <v>0</v>
      </c>
      <c r="BL114" s="74">
        <v>0</v>
      </c>
      <c r="BM114" s="74">
        <v>0</v>
      </c>
      <c r="BN114" s="74">
        <v>0</v>
      </c>
      <c r="BO114" s="74">
        <v>0</v>
      </c>
      <c r="BP114" s="74">
        <v>0</v>
      </c>
      <c r="BQ114" s="74">
        <v>0</v>
      </c>
      <c r="BR114" s="74">
        <v>0</v>
      </c>
      <c r="BS114" s="74">
        <v>0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D114" s="74">
        <v>0</v>
      </c>
      <c r="CE114" s="74">
        <v>0</v>
      </c>
      <c r="CF114" s="74">
        <v>0</v>
      </c>
      <c r="CH114" s="95">
        <v>0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  <c r="V115" s="74">
        <v>0</v>
      </c>
      <c r="W115" s="74">
        <v>0</v>
      </c>
      <c r="X115" s="74">
        <v>0</v>
      </c>
      <c r="Y115" s="74">
        <v>0</v>
      </c>
      <c r="Z115" s="74">
        <v>0</v>
      </c>
      <c r="AA115" s="74">
        <v>0</v>
      </c>
      <c r="AB115" s="74">
        <v>0</v>
      </c>
      <c r="AC115" s="74">
        <v>0</v>
      </c>
      <c r="AD115" s="74">
        <v>0</v>
      </c>
      <c r="AE115" s="74">
        <v>0</v>
      </c>
      <c r="AF115" s="74">
        <v>0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D115" s="74">
        <v>0</v>
      </c>
      <c r="CE115" s="74">
        <v>0</v>
      </c>
      <c r="CF115" s="74">
        <v>0</v>
      </c>
      <c r="CH115" s="95">
        <v>0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0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0</v>
      </c>
      <c r="BG116" s="74">
        <v>0</v>
      </c>
      <c r="BH116" s="74">
        <v>0</v>
      </c>
      <c r="BI116" s="74">
        <v>0</v>
      </c>
      <c r="BJ116" s="74">
        <v>0</v>
      </c>
      <c r="BK116" s="74">
        <v>0</v>
      </c>
      <c r="BL116" s="74">
        <v>0</v>
      </c>
      <c r="BM116" s="74">
        <v>0</v>
      </c>
      <c r="BN116" s="74">
        <v>0</v>
      </c>
      <c r="BO116" s="74">
        <v>0</v>
      </c>
      <c r="BP116" s="74">
        <v>0</v>
      </c>
      <c r="BQ116" s="74">
        <v>0</v>
      </c>
      <c r="BR116" s="74">
        <v>0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0</v>
      </c>
      <c r="CB116" s="74">
        <v>0</v>
      </c>
      <c r="CD116" s="74">
        <v>0</v>
      </c>
      <c r="CE116" s="74">
        <v>0</v>
      </c>
      <c r="CF116" s="74">
        <v>0</v>
      </c>
      <c r="CH116" s="95">
        <v>0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74">
        <v>0</v>
      </c>
      <c r="AH117" s="74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  <c r="AR117" s="74">
        <v>0</v>
      </c>
      <c r="AS117" s="74">
        <v>0</v>
      </c>
      <c r="AT117" s="74">
        <v>0</v>
      </c>
      <c r="AU117" s="74">
        <v>0</v>
      </c>
      <c r="AV117" s="74">
        <v>0</v>
      </c>
      <c r="AW117" s="74">
        <v>0</v>
      </c>
      <c r="AX117" s="74">
        <v>0</v>
      </c>
      <c r="AY117" s="74">
        <v>0</v>
      </c>
      <c r="AZ117" s="74">
        <v>0</v>
      </c>
      <c r="BA117" s="74">
        <v>0</v>
      </c>
      <c r="BB117" s="74">
        <v>0</v>
      </c>
      <c r="BC117" s="74">
        <v>0</v>
      </c>
      <c r="BD117" s="74">
        <v>0</v>
      </c>
      <c r="BE117" s="74">
        <v>0</v>
      </c>
      <c r="BF117" s="74">
        <v>0</v>
      </c>
      <c r="BG117" s="74">
        <v>0</v>
      </c>
      <c r="BH117" s="74">
        <v>0</v>
      </c>
      <c r="BI117" s="74">
        <v>0</v>
      </c>
      <c r="BJ117" s="74">
        <v>0</v>
      </c>
      <c r="BK117" s="74">
        <v>0</v>
      </c>
      <c r="BL117" s="74">
        <v>0</v>
      </c>
      <c r="BM117" s="74">
        <v>0</v>
      </c>
      <c r="BN117" s="74">
        <v>0</v>
      </c>
      <c r="BO117" s="74">
        <v>0</v>
      </c>
      <c r="BP117" s="74">
        <v>0</v>
      </c>
      <c r="BQ117" s="74">
        <v>0</v>
      </c>
      <c r="BR117" s="74">
        <v>0</v>
      </c>
      <c r="BS117" s="74">
        <v>0</v>
      </c>
      <c r="BT117" s="74">
        <v>0</v>
      </c>
      <c r="BU117" s="74">
        <v>0</v>
      </c>
      <c r="BV117" s="74">
        <v>0</v>
      </c>
      <c r="BW117" s="74">
        <v>0</v>
      </c>
      <c r="BX117" s="74">
        <v>0</v>
      </c>
      <c r="BY117" s="74">
        <v>0</v>
      </c>
      <c r="BZ117" s="74">
        <v>0</v>
      </c>
      <c r="CA117" s="74">
        <v>0</v>
      </c>
      <c r="CB117" s="74">
        <v>0</v>
      </c>
      <c r="CD117" s="74">
        <v>0</v>
      </c>
      <c r="CE117" s="74">
        <v>0</v>
      </c>
      <c r="CF117" s="74">
        <v>0</v>
      </c>
      <c r="CH117" s="95">
        <v>0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  <c r="AR118" s="74">
        <v>0</v>
      </c>
      <c r="AS118" s="74">
        <v>0</v>
      </c>
      <c r="AT118" s="74">
        <v>0</v>
      </c>
      <c r="AU118" s="74">
        <v>0</v>
      </c>
      <c r="AV118" s="74">
        <v>0</v>
      </c>
      <c r="AW118" s="74">
        <v>0</v>
      </c>
      <c r="AX118" s="74">
        <v>0</v>
      </c>
      <c r="AY118" s="74">
        <v>0</v>
      </c>
      <c r="AZ118" s="74">
        <v>0</v>
      </c>
      <c r="BA118" s="74">
        <v>0</v>
      </c>
      <c r="BB118" s="74">
        <v>0</v>
      </c>
      <c r="BC118" s="74">
        <v>0</v>
      </c>
      <c r="BD118" s="74">
        <v>0</v>
      </c>
      <c r="BE118" s="74">
        <v>0</v>
      </c>
      <c r="BF118" s="74">
        <v>0</v>
      </c>
      <c r="BG118" s="74">
        <v>0</v>
      </c>
      <c r="BH118" s="74">
        <v>0</v>
      </c>
      <c r="BI118" s="74">
        <v>0</v>
      </c>
      <c r="BJ118" s="74">
        <v>0</v>
      </c>
      <c r="BK118" s="74">
        <v>0</v>
      </c>
      <c r="BL118" s="74">
        <v>0</v>
      </c>
      <c r="BM118" s="74">
        <v>0</v>
      </c>
      <c r="BN118" s="74">
        <v>0</v>
      </c>
      <c r="BO118" s="74">
        <v>0</v>
      </c>
      <c r="BP118" s="74">
        <v>0</v>
      </c>
      <c r="BQ118" s="74">
        <v>0</v>
      </c>
      <c r="BR118" s="74">
        <v>0</v>
      </c>
      <c r="BS118" s="74">
        <v>0</v>
      </c>
      <c r="BT118" s="74">
        <v>0</v>
      </c>
      <c r="BU118" s="74">
        <v>0</v>
      </c>
      <c r="BV118" s="74">
        <v>0</v>
      </c>
      <c r="BW118" s="74">
        <v>0</v>
      </c>
      <c r="BX118" s="74">
        <v>0</v>
      </c>
      <c r="BY118" s="74">
        <v>0</v>
      </c>
      <c r="BZ118" s="74">
        <v>0</v>
      </c>
      <c r="CA118" s="74">
        <v>0</v>
      </c>
      <c r="CB118" s="74">
        <v>0</v>
      </c>
      <c r="CD118" s="74">
        <v>0</v>
      </c>
      <c r="CE118" s="74">
        <v>0</v>
      </c>
      <c r="CF118" s="74">
        <v>0</v>
      </c>
      <c r="CH118" s="95">
        <v>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  <c r="AR119" s="74">
        <v>0</v>
      </c>
      <c r="AS119" s="74">
        <v>0</v>
      </c>
      <c r="AT119" s="74">
        <v>0</v>
      </c>
      <c r="AU119" s="74">
        <v>0</v>
      </c>
      <c r="AV119" s="74">
        <v>0</v>
      </c>
      <c r="AW119" s="74">
        <v>0</v>
      </c>
      <c r="AX119" s="74">
        <v>0</v>
      </c>
      <c r="AY119" s="74">
        <v>0</v>
      </c>
      <c r="AZ119" s="74">
        <v>0</v>
      </c>
      <c r="BA119" s="74">
        <v>0</v>
      </c>
      <c r="BB119" s="74">
        <v>0</v>
      </c>
      <c r="BC119" s="74">
        <v>0</v>
      </c>
      <c r="BD119" s="74">
        <v>0</v>
      </c>
      <c r="BE119" s="74">
        <v>0</v>
      </c>
      <c r="BF119" s="74">
        <v>0</v>
      </c>
      <c r="BG119" s="74">
        <v>0</v>
      </c>
      <c r="BH119" s="74">
        <v>0</v>
      </c>
      <c r="BI119" s="74">
        <v>0</v>
      </c>
      <c r="BJ119" s="74">
        <v>0</v>
      </c>
      <c r="BK119" s="74">
        <v>0</v>
      </c>
      <c r="BL119" s="74">
        <v>0</v>
      </c>
      <c r="BM119" s="74">
        <v>0</v>
      </c>
      <c r="BN119" s="74">
        <v>0</v>
      </c>
      <c r="BO119" s="74">
        <v>0</v>
      </c>
      <c r="BP119" s="74">
        <v>0</v>
      </c>
      <c r="BQ119" s="74">
        <v>0</v>
      </c>
      <c r="BR119" s="74">
        <v>0</v>
      </c>
      <c r="BS119" s="74">
        <v>0</v>
      </c>
      <c r="BT119" s="74">
        <v>0</v>
      </c>
      <c r="BU119" s="74">
        <v>0</v>
      </c>
      <c r="BV119" s="74">
        <v>0</v>
      </c>
      <c r="BW119" s="74">
        <v>0</v>
      </c>
      <c r="BX119" s="74">
        <v>0</v>
      </c>
      <c r="BY119" s="74">
        <v>0</v>
      </c>
      <c r="BZ119" s="74">
        <v>0</v>
      </c>
      <c r="CA119" s="74">
        <v>0</v>
      </c>
      <c r="CB119" s="74">
        <v>0</v>
      </c>
      <c r="CD119" s="74">
        <v>0</v>
      </c>
      <c r="CE119" s="74">
        <v>0</v>
      </c>
      <c r="CF119" s="74">
        <v>0</v>
      </c>
      <c r="CH119" s="95">
        <v>0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  <c r="AS120" s="74">
        <v>0</v>
      </c>
      <c r="AT120" s="74">
        <v>0</v>
      </c>
      <c r="AU120" s="74">
        <v>0</v>
      </c>
      <c r="AV120" s="74">
        <v>0</v>
      </c>
      <c r="AW120" s="74">
        <v>0</v>
      </c>
      <c r="AX120" s="74">
        <v>0</v>
      </c>
      <c r="AY120" s="74">
        <v>0</v>
      </c>
      <c r="AZ120" s="74">
        <v>0</v>
      </c>
      <c r="BA120" s="74">
        <v>0</v>
      </c>
      <c r="BB120" s="74">
        <v>0</v>
      </c>
      <c r="BC120" s="74">
        <v>0</v>
      </c>
      <c r="BD120" s="74">
        <v>0</v>
      </c>
      <c r="BE120" s="74">
        <v>0</v>
      </c>
      <c r="BF120" s="74">
        <v>0</v>
      </c>
      <c r="BG120" s="74">
        <v>0</v>
      </c>
      <c r="BH120" s="74">
        <v>0</v>
      </c>
      <c r="BI120" s="74">
        <v>0</v>
      </c>
      <c r="BJ120" s="74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4">
        <v>0</v>
      </c>
      <c r="BR120" s="74">
        <v>0</v>
      </c>
      <c r="BS120" s="74">
        <v>0</v>
      </c>
      <c r="BT120" s="74">
        <v>0</v>
      </c>
      <c r="BU120" s="74">
        <v>0</v>
      </c>
      <c r="BV120" s="74">
        <v>0</v>
      </c>
      <c r="BW120" s="74">
        <v>0</v>
      </c>
      <c r="BX120" s="74">
        <v>0</v>
      </c>
      <c r="BY120" s="74">
        <v>0</v>
      </c>
      <c r="BZ120" s="74">
        <v>0</v>
      </c>
      <c r="CA120" s="74">
        <v>0</v>
      </c>
      <c r="CB120" s="74">
        <v>0</v>
      </c>
      <c r="CD120" s="74">
        <v>0</v>
      </c>
      <c r="CE120" s="74">
        <v>0</v>
      </c>
      <c r="CF120" s="74">
        <v>0</v>
      </c>
      <c r="CH120" s="95">
        <v>0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  <c r="AR121" s="74">
        <v>0</v>
      </c>
      <c r="AS121" s="74">
        <v>0</v>
      </c>
      <c r="AT121" s="74">
        <v>0</v>
      </c>
      <c r="AU121" s="74">
        <v>0</v>
      </c>
      <c r="AV121" s="74">
        <v>0</v>
      </c>
      <c r="AW121" s="74">
        <v>0</v>
      </c>
      <c r="AX121" s="74">
        <v>0</v>
      </c>
      <c r="AY121" s="74">
        <v>0</v>
      </c>
      <c r="AZ121" s="74">
        <v>0</v>
      </c>
      <c r="BA121" s="74">
        <v>0</v>
      </c>
      <c r="BB121" s="74">
        <v>0</v>
      </c>
      <c r="BC121" s="74">
        <v>0</v>
      </c>
      <c r="BD121" s="74">
        <v>0</v>
      </c>
      <c r="BE121" s="74">
        <v>0</v>
      </c>
      <c r="BF121" s="74">
        <v>0</v>
      </c>
      <c r="BG121" s="74">
        <v>0</v>
      </c>
      <c r="BH121" s="74">
        <v>0</v>
      </c>
      <c r="BI121" s="74">
        <v>0</v>
      </c>
      <c r="BJ121" s="74">
        <v>0</v>
      </c>
      <c r="BK121" s="74">
        <v>0</v>
      </c>
      <c r="BL121" s="74">
        <v>0</v>
      </c>
      <c r="BM121" s="74">
        <v>0</v>
      </c>
      <c r="BN121" s="74">
        <v>0</v>
      </c>
      <c r="BO121" s="74">
        <v>0</v>
      </c>
      <c r="BP121" s="74">
        <v>0</v>
      </c>
      <c r="BQ121" s="74">
        <v>0</v>
      </c>
      <c r="BR121" s="74">
        <v>0</v>
      </c>
      <c r="BS121" s="74">
        <v>0</v>
      </c>
      <c r="BT121" s="74">
        <v>0</v>
      </c>
      <c r="BU121" s="74">
        <v>0</v>
      </c>
      <c r="BV121" s="74">
        <v>0</v>
      </c>
      <c r="BW121" s="74">
        <v>0</v>
      </c>
      <c r="BX121" s="74">
        <v>0</v>
      </c>
      <c r="BY121" s="74">
        <v>0</v>
      </c>
      <c r="BZ121" s="74">
        <v>0</v>
      </c>
      <c r="CA121" s="74">
        <v>0</v>
      </c>
      <c r="CB121" s="74">
        <v>0</v>
      </c>
      <c r="CD121" s="74">
        <v>0</v>
      </c>
      <c r="CE121" s="74">
        <v>0</v>
      </c>
      <c r="CF121" s="74">
        <v>0</v>
      </c>
      <c r="CH121" s="95">
        <v>0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9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9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9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0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0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0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v>0</v>
      </c>
      <c r="BV125" s="74">
        <v>0</v>
      </c>
      <c r="BW125" s="74">
        <v>0</v>
      </c>
      <c r="BX125" s="74">
        <v>0</v>
      </c>
      <c r="BY125" s="74">
        <v>0</v>
      </c>
      <c r="BZ125" s="74">
        <v>0</v>
      </c>
      <c r="CA125" s="74">
        <v>0</v>
      </c>
      <c r="CB125" s="74">
        <v>0</v>
      </c>
      <c r="CD125" s="74">
        <v>0</v>
      </c>
      <c r="CE125" s="74">
        <v>0</v>
      </c>
      <c r="CF125" s="74">
        <v>0</v>
      </c>
      <c r="CH125" s="95">
        <v>0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9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0</v>
      </c>
      <c r="BM127" s="74">
        <v>0</v>
      </c>
      <c r="BN127" s="74">
        <v>0</v>
      </c>
      <c r="BO127" s="74">
        <v>0</v>
      </c>
      <c r="BP127" s="74">
        <v>0</v>
      </c>
      <c r="BQ127" s="74">
        <v>0</v>
      </c>
      <c r="BR127" s="74">
        <v>0</v>
      </c>
      <c r="BS127" s="74">
        <v>0</v>
      </c>
      <c r="BT127" s="74">
        <v>0</v>
      </c>
      <c r="BU127" s="74">
        <v>0</v>
      </c>
      <c r="BV127" s="74">
        <v>0</v>
      </c>
      <c r="BW127" s="74">
        <v>0</v>
      </c>
      <c r="BX127" s="74">
        <v>0</v>
      </c>
      <c r="BY127" s="74">
        <v>0</v>
      </c>
      <c r="BZ127" s="74">
        <v>0</v>
      </c>
      <c r="CA127" s="74">
        <v>0</v>
      </c>
      <c r="CB127" s="74">
        <v>0</v>
      </c>
      <c r="CD127" s="74">
        <v>0</v>
      </c>
      <c r="CE127" s="74">
        <v>0</v>
      </c>
      <c r="CF127" s="74">
        <v>0</v>
      </c>
      <c r="CH127" s="95">
        <v>0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0</v>
      </c>
      <c r="AT128" s="74">
        <v>0</v>
      </c>
      <c r="AU128" s="74">
        <v>0</v>
      </c>
      <c r="AV128" s="74">
        <v>0</v>
      </c>
      <c r="AW128" s="74">
        <v>0</v>
      </c>
      <c r="AX128" s="74">
        <v>0</v>
      </c>
      <c r="AY128" s="74">
        <v>0</v>
      </c>
      <c r="AZ128" s="74">
        <v>0</v>
      </c>
      <c r="BA128" s="74">
        <v>0</v>
      </c>
      <c r="BB128" s="74">
        <v>0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0</v>
      </c>
      <c r="BI128" s="74">
        <v>0</v>
      </c>
      <c r="BJ128" s="74">
        <v>0</v>
      </c>
      <c r="BK128" s="74">
        <v>0</v>
      </c>
      <c r="BL128" s="74">
        <v>0</v>
      </c>
      <c r="BM128" s="74">
        <v>0</v>
      </c>
      <c r="BN128" s="74">
        <v>0</v>
      </c>
      <c r="BO128" s="74">
        <v>0</v>
      </c>
      <c r="BP128" s="74">
        <v>0</v>
      </c>
      <c r="BQ128" s="74">
        <v>0</v>
      </c>
      <c r="BR128" s="74">
        <v>0</v>
      </c>
      <c r="BS128" s="74">
        <v>0</v>
      </c>
      <c r="BT128" s="74">
        <v>0</v>
      </c>
      <c r="BU128" s="74">
        <v>0</v>
      </c>
      <c r="BV128" s="74">
        <v>0</v>
      </c>
      <c r="BW128" s="74">
        <v>0</v>
      </c>
      <c r="BX128" s="74">
        <v>0</v>
      </c>
      <c r="BY128" s="74">
        <v>0</v>
      </c>
      <c r="BZ128" s="74">
        <v>0</v>
      </c>
      <c r="CA128" s="74">
        <v>0</v>
      </c>
      <c r="CB128" s="74">
        <v>0</v>
      </c>
      <c r="CD128" s="74">
        <v>0</v>
      </c>
      <c r="CE128" s="74">
        <v>0</v>
      </c>
      <c r="CF128" s="74">
        <v>0</v>
      </c>
      <c r="CH128" s="95">
        <v>0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9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</v>
      </c>
      <c r="G130" s="74">
        <v>0</v>
      </c>
      <c r="H130" s="74">
        <v>0</v>
      </c>
      <c r="I130" s="74">
        <v>0</v>
      </c>
      <c r="J130" s="74">
        <v>0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  <c r="Q130" s="74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0</v>
      </c>
      <c r="AD130" s="74">
        <v>0</v>
      </c>
      <c r="AE130" s="74">
        <v>0</v>
      </c>
      <c r="AF130" s="74">
        <v>0</v>
      </c>
      <c r="AG130" s="74">
        <v>0</v>
      </c>
      <c r="AH130" s="74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  <c r="AR130" s="74">
        <v>0</v>
      </c>
      <c r="AS130" s="74">
        <v>0</v>
      </c>
      <c r="AT130" s="74">
        <v>0</v>
      </c>
      <c r="AU130" s="74">
        <v>0</v>
      </c>
      <c r="AV130" s="74">
        <v>0</v>
      </c>
      <c r="AW130" s="74">
        <v>0</v>
      </c>
      <c r="AX130" s="74">
        <v>0</v>
      </c>
      <c r="AY130" s="74">
        <v>0</v>
      </c>
      <c r="AZ130" s="74">
        <v>0</v>
      </c>
      <c r="BA130" s="74">
        <v>0</v>
      </c>
      <c r="BB130" s="74">
        <v>0</v>
      </c>
      <c r="BC130" s="74">
        <v>0</v>
      </c>
      <c r="BD130" s="74">
        <v>0</v>
      </c>
      <c r="BE130" s="74">
        <v>0</v>
      </c>
      <c r="BF130" s="74">
        <v>0</v>
      </c>
      <c r="BG130" s="74">
        <v>0</v>
      </c>
      <c r="BH130" s="74">
        <v>0</v>
      </c>
      <c r="BI130" s="74">
        <v>0</v>
      </c>
      <c r="BJ130" s="74">
        <v>0</v>
      </c>
      <c r="BK130" s="74">
        <v>0</v>
      </c>
      <c r="BL130" s="74">
        <v>0</v>
      </c>
      <c r="BM130" s="74">
        <v>0</v>
      </c>
      <c r="BN130" s="74">
        <v>0</v>
      </c>
      <c r="BO130" s="74">
        <v>0</v>
      </c>
      <c r="BP130" s="74">
        <v>0</v>
      </c>
      <c r="BQ130" s="74">
        <v>0</v>
      </c>
      <c r="BR130" s="74">
        <v>0</v>
      </c>
      <c r="BS130" s="74">
        <v>0</v>
      </c>
      <c r="BT130" s="74">
        <v>0</v>
      </c>
      <c r="BU130" s="74">
        <v>0</v>
      </c>
      <c r="BV130" s="74">
        <v>0</v>
      </c>
      <c r="BW130" s="74">
        <v>0</v>
      </c>
      <c r="BX130" s="74">
        <v>0</v>
      </c>
      <c r="BY130" s="74">
        <v>0</v>
      </c>
      <c r="BZ130" s="74">
        <v>0</v>
      </c>
      <c r="CA130" s="74">
        <v>0</v>
      </c>
      <c r="CB130" s="74">
        <v>0</v>
      </c>
      <c r="CD130" s="74">
        <v>0</v>
      </c>
      <c r="CE130" s="74">
        <v>0</v>
      </c>
      <c r="CF130" s="74">
        <v>0</v>
      </c>
      <c r="CH130" s="95">
        <v>0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</v>
      </c>
      <c r="AY131" s="74">
        <v>0</v>
      </c>
      <c r="AZ131" s="74">
        <v>0</v>
      </c>
      <c r="BA131" s="74">
        <v>0</v>
      </c>
      <c r="BB131" s="74">
        <v>0</v>
      </c>
      <c r="BC131" s="74">
        <v>0</v>
      </c>
      <c r="BD131" s="74">
        <v>0</v>
      </c>
      <c r="BE131" s="74">
        <v>0</v>
      </c>
      <c r="BF131" s="74">
        <v>0</v>
      </c>
      <c r="BG131" s="74">
        <v>0</v>
      </c>
      <c r="BH131" s="74">
        <v>0</v>
      </c>
      <c r="BI131" s="74">
        <v>0</v>
      </c>
      <c r="BJ131" s="74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4">
        <v>0</v>
      </c>
      <c r="BR131" s="74">
        <v>0</v>
      </c>
      <c r="BS131" s="74">
        <v>0</v>
      </c>
      <c r="BT131" s="74">
        <v>0</v>
      </c>
      <c r="BU131" s="74">
        <v>0</v>
      </c>
      <c r="BV131" s="74">
        <v>0</v>
      </c>
      <c r="BW131" s="74">
        <v>0</v>
      </c>
      <c r="BX131" s="74">
        <v>0</v>
      </c>
      <c r="BY131" s="74">
        <v>0</v>
      </c>
      <c r="BZ131" s="74">
        <v>0</v>
      </c>
      <c r="CA131" s="74">
        <v>0</v>
      </c>
      <c r="CB131" s="74">
        <v>0</v>
      </c>
      <c r="CD131" s="74">
        <v>0</v>
      </c>
      <c r="CE131" s="74">
        <v>0</v>
      </c>
      <c r="CF131" s="74">
        <v>0</v>
      </c>
      <c r="CH131" s="95">
        <v>0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9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59.195626025619319</v>
      </c>
      <c r="E133" s="74">
        <v>77.422815977846625</v>
      </c>
      <c r="F133" s="74">
        <v>6.3002078742775982</v>
      </c>
      <c r="G133" s="74">
        <v>41.672594160315178</v>
      </c>
      <c r="H133" s="74">
        <v>62.223867019115545</v>
      </c>
      <c r="I133" s="74">
        <v>44.248068807762778</v>
      </c>
      <c r="J133" s="74">
        <v>16.23451921485303</v>
      </c>
      <c r="K133" s="74">
        <v>234.59591370834372</v>
      </c>
      <c r="L133" s="74">
        <v>16.144603089819224</v>
      </c>
      <c r="M133" s="74">
        <v>329.99517914103507</v>
      </c>
      <c r="N133" s="74">
        <v>518.66977455883296</v>
      </c>
      <c r="O133" s="74">
        <v>174.30992932335954</v>
      </c>
      <c r="P133" s="74">
        <v>58.204010839655481</v>
      </c>
      <c r="Q133" s="74">
        <v>95.049297633863148</v>
      </c>
      <c r="R133" s="74">
        <v>81.694551846732921</v>
      </c>
      <c r="S133" s="74">
        <v>69.874374895447787</v>
      </c>
      <c r="T133" s="74">
        <v>210.48304688897676</v>
      </c>
      <c r="U133" s="74">
        <v>83.220798249136394</v>
      </c>
      <c r="V133" s="74">
        <v>74.883994392077923</v>
      </c>
      <c r="W133" s="74">
        <v>6.5216636275893523</v>
      </c>
      <c r="X133" s="74">
        <v>56.683497976520577</v>
      </c>
      <c r="Y133" s="74">
        <v>89.505160364257776</v>
      </c>
      <c r="Z133" s="74">
        <v>160.72474413456914</v>
      </c>
      <c r="AA133" s="74">
        <v>40.875074958777496</v>
      </c>
      <c r="AB133" s="74">
        <v>416.04346366758762</v>
      </c>
      <c r="AC133" s="74">
        <v>142.95797703260521</v>
      </c>
      <c r="AD133" s="74">
        <v>96.623739698784064</v>
      </c>
      <c r="AE133" s="74">
        <v>44.566245441646956</v>
      </c>
      <c r="AF133" s="74">
        <v>312.8575392992592</v>
      </c>
      <c r="AG133" s="74">
        <v>1170.7333552508196</v>
      </c>
      <c r="AH133" s="74">
        <v>386.16164291903596</v>
      </c>
      <c r="AI133" s="74">
        <v>507.70898606582819</v>
      </c>
      <c r="AJ133" s="74">
        <v>1332.7538137294259</v>
      </c>
      <c r="AK133" s="74">
        <v>423.18351498964915</v>
      </c>
      <c r="AL133" s="74">
        <v>656.84760620711575</v>
      </c>
      <c r="AM133" s="74">
        <v>238.0379645323282</v>
      </c>
      <c r="AN133" s="74">
        <v>305.3565405132785</v>
      </c>
      <c r="AO133" s="74">
        <v>164.70148034690416</v>
      </c>
      <c r="AP133" s="74">
        <v>29.855200381392294</v>
      </c>
      <c r="AQ133" s="74">
        <v>1555.6134024474993</v>
      </c>
      <c r="AR133" s="74">
        <v>304.0000525192342</v>
      </c>
      <c r="AS133" s="74">
        <v>456.29933307298739</v>
      </c>
      <c r="AT133" s="74">
        <v>415.13886835167511</v>
      </c>
      <c r="AU133" s="74">
        <v>5.4208539446232482</v>
      </c>
      <c r="AV133" s="74">
        <v>23.970193054086316</v>
      </c>
      <c r="AW133" s="74">
        <v>25.032013278207394</v>
      </c>
      <c r="AX133" s="74">
        <v>41.256473816848612</v>
      </c>
      <c r="AY133" s="74">
        <v>1474.2090146703267</v>
      </c>
      <c r="AZ133" s="74">
        <v>46.411673716064278</v>
      </c>
      <c r="BA133" s="74">
        <v>35.150698291498983</v>
      </c>
      <c r="BB133" s="74">
        <v>51.882339901113369</v>
      </c>
      <c r="BC133" s="74">
        <v>122.77102816282827</v>
      </c>
      <c r="BD133" s="74">
        <v>85.896317717057372</v>
      </c>
      <c r="BE133" s="74">
        <v>58.596021512461142</v>
      </c>
      <c r="BF133" s="74">
        <v>100.43043181673666</v>
      </c>
      <c r="BG133" s="74">
        <v>91.148915149996398</v>
      </c>
      <c r="BH133" s="74">
        <v>54.231768443551225</v>
      </c>
      <c r="BI133" s="74">
        <v>43.464903309420009</v>
      </c>
      <c r="BJ133" s="74">
        <v>269.32000621173654</v>
      </c>
      <c r="BK133" s="74">
        <v>14.379105384022067</v>
      </c>
      <c r="BL133" s="74">
        <v>126.81175214602445</v>
      </c>
      <c r="BM133" s="74">
        <v>123.63385389240288</v>
      </c>
      <c r="BN133" s="74">
        <v>22.8897705743465</v>
      </c>
      <c r="BO133" s="74">
        <v>96.970463111387716</v>
      </c>
      <c r="BP133" s="74">
        <v>282.21830470356122</v>
      </c>
      <c r="BQ133" s="74">
        <v>25.029260141151944</v>
      </c>
      <c r="BR133" s="74">
        <v>173.17955927708223</v>
      </c>
      <c r="BS133" s="74">
        <v>0</v>
      </c>
      <c r="BT133" s="74">
        <v>14962.47876340238</v>
      </c>
      <c r="BU133" s="74">
        <v>0</v>
      </c>
      <c r="BV133" s="74">
        <v>0</v>
      </c>
      <c r="BW133" s="74">
        <v>0</v>
      </c>
      <c r="BX133" s="74">
        <v>21632.605893532178</v>
      </c>
      <c r="BY133" s="74">
        <v>6592.915343065446</v>
      </c>
      <c r="BZ133" s="74">
        <v>0</v>
      </c>
      <c r="CA133" s="74">
        <v>28225.521236597622</v>
      </c>
      <c r="CB133" s="74">
        <v>43188</v>
      </c>
      <c r="CD133" s="74">
        <v>0</v>
      </c>
      <c r="CE133" s="74">
        <v>0</v>
      </c>
      <c r="CF133" s="74">
        <v>0</v>
      </c>
      <c r="CH133" s="95">
        <v>43188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30A-5CC7-424B-B633-ACB4E974D64D}">
  <sheetPr>
    <tabColor rgb="FFFFFF00"/>
  </sheetPr>
  <dimension ref="A1:CI133"/>
  <sheetViews>
    <sheetView topLeftCell="A25" workbookViewId="0">
      <selection activeCell="B5" sqref="B5"/>
    </sheetView>
  </sheetViews>
  <sheetFormatPr defaultColWidth="8.77734375" defaultRowHeight="14.4"/>
  <cols>
    <col min="1" max="1" width="13.44140625" style="62" customWidth="1"/>
    <col min="2" max="2" width="17.44140625" style="62" customWidth="1"/>
    <col min="3" max="3" width="6.77734375" style="62" customWidth="1"/>
    <col min="4" max="16384" width="8.77734375" style="62"/>
  </cols>
  <sheetData>
    <row r="1" spans="1:87" ht="12.75" customHeight="1">
      <c r="A1" s="65" t="s">
        <v>1412</v>
      </c>
      <c r="B1" s="66" t="s">
        <v>1413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X1" s="67"/>
      <c r="BY1" s="67"/>
      <c r="BZ1" s="67"/>
      <c r="CA1" s="67"/>
    </row>
    <row r="2" spans="1:87" ht="12.75" customHeight="1">
      <c r="A2" s="65" t="s">
        <v>1414</v>
      </c>
      <c r="B2" s="66" t="s">
        <v>1414</v>
      </c>
      <c r="D2" s="3" t="s">
        <v>1415</v>
      </c>
      <c r="E2" s="3" t="s">
        <v>1416</v>
      </c>
      <c r="F2" s="3" t="s">
        <v>1417</v>
      </c>
      <c r="G2" s="3" t="s">
        <v>1418</v>
      </c>
      <c r="H2" s="3" t="s">
        <v>1419</v>
      </c>
      <c r="I2" s="3" t="s">
        <v>1420</v>
      </c>
      <c r="J2" s="3" t="s">
        <v>1421</v>
      </c>
      <c r="K2" s="3" t="s">
        <v>1422</v>
      </c>
      <c r="L2" s="3" t="s">
        <v>1423</v>
      </c>
      <c r="M2" s="3" t="s">
        <v>1424</v>
      </c>
      <c r="N2" s="3" t="s">
        <v>1425</v>
      </c>
      <c r="O2" s="3" t="s">
        <v>1426</v>
      </c>
      <c r="P2" s="3" t="s">
        <v>1427</v>
      </c>
      <c r="Q2" s="3" t="s">
        <v>1428</v>
      </c>
      <c r="R2" s="3" t="s">
        <v>1429</v>
      </c>
      <c r="S2" s="3" t="s">
        <v>1430</v>
      </c>
      <c r="T2" s="3" t="s">
        <v>1431</v>
      </c>
      <c r="U2" s="3" t="s">
        <v>1432</v>
      </c>
      <c r="V2" s="3" t="s">
        <v>1433</v>
      </c>
      <c r="W2" s="3" t="s">
        <v>1434</v>
      </c>
      <c r="X2" s="3" t="s">
        <v>1435</v>
      </c>
      <c r="Y2" s="3" t="s">
        <v>1436</v>
      </c>
      <c r="Z2" s="3" t="s">
        <v>1437</v>
      </c>
      <c r="AA2" s="3" t="s">
        <v>1438</v>
      </c>
      <c r="AB2" s="3" t="s">
        <v>1439</v>
      </c>
      <c r="AC2" s="3" t="s">
        <v>1440</v>
      </c>
      <c r="AD2" s="3" t="s">
        <v>1441</v>
      </c>
      <c r="AE2" s="3" t="s">
        <v>1442</v>
      </c>
      <c r="AF2" s="3" t="s">
        <v>1443</v>
      </c>
      <c r="AG2" s="3" t="s">
        <v>1444</v>
      </c>
      <c r="AH2" s="3" t="s">
        <v>1445</v>
      </c>
      <c r="AI2" s="3" t="s">
        <v>1446</v>
      </c>
      <c r="AJ2" s="3" t="s">
        <v>1447</v>
      </c>
      <c r="AK2" s="3" t="s">
        <v>1448</v>
      </c>
      <c r="AL2" s="3" t="s">
        <v>1449</v>
      </c>
      <c r="AM2" s="3" t="s">
        <v>1450</v>
      </c>
      <c r="AN2" s="3" t="s">
        <v>1451</v>
      </c>
      <c r="AO2" s="3" t="s">
        <v>1452</v>
      </c>
      <c r="AP2" s="3" t="s">
        <v>1453</v>
      </c>
      <c r="AQ2" s="3" t="s">
        <v>1454</v>
      </c>
      <c r="AR2" s="3" t="s">
        <v>1455</v>
      </c>
      <c r="AS2" s="3" t="s">
        <v>1456</v>
      </c>
      <c r="AT2" s="3" t="s">
        <v>1457</v>
      </c>
      <c r="AU2" s="3" t="s">
        <v>1458</v>
      </c>
      <c r="AV2" s="3" t="s">
        <v>1459</v>
      </c>
      <c r="AW2" s="3" t="s">
        <v>1460</v>
      </c>
      <c r="AX2" s="3" t="s">
        <v>1461</v>
      </c>
      <c r="AY2" s="3" t="s">
        <v>1462</v>
      </c>
      <c r="AZ2" s="3" t="s">
        <v>1463</v>
      </c>
      <c r="BA2" s="3" t="s">
        <v>1464</v>
      </c>
      <c r="BB2" s="3" t="s">
        <v>1465</v>
      </c>
      <c r="BC2" s="3" t="s">
        <v>1466</v>
      </c>
      <c r="BD2" s="3" t="s">
        <v>1467</v>
      </c>
      <c r="BE2" s="3" t="s">
        <v>1468</v>
      </c>
      <c r="BF2" s="3" t="s">
        <v>1469</v>
      </c>
      <c r="BG2" s="3" t="s">
        <v>1470</v>
      </c>
      <c r="BH2" s="3" t="s">
        <v>1471</v>
      </c>
      <c r="BI2" s="3" t="s">
        <v>1472</v>
      </c>
      <c r="BJ2" s="3" t="s">
        <v>1473</v>
      </c>
      <c r="BK2" s="3" t="s">
        <v>1474</v>
      </c>
      <c r="BL2" s="3" t="s">
        <v>1475</v>
      </c>
      <c r="BM2" s="3" t="s">
        <v>1476</v>
      </c>
      <c r="BN2" s="3" t="s">
        <v>1477</v>
      </c>
      <c r="BO2" s="3" t="s">
        <v>1478</v>
      </c>
      <c r="BP2" s="3" t="s">
        <v>1479</v>
      </c>
      <c r="BQ2" s="3" t="s">
        <v>1480</v>
      </c>
      <c r="BR2" s="3" t="s">
        <v>1481</v>
      </c>
      <c r="BS2" s="3">
        <v>9700</v>
      </c>
      <c r="BT2" s="65"/>
      <c r="BU2" s="66"/>
      <c r="BV2" s="66"/>
      <c r="BW2" s="69"/>
      <c r="BX2" s="65"/>
      <c r="BY2" s="65"/>
      <c r="BZ2" s="70"/>
      <c r="CA2" s="65"/>
      <c r="CB2" s="65"/>
    </row>
    <row r="3" spans="1:87" ht="63.75" customHeight="1">
      <c r="A3" s="65"/>
      <c r="B3" s="66"/>
      <c r="D3" s="71" t="s">
        <v>1482</v>
      </c>
      <c r="E3" s="71" t="s">
        <v>1483</v>
      </c>
      <c r="F3" s="71" t="s">
        <v>1484</v>
      </c>
      <c r="G3" s="71" t="s">
        <v>1485</v>
      </c>
      <c r="H3" s="71" t="s">
        <v>1486</v>
      </c>
      <c r="I3" s="71" t="s">
        <v>1487</v>
      </c>
      <c r="J3" s="71" t="s">
        <v>1488</v>
      </c>
      <c r="K3" s="71" t="s">
        <v>1489</v>
      </c>
      <c r="L3" s="71" t="s">
        <v>1490</v>
      </c>
      <c r="M3" s="71" t="s">
        <v>1491</v>
      </c>
      <c r="N3" s="71" t="s">
        <v>1492</v>
      </c>
      <c r="O3" s="71" t="s">
        <v>1493</v>
      </c>
      <c r="P3" s="71" t="s">
        <v>1494</v>
      </c>
      <c r="Q3" s="71" t="s">
        <v>1495</v>
      </c>
      <c r="R3" s="71" t="s">
        <v>1496</v>
      </c>
      <c r="S3" s="71" t="s">
        <v>1497</v>
      </c>
      <c r="T3" s="71" t="s">
        <v>1498</v>
      </c>
      <c r="U3" s="71" t="s">
        <v>1499</v>
      </c>
      <c r="V3" s="71" t="s">
        <v>1500</v>
      </c>
      <c r="W3" s="71" t="s">
        <v>1501</v>
      </c>
      <c r="X3" s="71" t="s">
        <v>1502</v>
      </c>
      <c r="Y3" s="71" t="s">
        <v>1503</v>
      </c>
      <c r="Z3" s="71" t="s">
        <v>1504</v>
      </c>
      <c r="AA3" s="71" t="s">
        <v>1505</v>
      </c>
      <c r="AB3" s="71" t="s">
        <v>1506</v>
      </c>
      <c r="AC3" s="71" t="s">
        <v>1507</v>
      </c>
      <c r="AD3" s="71" t="s">
        <v>1508</v>
      </c>
      <c r="AE3" s="71" t="s">
        <v>1509</v>
      </c>
      <c r="AF3" s="71" t="s">
        <v>1510</v>
      </c>
      <c r="AG3" s="71" t="s">
        <v>1511</v>
      </c>
      <c r="AH3" s="71" t="s">
        <v>1512</v>
      </c>
      <c r="AI3" s="71" t="s">
        <v>1513</v>
      </c>
      <c r="AJ3" s="71" t="s">
        <v>1514</v>
      </c>
      <c r="AK3" s="71" t="s">
        <v>1515</v>
      </c>
      <c r="AL3" s="71" t="s">
        <v>1516</v>
      </c>
      <c r="AM3" s="71" t="s">
        <v>1517</v>
      </c>
      <c r="AN3" s="71" t="s">
        <v>1518</v>
      </c>
      <c r="AO3" s="71" t="s">
        <v>1519</v>
      </c>
      <c r="AP3" s="71" t="s">
        <v>1520</v>
      </c>
      <c r="AQ3" s="71" t="s">
        <v>1521</v>
      </c>
      <c r="AR3" s="71" t="s">
        <v>1522</v>
      </c>
      <c r="AS3" s="71" t="s">
        <v>1523</v>
      </c>
      <c r="AT3" s="71" t="s">
        <v>1524</v>
      </c>
      <c r="AU3" s="71" t="s">
        <v>1525</v>
      </c>
      <c r="AV3" s="71" t="s">
        <v>1526</v>
      </c>
      <c r="AW3" s="71" t="s">
        <v>1527</v>
      </c>
      <c r="AX3" s="71" t="s">
        <v>1528</v>
      </c>
      <c r="AY3" s="71" t="s">
        <v>1529</v>
      </c>
      <c r="AZ3" s="71" t="s">
        <v>1530</v>
      </c>
      <c r="BA3" s="71" t="s">
        <v>1531</v>
      </c>
      <c r="BB3" s="71" t="s">
        <v>1532</v>
      </c>
      <c r="BC3" s="71" t="s">
        <v>1533</v>
      </c>
      <c r="BD3" s="71" t="s">
        <v>1534</v>
      </c>
      <c r="BE3" s="71" t="s">
        <v>1535</v>
      </c>
      <c r="BF3" s="71" t="s">
        <v>1536</v>
      </c>
      <c r="BG3" s="71" t="s">
        <v>1537</v>
      </c>
      <c r="BH3" s="71" t="s">
        <v>1538</v>
      </c>
      <c r="BI3" s="71" t="s">
        <v>1539</v>
      </c>
      <c r="BJ3" s="71" t="s">
        <v>1540</v>
      </c>
      <c r="BK3" s="71" t="s">
        <v>1541</v>
      </c>
      <c r="BL3" s="71" t="s">
        <v>1542</v>
      </c>
      <c r="BM3" s="71" t="s">
        <v>1543</v>
      </c>
      <c r="BN3" s="71" t="s">
        <v>1544</v>
      </c>
      <c r="BO3" s="71" t="s">
        <v>1545</v>
      </c>
      <c r="BP3" s="71" t="s">
        <v>1546</v>
      </c>
      <c r="BQ3" s="71" t="s">
        <v>1547</v>
      </c>
      <c r="BR3" s="71" t="s">
        <v>1548</v>
      </c>
      <c r="BS3" s="71" t="s">
        <v>1549</v>
      </c>
      <c r="BT3" s="71" t="s">
        <v>1550</v>
      </c>
      <c r="BU3" s="71" t="s">
        <v>1551</v>
      </c>
      <c r="BV3" s="71" t="s">
        <v>1552</v>
      </c>
      <c r="BW3" s="71" t="s">
        <v>1553</v>
      </c>
      <c r="BX3" s="71" t="s">
        <v>1554</v>
      </c>
      <c r="BY3" s="71" t="s">
        <v>1555</v>
      </c>
      <c r="BZ3" s="71" t="s">
        <v>1556</v>
      </c>
      <c r="CA3" s="71" t="s">
        <v>1557</v>
      </c>
      <c r="CB3" s="72" t="s">
        <v>1558</v>
      </c>
    </row>
    <row r="4" spans="1:87"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2">
        <v>9</v>
      </c>
      <c r="M4" s="62">
        <v>10</v>
      </c>
      <c r="N4" s="62">
        <v>11</v>
      </c>
      <c r="O4" s="62">
        <v>12</v>
      </c>
      <c r="P4" s="62">
        <v>13</v>
      </c>
      <c r="Q4" s="62">
        <v>14</v>
      </c>
      <c r="R4" s="62">
        <v>15</v>
      </c>
      <c r="S4" s="62">
        <v>16</v>
      </c>
      <c r="T4" s="62">
        <v>17</v>
      </c>
      <c r="U4" s="62">
        <v>18</v>
      </c>
      <c r="V4" s="62">
        <v>19</v>
      </c>
      <c r="W4" s="62">
        <v>20</v>
      </c>
      <c r="X4" s="62">
        <v>21</v>
      </c>
      <c r="Y4" s="62">
        <v>22</v>
      </c>
      <c r="Z4" s="62">
        <v>23</v>
      </c>
      <c r="AA4" s="62">
        <v>24</v>
      </c>
      <c r="AB4" s="62">
        <v>25</v>
      </c>
      <c r="AC4" s="62">
        <v>26</v>
      </c>
      <c r="AD4" s="62">
        <v>27</v>
      </c>
      <c r="AE4" s="62">
        <v>28</v>
      </c>
      <c r="AF4" s="62">
        <v>29</v>
      </c>
      <c r="AG4" s="62">
        <v>30</v>
      </c>
      <c r="AH4" s="62">
        <v>31</v>
      </c>
      <c r="AI4" s="62">
        <v>32</v>
      </c>
      <c r="AJ4" s="62">
        <v>33</v>
      </c>
      <c r="AK4" s="62">
        <v>34</v>
      </c>
      <c r="AL4" s="62">
        <v>35</v>
      </c>
      <c r="AM4" s="62">
        <v>36</v>
      </c>
      <c r="AN4" s="62">
        <v>37</v>
      </c>
      <c r="AO4" s="62">
        <v>38</v>
      </c>
      <c r="AP4" s="62">
        <v>39</v>
      </c>
      <c r="AQ4" s="62">
        <v>40</v>
      </c>
      <c r="AR4" s="62">
        <v>41</v>
      </c>
      <c r="AS4" s="62">
        <v>42</v>
      </c>
      <c r="AT4" s="62">
        <v>43</v>
      </c>
      <c r="AU4" s="62">
        <v>44</v>
      </c>
      <c r="AV4" s="62">
        <v>45</v>
      </c>
      <c r="AW4" s="62">
        <v>46</v>
      </c>
      <c r="AX4" s="62">
        <v>47</v>
      </c>
      <c r="AY4" s="62">
        <v>48</v>
      </c>
      <c r="AZ4" s="62">
        <v>49</v>
      </c>
      <c r="BA4" s="62">
        <v>50</v>
      </c>
      <c r="BB4" s="62">
        <v>51</v>
      </c>
      <c r="BC4" s="62">
        <v>52</v>
      </c>
      <c r="BD4" s="62">
        <v>53</v>
      </c>
      <c r="BE4" s="62">
        <v>54</v>
      </c>
      <c r="BF4" s="62">
        <v>55</v>
      </c>
      <c r="BG4" s="62">
        <v>56</v>
      </c>
      <c r="BH4" s="62">
        <v>57</v>
      </c>
      <c r="BI4" s="62">
        <v>58</v>
      </c>
      <c r="BJ4" s="62">
        <v>59</v>
      </c>
      <c r="BK4" s="62">
        <v>60</v>
      </c>
      <c r="BL4" s="62">
        <v>61</v>
      </c>
      <c r="BM4" s="62">
        <v>62</v>
      </c>
      <c r="BN4" s="62">
        <v>63</v>
      </c>
      <c r="BO4" s="62">
        <v>64</v>
      </c>
      <c r="BP4" s="62">
        <v>65</v>
      </c>
      <c r="BQ4" s="62">
        <v>66</v>
      </c>
      <c r="BR4" s="62">
        <v>67</v>
      </c>
      <c r="BS4" s="62">
        <v>68</v>
      </c>
      <c r="BT4" s="62">
        <v>69</v>
      </c>
      <c r="BU4" s="62">
        <v>70</v>
      </c>
      <c r="BV4" s="62">
        <v>71</v>
      </c>
      <c r="BW4" s="62">
        <v>72</v>
      </c>
      <c r="BX4" s="62">
        <v>73</v>
      </c>
      <c r="BY4" s="62">
        <v>74</v>
      </c>
      <c r="BZ4" s="62">
        <v>75</v>
      </c>
      <c r="CA4" s="62">
        <v>76</v>
      </c>
      <c r="CB4" s="62">
        <v>77</v>
      </c>
    </row>
    <row r="5" spans="1:87">
      <c r="A5" s="73" t="s">
        <v>1559</v>
      </c>
      <c r="B5" s="73" t="s">
        <v>1560</v>
      </c>
      <c r="C5" s="62">
        <v>1</v>
      </c>
      <c r="D5" s="74">
        <v>1.9008123833571193</v>
      </c>
      <c r="E5" s="74">
        <v>1.8224283675485784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0.313536063234164</v>
      </c>
      <c r="L5" s="74">
        <v>0</v>
      </c>
      <c r="M5" s="74">
        <v>101.08925238774839</v>
      </c>
      <c r="N5" s="74">
        <v>2.7042485453946643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4.4156328905478093</v>
      </c>
      <c r="AT5" s="74">
        <v>0</v>
      </c>
      <c r="AU5" s="74">
        <v>0</v>
      </c>
      <c r="AV5" s="74">
        <v>0</v>
      </c>
      <c r="AW5" s="74">
        <v>0</v>
      </c>
      <c r="AX5" s="74">
        <v>6.5320013173784169E-3</v>
      </c>
      <c r="AY5" s="74">
        <v>0</v>
      </c>
      <c r="AZ5" s="74">
        <v>0</v>
      </c>
      <c r="BA5" s="74">
        <v>0</v>
      </c>
      <c r="BB5" s="74">
        <v>0</v>
      </c>
      <c r="BC5" s="74">
        <v>0</v>
      </c>
      <c r="BD5" s="74">
        <v>0</v>
      </c>
      <c r="BE5" s="74">
        <v>0</v>
      </c>
      <c r="BF5" s="74">
        <v>0</v>
      </c>
      <c r="BG5" s="74">
        <v>0</v>
      </c>
      <c r="BH5" s="74">
        <v>0</v>
      </c>
      <c r="BI5" s="74">
        <v>0</v>
      </c>
      <c r="BJ5" s="74">
        <v>0</v>
      </c>
      <c r="BK5" s="74">
        <v>0</v>
      </c>
      <c r="BL5" s="74">
        <v>2.4037764847952574</v>
      </c>
      <c r="BM5" s="74">
        <v>0</v>
      </c>
      <c r="BN5" s="74">
        <v>0</v>
      </c>
      <c r="BO5" s="74">
        <v>0</v>
      </c>
      <c r="BP5" s="74">
        <v>0</v>
      </c>
      <c r="BQ5" s="74">
        <v>0</v>
      </c>
      <c r="BR5" s="74">
        <v>0</v>
      </c>
      <c r="BS5" s="74">
        <v>0</v>
      </c>
      <c r="BT5" s="74">
        <v>114.65621912394336</v>
      </c>
      <c r="BU5" s="74">
        <v>0</v>
      </c>
      <c r="BV5" s="74">
        <v>0</v>
      </c>
      <c r="BW5" s="74">
        <v>0</v>
      </c>
      <c r="BX5" s="74">
        <v>4.3437808760566474</v>
      </c>
      <c r="BY5" s="74">
        <v>0</v>
      </c>
      <c r="BZ5" s="74">
        <v>0</v>
      </c>
      <c r="CA5" s="74">
        <v>4.3437808760566474</v>
      </c>
      <c r="CB5" s="74">
        <v>119</v>
      </c>
      <c r="CD5" s="74">
        <v>0</v>
      </c>
      <c r="CE5" s="74">
        <v>0</v>
      </c>
      <c r="CF5" s="74">
        <v>0</v>
      </c>
      <c r="CH5" s="95">
        <v>119</v>
      </c>
      <c r="CI5" s="75">
        <v>0</v>
      </c>
    </row>
    <row r="6" spans="1:87">
      <c r="A6" s="73" t="s">
        <v>1561</v>
      </c>
      <c r="B6" s="76" t="s">
        <v>1562</v>
      </c>
      <c r="C6" s="62">
        <v>2</v>
      </c>
      <c r="D6" s="74">
        <v>-3.393504650796153</v>
      </c>
      <c r="E6" s="74">
        <v>-12.163014346523727</v>
      </c>
      <c r="F6" s="74">
        <v>-5.1237584739082451E-2</v>
      </c>
      <c r="G6" s="74">
        <v>0</v>
      </c>
      <c r="H6" s="74">
        <v>0</v>
      </c>
      <c r="I6" s="74">
        <v>0</v>
      </c>
      <c r="J6" s="74">
        <v>0</v>
      </c>
      <c r="K6" s="74">
        <v>-2.3253980766198961</v>
      </c>
      <c r="L6" s="74">
        <v>0</v>
      </c>
      <c r="M6" s="74">
        <v>-36.477218981554472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-1.7972568185401228</v>
      </c>
      <c r="AT6" s="74">
        <v>0</v>
      </c>
      <c r="AU6" s="74">
        <v>0</v>
      </c>
      <c r="AV6" s="74">
        <v>0</v>
      </c>
      <c r="AW6" s="74">
        <v>0</v>
      </c>
      <c r="AX6" s="74">
        <v>0</v>
      </c>
      <c r="AY6" s="74">
        <v>-0.6582058962635976</v>
      </c>
      <c r="AZ6" s="74">
        <v>0</v>
      </c>
      <c r="BA6" s="74">
        <v>0</v>
      </c>
      <c r="BB6" s="74">
        <v>0</v>
      </c>
      <c r="BC6" s="74">
        <v>0</v>
      </c>
      <c r="BD6" s="74">
        <v>0</v>
      </c>
      <c r="BE6" s="74">
        <v>0</v>
      </c>
      <c r="BF6" s="74">
        <v>0</v>
      </c>
      <c r="BG6" s="74">
        <v>0</v>
      </c>
      <c r="BH6" s="74">
        <v>0</v>
      </c>
      <c r="BI6" s="74">
        <v>0</v>
      </c>
      <c r="BJ6" s="74">
        <v>0</v>
      </c>
      <c r="BK6" s="74">
        <v>0</v>
      </c>
      <c r="BL6" s="74">
        <v>-1.375532082610752</v>
      </c>
      <c r="BM6" s="74">
        <v>-3.9413526722371119E-3</v>
      </c>
      <c r="BN6" s="74">
        <v>0</v>
      </c>
      <c r="BO6" s="74">
        <v>0</v>
      </c>
      <c r="BP6" s="74">
        <v>-7.8827053444742237E-3</v>
      </c>
      <c r="BQ6" s="74">
        <v>0</v>
      </c>
      <c r="BR6" s="74">
        <v>0</v>
      </c>
      <c r="BS6" s="74">
        <v>0</v>
      </c>
      <c r="BT6" s="74">
        <v>-58.253192495664514</v>
      </c>
      <c r="BU6" s="74">
        <v>0</v>
      </c>
      <c r="BV6" s="74">
        <v>0</v>
      </c>
      <c r="BW6" s="74">
        <v>0</v>
      </c>
      <c r="BX6" s="74">
        <v>-16.746807504335489</v>
      </c>
      <c r="BY6" s="74">
        <v>0</v>
      </c>
      <c r="BZ6" s="74">
        <v>0</v>
      </c>
      <c r="CA6" s="74">
        <v>-16.746807504335489</v>
      </c>
      <c r="CB6" s="74">
        <v>-75</v>
      </c>
      <c r="CD6" s="74">
        <v>0</v>
      </c>
      <c r="CE6" s="74">
        <v>0</v>
      </c>
      <c r="CF6" s="74">
        <v>0</v>
      </c>
      <c r="CH6" s="95">
        <v>-75</v>
      </c>
      <c r="CI6" s="75">
        <v>0</v>
      </c>
    </row>
    <row r="7" spans="1:87">
      <c r="A7" s="73" t="s">
        <v>1563</v>
      </c>
      <c r="B7" s="73" t="s">
        <v>1564</v>
      </c>
      <c r="C7" s="62">
        <v>3</v>
      </c>
      <c r="D7" s="74">
        <v>5.2106194690265486</v>
      </c>
      <c r="E7" s="74">
        <v>0.48849557522123893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14.356342182890854</v>
      </c>
      <c r="N7" s="74">
        <v>0</v>
      </c>
      <c r="O7" s="74">
        <v>0</v>
      </c>
      <c r="P7" s="74">
        <v>111.34985250737464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1.3840707964601771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5.0477876106194692</v>
      </c>
      <c r="AT7" s="74">
        <v>0</v>
      </c>
      <c r="AU7" s="74">
        <v>0</v>
      </c>
      <c r="AV7" s="74">
        <v>0</v>
      </c>
      <c r="AW7" s="74">
        <v>0</v>
      </c>
      <c r="AX7" s="74">
        <v>0</v>
      </c>
      <c r="AY7" s="74">
        <v>0</v>
      </c>
      <c r="AZ7" s="74">
        <v>0</v>
      </c>
      <c r="BA7" s="74">
        <v>0</v>
      </c>
      <c r="BB7" s="74">
        <v>0</v>
      </c>
      <c r="BC7" s="74">
        <v>0</v>
      </c>
      <c r="BD7" s="74">
        <v>0</v>
      </c>
      <c r="BE7" s="74">
        <v>0</v>
      </c>
      <c r="BF7" s="74">
        <v>0</v>
      </c>
      <c r="BG7" s="74">
        <v>0</v>
      </c>
      <c r="BH7" s="74">
        <v>0</v>
      </c>
      <c r="BI7" s="74">
        <v>0</v>
      </c>
      <c r="BJ7" s="74">
        <v>0</v>
      </c>
      <c r="BK7" s="74">
        <v>0</v>
      </c>
      <c r="BL7" s="74">
        <v>2.7138643067846607E-2</v>
      </c>
      <c r="BM7" s="74">
        <v>0</v>
      </c>
      <c r="BN7" s="74">
        <v>0</v>
      </c>
      <c r="BO7" s="74">
        <v>0</v>
      </c>
      <c r="BP7" s="74">
        <v>0</v>
      </c>
      <c r="BQ7" s="74">
        <v>0</v>
      </c>
      <c r="BR7" s="74">
        <v>0</v>
      </c>
      <c r="BS7" s="74">
        <v>0</v>
      </c>
      <c r="BT7" s="74">
        <v>137.86430678466078</v>
      </c>
      <c r="BU7" s="74">
        <v>0</v>
      </c>
      <c r="BV7" s="74">
        <v>0</v>
      </c>
      <c r="BW7" s="74">
        <v>0</v>
      </c>
      <c r="BX7" s="74">
        <v>0.13569321533923304</v>
      </c>
      <c r="BY7" s="74">
        <v>0</v>
      </c>
      <c r="BZ7" s="74">
        <v>0</v>
      </c>
      <c r="CA7" s="74">
        <v>0.13569321533923304</v>
      </c>
      <c r="CB7" s="74">
        <v>138</v>
      </c>
      <c r="CD7" s="74">
        <v>0</v>
      </c>
      <c r="CE7" s="74">
        <v>0</v>
      </c>
      <c r="CF7" s="74">
        <v>0</v>
      </c>
      <c r="CH7" s="95">
        <v>138</v>
      </c>
      <c r="CI7" s="75">
        <v>0</v>
      </c>
    </row>
    <row r="8" spans="1:87">
      <c r="A8" s="73" t="s">
        <v>1565</v>
      </c>
      <c r="B8" s="73" t="s">
        <v>1566</v>
      </c>
      <c r="C8" s="62">
        <v>4</v>
      </c>
      <c r="D8" s="74">
        <v>17.050590428837786</v>
      </c>
      <c r="E8" s="74">
        <v>4.1567433188315723</v>
      </c>
      <c r="F8" s="74">
        <v>7.9428216283405836E-2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770.24188937228098</v>
      </c>
      <c r="M8" s="74">
        <v>0</v>
      </c>
      <c r="N8" s="74">
        <v>44.426848974518329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382.07619639527655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>
        <v>0</v>
      </c>
      <c r="AW8" s="74">
        <v>0</v>
      </c>
      <c r="AX8" s="74">
        <v>0</v>
      </c>
      <c r="AY8" s="74">
        <v>25.761218147917958</v>
      </c>
      <c r="AZ8" s="74">
        <v>0</v>
      </c>
      <c r="BA8" s="74">
        <v>0</v>
      </c>
      <c r="BB8" s="74">
        <v>0</v>
      </c>
      <c r="BC8" s="74">
        <v>0</v>
      </c>
      <c r="BD8" s="74">
        <v>0</v>
      </c>
      <c r="BE8" s="74">
        <v>0</v>
      </c>
      <c r="BF8" s="74">
        <v>0</v>
      </c>
      <c r="BG8" s="74">
        <v>0</v>
      </c>
      <c r="BH8" s="74">
        <v>0</v>
      </c>
      <c r="BI8" s="74">
        <v>0</v>
      </c>
      <c r="BJ8" s="74">
        <v>0</v>
      </c>
      <c r="BK8" s="74">
        <v>0</v>
      </c>
      <c r="BL8" s="74">
        <v>0</v>
      </c>
      <c r="BM8" s="74">
        <v>0</v>
      </c>
      <c r="BN8" s="74">
        <v>0</v>
      </c>
      <c r="BO8" s="74">
        <v>0</v>
      </c>
      <c r="BP8" s="74">
        <v>0</v>
      </c>
      <c r="BQ8" s="74">
        <v>0</v>
      </c>
      <c r="BR8" s="74">
        <v>0</v>
      </c>
      <c r="BS8" s="74">
        <v>0</v>
      </c>
      <c r="BT8" s="74">
        <v>1243.7929148539465</v>
      </c>
      <c r="BU8" s="74">
        <v>0</v>
      </c>
      <c r="BV8" s="74">
        <v>0</v>
      </c>
      <c r="BW8" s="74">
        <v>0</v>
      </c>
      <c r="BX8" s="74">
        <v>34.207085146053451</v>
      </c>
      <c r="BY8" s="74">
        <v>0</v>
      </c>
      <c r="BZ8" s="74">
        <v>0</v>
      </c>
      <c r="CA8" s="74">
        <v>34.207085146053451</v>
      </c>
      <c r="CB8" s="74">
        <v>1278</v>
      </c>
      <c r="CD8" s="74">
        <v>0</v>
      </c>
      <c r="CE8" s="74">
        <v>0</v>
      </c>
      <c r="CF8" s="74">
        <v>0</v>
      </c>
      <c r="CH8" s="95">
        <v>1278</v>
      </c>
      <c r="CI8" s="75">
        <v>0</v>
      </c>
    </row>
    <row r="9" spans="1:87">
      <c r="A9" s="73" t="s">
        <v>1567</v>
      </c>
      <c r="B9" s="73" t="s">
        <v>1568</v>
      </c>
      <c r="C9" s="62">
        <v>5</v>
      </c>
      <c r="D9" s="74">
        <v>12.495628497202237</v>
      </c>
      <c r="E9" s="74">
        <v>1.0510341726618706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2.9264088729016784</v>
      </c>
      <c r="L9" s="74">
        <v>0</v>
      </c>
      <c r="M9" s="74">
        <v>185.67583433253398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7.4259342525979219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64.944294564348525</v>
      </c>
      <c r="AT9" s="74">
        <v>0</v>
      </c>
      <c r="AU9" s="74">
        <v>0</v>
      </c>
      <c r="AV9" s="74">
        <v>0</v>
      </c>
      <c r="AW9" s="74">
        <v>0</v>
      </c>
      <c r="AX9" s="74">
        <v>0</v>
      </c>
      <c r="AY9" s="74">
        <v>0</v>
      </c>
      <c r="AZ9" s="74">
        <v>0</v>
      </c>
      <c r="BA9" s="74">
        <v>0</v>
      </c>
      <c r="BB9" s="74">
        <v>0</v>
      </c>
      <c r="BC9" s="74">
        <v>0</v>
      </c>
      <c r="BD9" s="74">
        <v>0</v>
      </c>
      <c r="BE9" s="74">
        <v>0</v>
      </c>
      <c r="BF9" s="74">
        <v>0</v>
      </c>
      <c r="BG9" s="74">
        <v>0</v>
      </c>
      <c r="BH9" s="74">
        <v>0</v>
      </c>
      <c r="BI9" s="74">
        <v>0</v>
      </c>
      <c r="BJ9" s="74">
        <v>0</v>
      </c>
      <c r="BK9" s="74">
        <v>0</v>
      </c>
      <c r="BL9" s="74">
        <v>0</v>
      </c>
      <c r="BM9" s="74">
        <v>0</v>
      </c>
      <c r="BN9" s="74">
        <v>0</v>
      </c>
      <c r="BO9" s="74">
        <v>0</v>
      </c>
      <c r="BP9" s="74">
        <v>0</v>
      </c>
      <c r="BQ9" s="74">
        <v>0</v>
      </c>
      <c r="BR9" s="74">
        <v>0</v>
      </c>
      <c r="BS9" s="74">
        <v>0</v>
      </c>
      <c r="BT9" s="74">
        <v>274.51913469224621</v>
      </c>
      <c r="BU9" s="74">
        <v>0</v>
      </c>
      <c r="BV9" s="74">
        <v>0</v>
      </c>
      <c r="BW9" s="74">
        <v>0</v>
      </c>
      <c r="BX9" s="74">
        <v>0.48086530775379693</v>
      </c>
      <c r="BY9" s="74">
        <v>0</v>
      </c>
      <c r="BZ9" s="74">
        <v>0</v>
      </c>
      <c r="CA9" s="74">
        <v>0.48086530775379693</v>
      </c>
      <c r="CB9" s="74">
        <v>275</v>
      </c>
      <c r="CD9" s="74">
        <v>0</v>
      </c>
      <c r="CE9" s="74">
        <v>0</v>
      </c>
      <c r="CF9" s="74">
        <v>0</v>
      </c>
      <c r="CH9" s="95">
        <v>275</v>
      </c>
      <c r="CI9" s="75">
        <v>0</v>
      </c>
    </row>
    <row r="10" spans="1:87">
      <c r="A10" s="73" t="s">
        <v>1569</v>
      </c>
      <c r="B10" s="73" t="s">
        <v>1570</v>
      </c>
      <c r="C10" s="62">
        <v>6</v>
      </c>
      <c r="D10" s="74">
        <v>-2.0006787263552392</v>
      </c>
      <c r="E10" s="74">
        <v>-0.53836279399179621</v>
      </c>
      <c r="F10" s="74">
        <v>-3.9336618762357244E-2</v>
      </c>
      <c r="G10" s="74">
        <v>0</v>
      </c>
      <c r="H10" s="74">
        <v>0</v>
      </c>
      <c r="I10" s="74">
        <v>0</v>
      </c>
      <c r="J10" s="74">
        <v>0</v>
      </c>
      <c r="K10" s="74">
        <v>-1.2807271224953521E-2</v>
      </c>
      <c r="L10" s="74">
        <v>0</v>
      </c>
      <c r="M10" s="74">
        <v>-2.0592262519550273</v>
      </c>
      <c r="N10" s="74">
        <v>0</v>
      </c>
      <c r="O10" s="74">
        <v>-2.606279694278042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-0.10154336471213149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-1.5551686487443563E-2</v>
      </c>
      <c r="AQ10" s="74">
        <v>-3.6592203499867205E-3</v>
      </c>
      <c r="AR10" s="74">
        <v>0</v>
      </c>
      <c r="AS10" s="74">
        <v>-0.40617345884852596</v>
      </c>
      <c r="AT10" s="74">
        <v>0</v>
      </c>
      <c r="AU10" s="74">
        <v>0</v>
      </c>
      <c r="AV10" s="74">
        <v>0</v>
      </c>
      <c r="AW10" s="74">
        <v>0</v>
      </c>
      <c r="AX10" s="74">
        <v>-9.3310118924661373E-2</v>
      </c>
      <c r="AY10" s="74">
        <v>-1.1334435034083867</v>
      </c>
      <c r="AZ10" s="74">
        <v>0</v>
      </c>
      <c r="BA10" s="74">
        <v>0</v>
      </c>
      <c r="BB10" s="74">
        <v>0</v>
      </c>
      <c r="BC10" s="74">
        <v>0</v>
      </c>
      <c r="BD10" s="74">
        <v>0</v>
      </c>
      <c r="BE10" s="74">
        <v>0</v>
      </c>
      <c r="BF10" s="74">
        <v>-1.8296101749933603E-3</v>
      </c>
      <c r="BG10" s="74">
        <v>0</v>
      </c>
      <c r="BH10" s="74">
        <v>0</v>
      </c>
      <c r="BI10" s="74">
        <v>0</v>
      </c>
      <c r="BJ10" s="74">
        <v>-6.4493758668515949E-2</v>
      </c>
      <c r="BK10" s="74">
        <v>0</v>
      </c>
      <c r="BL10" s="74">
        <v>-0.25248620414908374</v>
      </c>
      <c r="BM10" s="74">
        <v>-0.17930179714934932</v>
      </c>
      <c r="BN10" s="74">
        <v>-2.2870127187417003E-2</v>
      </c>
      <c r="BO10" s="74">
        <v>-7.4556614630979429E-2</v>
      </c>
      <c r="BP10" s="74">
        <v>-7.6843627349721125E-2</v>
      </c>
      <c r="BQ10" s="74">
        <v>-4.5740254374834006E-4</v>
      </c>
      <c r="BR10" s="74">
        <v>-0.10886180541210494</v>
      </c>
      <c r="BS10" s="74">
        <v>0</v>
      </c>
      <c r="BT10" s="74">
        <v>-9.7920736565644653</v>
      </c>
      <c r="BU10" s="74">
        <v>0</v>
      </c>
      <c r="BV10" s="74">
        <v>0</v>
      </c>
      <c r="BW10" s="74">
        <v>0</v>
      </c>
      <c r="BX10" s="74">
        <v>-21.207926343435538</v>
      </c>
      <c r="BY10" s="74">
        <v>0</v>
      </c>
      <c r="BZ10" s="74">
        <v>0</v>
      </c>
      <c r="CA10" s="74">
        <v>-21.207926343435538</v>
      </c>
      <c r="CB10" s="74">
        <v>-31</v>
      </c>
      <c r="CD10" s="74">
        <v>0</v>
      </c>
      <c r="CE10" s="74">
        <v>0</v>
      </c>
      <c r="CF10" s="74">
        <v>0</v>
      </c>
      <c r="CH10" s="95">
        <v>-31</v>
      </c>
      <c r="CI10" s="75">
        <v>0</v>
      </c>
    </row>
    <row r="11" spans="1:87">
      <c r="A11" s="73" t="s">
        <v>1571</v>
      </c>
      <c r="B11" s="73" t="s">
        <v>1572</v>
      </c>
      <c r="C11" s="62">
        <v>7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4">
        <v>0</v>
      </c>
      <c r="AY11" s="74">
        <v>0</v>
      </c>
      <c r="AZ11" s="74">
        <v>0</v>
      </c>
      <c r="BA11" s="74">
        <v>0</v>
      </c>
      <c r="BB11" s="74">
        <v>0</v>
      </c>
      <c r="BC11" s="74">
        <v>0</v>
      </c>
      <c r="BD11" s="74">
        <v>0</v>
      </c>
      <c r="BE11" s="74">
        <v>0</v>
      </c>
      <c r="BF11" s="74">
        <v>0</v>
      </c>
      <c r="BG11" s="74">
        <v>0</v>
      </c>
      <c r="BH11" s="74">
        <v>0</v>
      </c>
      <c r="BI11" s="74">
        <v>0</v>
      </c>
      <c r="BJ11" s="74">
        <v>0</v>
      </c>
      <c r="BK11" s="74">
        <v>0</v>
      </c>
      <c r="BL11" s="74">
        <v>0</v>
      </c>
      <c r="BM11" s="74">
        <v>0</v>
      </c>
      <c r="BN11" s="74">
        <v>0</v>
      </c>
      <c r="BO11" s="74">
        <v>0</v>
      </c>
      <c r="BP11" s="74">
        <v>0</v>
      </c>
      <c r="BQ11" s="74">
        <v>0</v>
      </c>
      <c r="BR11" s="74">
        <v>0</v>
      </c>
      <c r="BS11" s="74">
        <v>0</v>
      </c>
      <c r="BT11" s="74">
        <v>0</v>
      </c>
      <c r="BU11" s="74">
        <v>0</v>
      </c>
      <c r="BV11" s="74">
        <v>0</v>
      </c>
      <c r="BW11" s="74">
        <v>0</v>
      </c>
      <c r="BX11" s="74">
        <v>0</v>
      </c>
      <c r="BY11" s="74">
        <v>0</v>
      </c>
      <c r="BZ11" s="74">
        <v>0</v>
      </c>
      <c r="CA11" s="74">
        <v>0</v>
      </c>
      <c r="CB11" s="74">
        <v>0</v>
      </c>
      <c r="CD11" s="74">
        <v>0</v>
      </c>
      <c r="CE11" s="74">
        <v>0</v>
      </c>
      <c r="CF11" s="74">
        <v>0</v>
      </c>
      <c r="CH11" s="95">
        <v>0</v>
      </c>
      <c r="CI11" s="75">
        <v>0</v>
      </c>
    </row>
    <row r="12" spans="1:87">
      <c r="A12" s="73" t="s">
        <v>1573</v>
      </c>
      <c r="B12" s="76" t="s">
        <v>1574</v>
      </c>
      <c r="C12" s="62">
        <v>8</v>
      </c>
      <c r="D12" s="74">
        <v>-1.1495418210177424</v>
      </c>
      <c r="E12" s="74">
        <v>-4.0756482745174498</v>
      </c>
      <c r="F12" s="74">
        <v>-5.225190095535192E-2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-225.25794501852212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>
        <v>0</v>
      </c>
      <c r="AW12" s="74">
        <v>0</v>
      </c>
      <c r="AX12" s="74">
        <v>0</v>
      </c>
      <c r="AY12" s="74">
        <v>0</v>
      </c>
      <c r="AZ12" s="74">
        <v>0</v>
      </c>
      <c r="BA12" s="74">
        <v>0</v>
      </c>
      <c r="BB12" s="74">
        <v>0</v>
      </c>
      <c r="BC12" s="74">
        <v>0</v>
      </c>
      <c r="BD12" s="74">
        <v>0</v>
      </c>
      <c r="BE12" s="74">
        <v>0</v>
      </c>
      <c r="BF12" s="74">
        <v>0</v>
      </c>
      <c r="BG12" s="74">
        <v>-0.20900760382140768</v>
      </c>
      <c r="BH12" s="74">
        <v>0</v>
      </c>
      <c r="BI12" s="74">
        <v>0</v>
      </c>
      <c r="BJ12" s="74">
        <v>0</v>
      </c>
      <c r="BK12" s="74">
        <v>0</v>
      </c>
      <c r="BL12" s="74">
        <v>-10.920647299668552</v>
      </c>
      <c r="BM12" s="74">
        <v>0</v>
      </c>
      <c r="BN12" s="74">
        <v>0</v>
      </c>
      <c r="BO12" s="74">
        <v>0</v>
      </c>
      <c r="BP12" s="74">
        <v>0</v>
      </c>
      <c r="BQ12" s="74">
        <v>0</v>
      </c>
      <c r="BR12" s="74">
        <v>-0.26125950477675958</v>
      </c>
      <c r="BS12" s="74">
        <v>0</v>
      </c>
      <c r="BT12" s="74">
        <v>-241.9263014232794</v>
      </c>
      <c r="BU12" s="74">
        <v>0</v>
      </c>
      <c r="BV12" s="74">
        <v>0</v>
      </c>
      <c r="BW12" s="74">
        <v>0</v>
      </c>
      <c r="BX12" s="74">
        <v>-15.675570286605575</v>
      </c>
      <c r="BY12" s="74">
        <v>-10.398128290115032</v>
      </c>
      <c r="BZ12" s="74">
        <v>0</v>
      </c>
      <c r="CA12" s="74">
        <v>-26.073698576720609</v>
      </c>
      <c r="CB12" s="74">
        <v>-268</v>
      </c>
      <c r="CD12" s="74">
        <v>0</v>
      </c>
      <c r="CE12" s="74">
        <v>0</v>
      </c>
      <c r="CF12" s="74">
        <v>0</v>
      </c>
      <c r="CH12" s="95">
        <v>-268</v>
      </c>
      <c r="CI12" s="75">
        <v>0</v>
      </c>
    </row>
    <row r="13" spans="1:87">
      <c r="A13" s="73" t="s">
        <v>1575</v>
      </c>
      <c r="B13" s="73" t="s">
        <v>1576</v>
      </c>
      <c r="C13" s="62">
        <v>9</v>
      </c>
      <c r="D13" s="74">
        <v>0.88281916839409824</v>
      </c>
      <c r="E13" s="74">
        <v>0.26484575051822951</v>
      </c>
      <c r="F13" s="74">
        <v>1.4713652806568306E-2</v>
      </c>
      <c r="G13" s="74">
        <v>0</v>
      </c>
      <c r="H13" s="74">
        <v>0</v>
      </c>
      <c r="I13" s="74">
        <v>0</v>
      </c>
      <c r="J13" s="74">
        <v>0</v>
      </c>
      <c r="K13" s="74">
        <v>1.4713652806568306E-2</v>
      </c>
      <c r="L13" s="74">
        <v>0</v>
      </c>
      <c r="M13" s="74">
        <v>38.255497297077589</v>
      </c>
      <c r="N13" s="74">
        <v>0.27955940332479778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1.6037881559159453</v>
      </c>
      <c r="AT13" s="74">
        <v>0</v>
      </c>
      <c r="AU13" s="74">
        <v>0</v>
      </c>
      <c r="AV13" s="74">
        <v>0</v>
      </c>
      <c r="AW13" s="74">
        <v>0</v>
      </c>
      <c r="AX13" s="74">
        <v>0.3089867089379344</v>
      </c>
      <c r="AY13" s="74">
        <v>7.7982359874812017</v>
      </c>
      <c r="AZ13" s="74">
        <v>0</v>
      </c>
      <c r="BA13" s="74">
        <v>0</v>
      </c>
      <c r="BB13" s="74">
        <v>0</v>
      </c>
      <c r="BC13" s="74">
        <v>0</v>
      </c>
      <c r="BD13" s="74">
        <v>0</v>
      </c>
      <c r="BE13" s="74">
        <v>0</v>
      </c>
      <c r="BF13" s="74">
        <v>0</v>
      </c>
      <c r="BG13" s="74">
        <v>2.9427305613136612E-2</v>
      </c>
      <c r="BH13" s="74">
        <v>0</v>
      </c>
      <c r="BI13" s="74">
        <v>0</v>
      </c>
      <c r="BJ13" s="74">
        <v>0</v>
      </c>
      <c r="BK13" s="74">
        <v>0</v>
      </c>
      <c r="BL13" s="74">
        <v>1.8539202536276065</v>
      </c>
      <c r="BM13" s="74">
        <v>1.353656058204284</v>
      </c>
      <c r="BN13" s="74">
        <v>4.4140958419704918E-2</v>
      </c>
      <c r="BO13" s="74">
        <v>0.48555054261675401</v>
      </c>
      <c r="BP13" s="74">
        <v>0.27955940332479778</v>
      </c>
      <c r="BQ13" s="74">
        <v>0</v>
      </c>
      <c r="BR13" s="74">
        <v>5.8854611226273224E-2</v>
      </c>
      <c r="BS13" s="74">
        <v>0</v>
      </c>
      <c r="BT13" s="74">
        <v>53.528268910295495</v>
      </c>
      <c r="BU13" s="74">
        <v>0</v>
      </c>
      <c r="BV13" s="74">
        <v>0</v>
      </c>
      <c r="BW13" s="74">
        <v>0</v>
      </c>
      <c r="BX13" s="74">
        <v>306.79437466975571</v>
      </c>
      <c r="BY13" s="74">
        <v>1.6773564199487869</v>
      </c>
      <c r="BZ13" s="74">
        <v>0</v>
      </c>
      <c r="CA13" s="74">
        <v>308.47173108970452</v>
      </c>
      <c r="CB13" s="74">
        <v>362</v>
      </c>
      <c r="CD13" s="74">
        <v>0</v>
      </c>
      <c r="CE13" s="74">
        <v>0</v>
      </c>
      <c r="CF13" s="74">
        <v>0</v>
      </c>
      <c r="CH13" s="95">
        <v>362</v>
      </c>
      <c r="CI13" s="75">
        <v>0</v>
      </c>
    </row>
    <row r="14" spans="1:87">
      <c r="A14" s="73" t="s">
        <v>1577</v>
      </c>
      <c r="B14" s="73" t="s">
        <v>1578</v>
      </c>
      <c r="C14" s="62">
        <v>10</v>
      </c>
      <c r="D14" s="74">
        <v>4.8707707320356004</v>
      </c>
      <c r="E14" s="74">
        <v>26.173057186600939</v>
      </c>
      <c r="F14" s="74">
        <v>0.13203896562747111</v>
      </c>
      <c r="G14" s="74">
        <v>0</v>
      </c>
      <c r="H14" s="74">
        <v>0</v>
      </c>
      <c r="I14" s="74">
        <v>0</v>
      </c>
      <c r="J14" s="74">
        <v>0</v>
      </c>
      <c r="K14" s="74">
        <v>666.51802749129331</v>
      </c>
      <c r="L14" s="74">
        <v>0</v>
      </c>
      <c r="M14" s="74">
        <v>0.39611689688241331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74">
        <v>0</v>
      </c>
      <c r="AX14" s="74">
        <v>0</v>
      </c>
      <c r="AY14" s="74">
        <v>0</v>
      </c>
      <c r="AZ14" s="74">
        <v>0</v>
      </c>
      <c r="BA14" s="74">
        <v>0</v>
      </c>
      <c r="BB14" s="74">
        <v>0</v>
      </c>
      <c r="BC14" s="74">
        <v>0</v>
      </c>
      <c r="BD14" s="74">
        <v>0</v>
      </c>
      <c r="BE14" s="74">
        <v>0</v>
      </c>
      <c r="BF14" s="74">
        <v>0</v>
      </c>
      <c r="BG14" s="74">
        <v>0</v>
      </c>
      <c r="BH14" s="74">
        <v>7.3354980904150616E-2</v>
      </c>
      <c r="BI14" s="74">
        <v>0</v>
      </c>
      <c r="BJ14" s="74">
        <v>0</v>
      </c>
      <c r="BK14" s="74">
        <v>0</v>
      </c>
      <c r="BL14" s="74">
        <v>1.4084156333596918</v>
      </c>
      <c r="BM14" s="74">
        <v>0.85091777848814709</v>
      </c>
      <c r="BN14" s="74">
        <v>5.8683984723320495E-2</v>
      </c>
      <c r="BO14" s="74">
        <v>0</v>
      </c>
      <c r="BP14" s="74">
        <v>1.1590086982855796</v>
      </c>
      <c r="BQ14" s="74">
        <v>0</v>
      </c>
      <c r="BR14" s="74">
        <v>0</v>
      </c>
      <c r="BS14" s="74">
        <v>0</v>
      </c>
      <c r="BT14" s="74">
        <v>701.64039234820063</v>
      </c>
      <c r="BU14" s="74">
        <v>0</v>
      </c>
      <c r="BV14" s="74">
        <v>0</v>
      </c>
      <c r="BW14" s="74">
        <v>0</v>
      </c>
      <c r="BX14" s="74">
        <v>11.619428975217456</v>
      </c>
      <c r="BY14" s="74">
        <v>158.74017867658191</v>
      </c>
      <c r="BZ14" s="74">
        <v>0</v>
      </c>
      <c r="CA14" s="74">
        <v>170.35960765179939</v>
      </c>
      <c r="CB14" s="74">
        <v>872</v>
      </c>
      <c r="CD14" s="74">
        <v>0</v>
      </c>
      <c r="CE14" s="74">
        <v>0</v>
      </c>
      <c r="CF14" s="74">
        <v>0</v>
      </c>
      <c r="CH14" s="95">
        <v>872</v>
      </c>
      <c r="CI14" s="75">
        <v>0</v>
      </c>
    </row>
    <row r="15" spans="1:87">
      <c r="A15" s="76" t="s">
        <v>1579</v>
      </c>
      <c r="B15" s="73" t="s">
        <v>1580</v>
      </c>
      <c r="C15" s="62">
        <v>11</v>
      </c>
      <c r="D15" s="74">
        <v>0.52495161736245499</v>
      </c>
      <c r="E15" s="74">
        <v>10.634503732374897</v>
      </c>
      <c r="F15" s="74">
        <v>0.33021150124412496</v>
      </c>
      <c r="G15" s="74">
        <v>0</v>
      </c>
      <c r="H15" s="74">
        <v>0</v>
      </c>
      <c r="I15" s="74">
        <v>0</v>
      </c>
      <c r="J15" s="74">
        <v>0</v>
      </c>
      <c r="K15" s="74">
        <v>136.47895355266795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>
        <v>0</v>
      </c>
      <c r="AW15" s="74">
        <v>0</v>
      </c>
      <c r="AX15" s="74">
        <v>0</v>
      </c>
      <c r="AY15" s="74">
        <v>0.73662565662150947</v>
      </c>
      <c r="AZ15" s="74">
        <v>0</v>
      </c>
      <c r="BA15" s="74">
        <v>0</v>
      </c>
      <c r="BB15" s="74">
        <v>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0</v>
      </c>
      <c r="BJ15" s="74">
        <v>0</v>
      </c>
      <c r="BK15" s="74">
        <v>0</v>
      </c>
      <c r="BL15" s="74">
        <v>8.4669615703621796E-3</v>
      </c>
      <c r="BM15" s="74">
        <v>0</v>
      </c>
      <c r="BN15" s="74">
        <v>0</v>
      </c>
      <c r="BO15" s="74">
        <v>0</v>
      </c>
      <c r="BP15" s="74">
        <v>0</v>
      </c>
      <c r="BQ15" s="74">
        <v>0</v>
      </c>
      <c r="BR15" s="74">
        <v>0.10160353884434614</v>
      </c>
      <c r="BS15" s="74">
        <v>0</v>
      </c>
      <c r="BT15" s="74">
        <v>148.81531656068566</v>
      </c>
      <c r="BU15" s="74">
        <v>0</v>
      </c>
      <c r="BV15" s="74">
        <v>0</v>
      </c>
      <c r="BW15" s="74">
        <v>0</v>
      </c>
      <c r="BX15" s="74">
        <v>96.184683439314355</v>
      </c>
      <c r="BY15" s="74">
        <v>0</v>
      </c>
      <c r="BZ15" s="74">
        <v>0</v>
      </c>
      <c r="CA15" s="74">
        <v>96.184683439314355</v>
      </c>
      <c r="CB15" s="74">
        <v>245</v>
      </c>
      <c r="CD15" s="74">
        <v>0</v>
      </c>
      <c r="CE15" s="74">
        <v>0</v>
      </c>
      <c r="CF15" s="74">
        <v>0</v>
      </c>
      <c r="CH15" s="95">
        <v>245</v>
      </c>
      <c r="CI15" s="75">
        <v>0</v>
      </c>
    </row>
    <row r="16" spans="1:87">
      <c r="A16" s="76" t="s">
        <v>1581</v>
      </c>
      <c r="B16" s="73" t="s">
        <v>1582</v>
      </c>
      <c r="C16" s="62">
        <v>12</v>
      </c>
      <c r="D16" s="74">
        <v>0.68352036313201359</v>
      </c>
      <c r="E16" s="74">
        <v>3.4526541419745302</v>
      </c>
      <c r="F16" s="74">
        <v>3.5052326314462236E-2</v>
      </c>
      <c r="G16" s="74">
        <v>0</v>
      </c>
      <c r="H16" s="74">
        <v>0</v>
      </c>
      <c r="I16" s="74">
        <v>0</v>
      </c>
      <c r="J16" s="74">
        <v>0</v>
      </c>
      <c r="K16" s="74">
        <v>130.60496784768628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>
        <v>0</v>
      </c>
      <c r="AW16" s="74">
        <v>0</v>
      </c>
      <c r="AX16" s="74">
        <v>0</v>
      </c>
      <c r="AY16" s="74">
        <v>0</v>
      </c>
      <c r="AZ16" s="74">
        <v>0</v>
      </c>
      <c r="BA16" s="74">
        <v>0</v>
      </c>
      <c r="BB16" s="74">
        <v>0</v>
      </c>
      <c r="BC16" s="74">
        <v>0</v>
      </c>
      <c r="BD16" s="74">
        <v>0</v>
      </c>
      <c r="BE16" s="74">
        <v>0</v>
      </c>
      <c r="BF16" s="74">
        <v>0</v>
      </c>
      <c r="BG16" s="74">
        <v>0</v>
      </c>
      <c r="BH16" s="74">
        <v>0</v>
      </c>
      <c r="BI16" s="74">
        <v>0</v>
      </c>
      <c r="BJ16" s="74">
        <v>0</v>
      </c>
      <c r="BK16" s="74">
        <v>0</v>
      </c>
      <c r="BL16" s="74">
        <v>0</v>
      </c>
      <c r="BM16" s="74">
        <v>0</v>
      </c>
      <c r="BN16" s="74">
        <v>0</v>
      </c>
      <c r="BO16" s="74">
        <v>0</v>
      </c>
      <c r="BP16" s="74">
        <v>0</v>
      </c>
      <c r="BQ16" s="74">
        <v>0</v>
      </c>
      <c r="BR16" s="74">
        <v>0</v>
      </c>
      <c r="BS16" s="74">
        <v>0</v>
      </c>
      <c r="BT16" s="74">
        <v>134.77619467910731</v>
      </c>
      <c r="BU16" s="74">
        <v>0</v>
      </c>
      <c r="BV16" s="74">
        <v>0</v>
      </c>
      <c r="BW16" s="74">
        <v>0</v>
      </c>
      <c r="BX16" s="74">
        <v>3.6103896103896105</v>
      </c>
      <c r="BY16" s="74">
        <v>0.61341571050308907</v>
      </c>
      <c r="BZ16" s="74">
        <v>0</v>
      </c>
      <c r="CA16" s="74">
        <v>4.2238053208926996</v>
      </c>
      <c r="CB16" s="74">
        <v>139</v>
      </c>
      <c r="CD16" s="74">
        <v>0</v>
      </c>
      <c r="CE16" s="74">
        <v>0</v>
      </c>
      <c r="CF16" s="74">
        <v>0</v>
      </c>
      <c r="CH16" s="95">
        <v>139</v>
      </c>
      <c r="CI16" s="75">
        <v>0</v>
      </c>
    </row>
    <row r="17" spans="1:87">
      <c r="A17" s="73" t="s">
        <v>1583</v>
      </c>
      <c r="B17" s="73" t="s">
        <v>1584</v>
      </c>
      <c r="C17" s="62">
        <v>13</v>
      </c>
      <c r="D17" s="74">
        <v>1.6946948682385576</v>
      </c>
      <c r="E17" s="74">
        <v>35.189840499306513</v>
      </c>
      <c r="F17" s="74">
        <v>3.9875173370319004E-2</v>
      </c>
      <c r="G17" s="74">
        <v>0</v>
      </c>
      <c r="H17" s="74">
        <v>0</v>
      </c>
      <c r="I17" s="74">
        <v>0</v>
      </c>
      <c r="J17" s="74">
        <v>0</v>
      </c>
      <c r="K17" s="74">
        <v>224.59691400832179</v>
      </c>
      <c r="L17" s="74">
        <v>0</v>
      </c>
      <c r="M17" s="74">
        <v>30.444694868238557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9.9687933425797515E-2</v>
      </c>
      <c r="AT17" s="74">
        <v>0</v>
      </c>
      <c r="AU17" s="74">
        <v>0</v>
      </c>
      <c r="AV17" s="74">
        <v>0</v>
      </c>
      <c r="AW17" s="74">
        <v>0</v>
      </c>
      <c r="AX17" s="74">
        <v>4.7451456310679614</v>
      </c>
      <c r="AY17" s="74">
        <v>20.475901525658809</v>
      </c>
      <c r="AZ17" s="74">
        <v>0</v>
      </c>
      <c r="BA17" s="74">
        <v>0</v>
      </c>
      <c r="BB17" s="74">
        <v>0</v>
      </c>
      <c r="BC17" s="74">
        <v>0</v>
      </c>
      <c r="BD17" s="74">
        <v>0</v>
      </c>
      <c r="BE17" s="74">
        <v>0</v>
      </c>
      <c r="BF17" s="74">
        <v>0</v>
      </c>
      <c r="BG17" s="74">
        <v>0</v>
      </c>
      <c r="BH17" s="74">
        <v>0</v>
      </c>
      <c r="BI17" s="74">
        <v>0</v>
      </c>
      <c r="BJ17" s="74">
        <v>0</v>
      </c>
      <c r="BK17" s="74">
        <v>0</v>
      </c>
      <c r="BL17" s="74">
        <v>0.89719140083217752</v>
      </c>
      <c r="BM17" s="74">
        <v>0.8373786407766991</v>
      </c>
      <c r="BN17" s="74">
        <v>9.9687933425797515E-2</v>
      </c>
      <c r="BO17" s="74">
        <v>0.43862690707350904</v>
      </c>
      <c r="BP17" s="74">
        <v>0.17943828016643551</v>
      </c>
      <c r="BQ17" s="74">
        <v>0</v>
      </c>
      <c r="BR17" s="74">
        <v>0</v>
      </c>
      <c r="BS17" s="74">
        <v>0</v>
      </c>
      <c r="BT17" s="74">
        <v>319.73907766990288</v>
      </c>
      <c r="BU17" s="74">
        <v>0</v>
      </c>
      <c r="BV17" s="74">
        <v>0</v>
      </c>
      <c r="BW17" s="74">
        <v>0</v>
      </c>
      <c r="BX17" s="74">
        <v>138.78554091539527</v>
      </c>
      <c r="BY17" s="74">
        <v>1.475381414701803</v>
      </c>
      <c r="BZ17" s="74">
        <v>0</v>
      </c>
      <c r="CA17" s="74">
        <v>140.26092233009709</v>
      </c>
      <c r="CB17" s="74">
        <v>460</v>
      </c>
      <c r="CD17" s="74">
        <v>0</v>
      </c>
      <c r="CE17" s="74">
        <v>0</v>
      </c>
      <c r="CF17" s="74">
        <v>0</v>
      </c>
      <c r="CH17" s="95">
        <v>460</v>
      </c>
      <c r="CI17" s="75">
        <v>0</v>
      </c>
    </row>
    <row r="18" spans="1:87">
      <c r="A18" s="73" t="s">
        <v>1585</v>
      </c>
      <c r="B18" s="73" t="s">
        <v>1586</v>
      </c>
      <c r="C18" s="62">
        <v>14</v>
      </c>
      <c r="D18" s="74">
        <v>23.751221679253668</v>
      </c>
      <c r="E18" s="74">
        <v>30.1235006663705</v>
      </c>
      <c r="F18" s="74">
        <v>41.981008440693024</v>
      </c>
      <c r="G18" s="74">
        <v>3.6206130608618395E-2</v>
      </c>
      <c r="H18" s="74">
        <v>0</v>
      </c>
      <c r="I18" s="74">
        <v>0</v>
      </c>
      <c r="J18" s="74">
        <v>0</v>
      </c>
      <c r="K18" s="74">
        <v>7.7662150155486449</v>
      </c>
      <c r="L18" s="74">
        <v>0</v>
      </c>
      <c r="M18" s="74">
        <v>5.4671257219013771</v>
      </c>
      <c r="N18" s="74">
        <v>1.8103065304309197E-2</v>
      </c>
      <c r="O18" s="74">
        <v>0.18103065304309193</v>
      </c>
      <c r="P18" s="74">
        <v>1.3396268325188805</v>
      </c>
      <c r="Q18" s="74">
        <v>0.3439582407818747</v>
      </c>
      <c r="R18" s="74">
        <v>0.47067969791203906</v>
      </c>
      <c r="S18" s="74">
        <v>70.511439360284314</v>
      </c>
      <c r="T18" s="74">
        <v>71.959684584629045</v>
      </c>
      <c r="U18" s="74">
        <v>0</v>
      </c>
      <c r="V18" s="74">
        <v>0</v>
      </c>
      <c r="W18" s="74">
        <v>1.8103065304309197E-2</v>
      </c>
      <c r="X18" s="74">
        <v>3.9464682363394048</v>
      </c>
      <c r="Y18" s="74">
        <v>0</v>
      </c>
      <c r="Z18" s="74">
        <v>0</v>
      </c>
      <c r="AA18" s="74">
        <v>0</v>
      </c>
      <c r="AB18" s="74">
        <v>33.816525988449577</v>
      </c>
      <c r="AC18" s="74">
        <v>1.9551310528653929</v>
      </c>
      <c r="AD18" s="74">
        <v>15.007441137272323</v>
      </c>
      <c r="AE18" s="74">
        <v>0</v>
      </c>
      <c r="AF18" s="74">
        <v>0.28964904486894716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5.4309195912927585E-2</v>
      </c>
      <c r="AN18" s="74">
        <v>0</v>
      </c>
      <c r="AO18" s="74">
        <v>0</v>
      </c>
      <c r="AP18" s="74">
        <v>0</v>
      </c>
      <c r="AQ18" s="74">
        <v>10.662705464238115</v>
      </c>
      <c r="AR18" s="74">
        <v>0</v>
      </c>
      <c r="AS18" s="74">
        <v>7.4765659706796974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0</v>
      </c>
      <c r="BA18" s="74">
        <v>0</v>
      </c>
      <c r="BB18" s="74">
        <v>0</v>
      </c>
      <c r="BC18" s="74">
        <v>0</v>
      </c>
      <c r="BD18" s="74">
        <v>0</v>
      </c>
      <c r="BE18" s="74">
        <v>0</v>
      </c>
      <c r="BF18" s="74">
        <v>0</v>
      </c>
      <c r="BG18" s="74">
        <v>0.10861839182585517</v>
      </c>
      <c r="BH18" s="74">
        <v>0</v>
      </c>
      <c r="BI18" s="74">
        <v>0</v>
      </c>
      <c r="BJ18" s="74">
        <v>0</v>
      </c>
      <c r="BK18" s="74">
        <v>0</v>
      </c>
      <c r="BL18" s="74">
        <v>0.38016437139049314</v>
      </c>
      <c r="BM18" s="74">
        <v>0.16292758773878277</v>
      </c>
      <c r="BN18" s="74">
        <v>0</v>
      </c>
      <c r="BO18" s="74">
        <v>0</v>
      </c>
      <c r="BP18" s="74">
        <v>0</v>
      </c>
      <c r="BQ18" s="74">
        <v>0</v>
      </c>
      <c r="BR18" s="74">
        <v>0</v>
      </c>
      <c r="BS18" s="74">
        <v>0</v>
      </c>
      <c r="BT18" s="74">
        <v>327.82840959573525</v>
      </c>
      <c r="BU18" s="74">
        <v>0</v>
      </c>
      <c r="BV18" s="74">
        <v>0</v>
      </c>
      <c r="BW18" s="74">
        <v>0</v>
      </c>
      <c r="BX18" s="74">
        <v>147.28653931585961</v>
      </c>
      <c r="BY18" s="74">
        <v>13.885051088405154</v>
      </c>
      <c r="BZ18" s="74">
        <v>0</v>
      </c>
      <c r="CA18" s="74">
        <v>161.17159040426478</v>
      </c>
      <c r="CB18" s="74">
        <v>489</v>
      </c>
      <c r="CD18" s="74">
        <v>0</v>
      </c>
      <c r="CE18" s="74">
        <v>0</v>
      </c>
      <c r="CF18" s="74">
        <v>0</v>
      </c>
      <c r="CH18" s="95">
        <v>489</v>
      </c>
      <c r="CI18" s="75">
        <v>0</v>
      </c>
    </row>
    <row r="19" spans="1:87">
      <c r="A19" s="73" t="s">
        <v>1587</v>
      </c>
      <c r="B19" s="76" t="s">
        <v>1588</v>
      </c>
      <c r="C19" s="62">
        <v>15</v>
      </c>
      <c r="D19" s="74">
        <v>0.22885096366043842</v>
      </c>
      <c r="E19" s="74">
        <v>0.39039282036192441</v>
      </c>
      <c r="F19" s="74">
        <v>7.7270854788877443</v>
      </c>
      <c r="G19" s="74">
        <v>0</v>
      </c>
      <c r="H19" s="74">
        <v>0</v>
      </c>
      <c r="I19" s="74">
        <v>0</v>
      </c>
      <c r="J19" s="74">
        <v>0</v>
      </c>
      <c r="K19" s="74">
        <v>20.165808444902162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0.71347653376489628</v>
      </c>
      <c r="AY19" s="74">
        <v>7.1213035162571714</v>
      </c>
      <c r="AZ19" s="74">
        <v>0</v>
      </c>
      <c r="BA19" s="74">
        <v>0</v>
      </c>
      <c r="BB19" s="74">
        <v>0</v>
      </c>
      <c r="BC19" s="74">
        <v>0</v>
      </c>
      <c r="BD19" s="74">
        <v>0</v>
      </c>
      <c r="BE19" s="74">
        <v>0</v>
      </c>
      <c r="BF19" s="74">
        <v>0</v>
      </c>
      <c r="BG19" s="74">
        <v>0</v>
      </c>
      <c r="BH19" s="74">
        <v>0</v>
      </c>
      <c r="BI19" s="74">
        <v>0</v>
      </c>
      <c r="BJ19" s="74">
        <v>0</v>
      </c>
      <c r="BK19" s="74">
        <v>0</v>
      </c>
      <c r="BL19" s="74">
        <v>1.0365602471678681</v>
      </c>
      <c r="BM19" s="74">
        <v>1.2250257466529351</v>
      </c>
      <c r="BN19" s="74">
        <v>0.12115639252611446</v>
      </c>
      <c r="BO19" s="74">
        <v>0.52501103427982931</v>
      </c>
      <c r="BP19" s="74">
        <v>0.22885096366043842</v>
      </c>
      <c r="BQ19" s="74">
        <v>0</v>
      </c>
      <c r="BR19" s="74">
        <v>0</v>
      </c>
      <c r="BS19" s="74">
        <v>0</v>
      </c>
      <c r="BT19" s="74">
        <v>39.483522142121522</v>
      </c>
      <c r="BU19" s="74">
        <v>0</v>
      </c>
      <c r="BV19" s="74">
        <v>0</v>
      </c>
      <c r="BW19" s="74">
        <v>0</v>
      </c>
      <c r="BX19" s="74">
        <v>143.51647785787847</v>
      </c>
      <c r="BY19" s="74">
        <v>0</v>
      </c>
      <c r="BZ19" s="74">
        <v>0</v>
      </c>
      <c r="CA19" s="74">
        <v>143.51647785787847</v>
      </c>
      <c r="CB19" s="74">
        <v>183</v>
      </c>
      <c r="CD19" s="74">
        <v>0</v>
      </c>
      <c r="CE19" s="74">
        <v>0</v>
      </c>
      <c r="CF19" s="74">
        <v>0</v>
      </c>
      <c r="CH19" s="95">
        <v>183</v>
      </c>
      <c r="CI19" s="75">
        <v>0</v>
      </c>
    </row>
    <row r="20" spans="1:87">
      <c r="A20" s="76" t="s">
        <v>1589</v>
      </c>
      <c r="B20" s="76" t="s">
        <v>1590</v>
      </c>
      <c r="C20" s="62">
        <v>16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0</v>
      </c>
      <c r="BB20" s="74">
        <v>0</v>
      </c>
      <c r="BC20" s="74">
        <v>0</v>
      </c>
      <c r="BD20" s="74">
        <v>0</v>
      </c>
      <c r="BE20" s="74">
        <v>0</v>
      </c>
      <c r="BF20" s="74">
        <v>0</v>
      </c>
      <c r="BG20" s="74">
        <v>0</v>
      </c>
      <c r="BH20" s="74">
        <v>0</v>
      </c>
      <c r="BI20" s="74">
        <v>0</v>
      </c>
      <c r="BJ20" s="74">
        <v>0</v>
      </c>
      <c r="BK20" s="74">
        <v>0</v>
      </c>
      <c r="BL20" s="74">
        <v>0</v>
      </c>
      <c r="BM20" s="74">
        <v>0</v>
      </c>
      <c r="BN20" s="74">
        <v>0</v>
      </c>
      <c r="BO20" s="74">
        <v>0</v>
      </c>
      <c r="BP20" s="74">
        <v>0</v>
      </c>
      <c r="BQ20" s="74">
        <v>0</v>
      </c>
      <c r="BR20" s="74">
        <v>0</v>
      </c>
      <c r="BS20" s="74">
        <v>0</v>
      </c>
      <c r="BT20" s="74">
        <v>0</v>
      </c>
      <c r="BU20" s="74">
        <v>0</v>
      </c>
      <c r="BV20" s="74">
        <v>0</v>
      </c>
      <c r="BW20" s="74">
        <v>0</v>
      </c>
      <c r="BX20" s="74">
        <v>0</v>
      </c>
      <c r="BY20" s="74">
        <v>0</v>
      </c>
      <c r="BZ20" s="74">
        <v>0</v>
      </c>
      <c r="CA20" s="74">
        <v>0</v>
      </c>
      <c r="CB20" s="74">
        <v>0</v>
      </c>
      <c r="CD20" s="74">
        <v>0</v>
      </c>
      <c r="CE20" s="74">
        <v>0</v>
      </c>
      <c r="CF20" s="74">
        <v>0</v>
      </c>
      <c r="CH20" s="95">
        <v>0</v>
      </c>
      <c r="CI20" s="75">
        <v>0</v>
      </c>
    </row>
    <row r="21" spans="1:87">
      <c r="A21" s="73" t="s">
        <v>1591</v>
      </c>
      <c r="B21" s="73" t="s">
        <v>1592</v>
      </c>
      <c r="C21" s="62">
        <v>17</v>
      </c>
      <c r="D21" s="74">
        <v>1.2574897508672345</v>
      </c>
      <c r="E21" s="74">
        <v>9.1493219804478088</v>
      </c>
      <c r="F21" s="74">
        <v>0.28185115105644909</v>
      </c>
      <c r="G21" s="74">
        <v>10.298407442447179</v>
      </c>
      <c r="H21" s="74">
        <v>8.6289813938820554</v>
      </c>
      <c r="I21" s="74">
        <v>0</v>
      </c>
      <c r="J21" s="74">
        <v>0</v>
      </c>
      <c r="K21" s="74">
        <v>1.2358088930936613</v>
      </c>
      <c r="L21" s="74">
        <v>0.36857458215074107</v>
      </c>
      <c r="M21" s="74">
        <v>6.7644276253547782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8.6723431094292022E-2</v>
      </c>
      <c r="U21" s="74">
        <v>0</v>
      </c>
      <c r="V21" s="74">
        <v>0</v>
      </c>
      <c r="W21" s="74">
        <v>4.8348312835067802</v>
      </c>
      <c r="X21" s="74">
        <v>90.951198360138761</v>
      </c>
      <c r="Y21" s="74">
        <v>2.3848943550930306</v>
      </c>
      <c r="Z21" s="74">
        <v>0</v>
      </c>
      <c r="AA21" s="74">
        <v>0</v>
      </c>
      <c r="AB21" s="74">
        <v>0</v>
      </c>
      <c r="AC21" s="74">
        <v>155.88536739198992</v>
      </c>
      <c r="AD21" s="74">
        <v>11.772705771050141</v>
      </c>
      <c r="AE21" s="74">
        <v>7.5232576474298325</v>
      </c>
      <c r="AF21" s="74">
        <v>2.1680857773573006E-2</v>
      </c>
      <c r="AG21" s="74">
        <v>0</v>
      </c>
      <c r="AH21" s="74">
        <v>1.1924471775465153</v>
      </c>
      <c r="AI21" s="74">
        <v>0</v>
      </c>
      <c r="AJ21" s="74">
        <v>0</v>
      </c>
      <c r="AK21" s="74">
        <v>0.84555345316934727</v>
      </c>
      <c r="AL21" s="74">
        <v>0</v>
      </c>
      <c r="AM21" s="74">
        <v>0.82387259539577418</v>
      </c>
      <c r="AN21" s="74">
        <v>0</v>
      </c>
      <c r="AO21" s="74">
        <v>0</v>
      </c>
      <c r="AP21" s="74">
        <v>9.4094922737306845</v>
      </c>
      <c r="AQ21" s="74">
        <v>212.71089561652474</v>
      </c>
      <c r="AR21" s="74">
        <v>0</v>
      </c>
      <c r="AS21" s="74">
        <v>1.7561494796594135</v>
      </c>
      <c r="AT21" s="74">
        <v>0</v>
      </c>
      <c r="AU21" s="74">
        <v>0</v>
      </c>
      <c r="AV21" s="74">
        <v>0</v>
      </c>
      <c r="AW21" s="74">
        <v>0.13008514664143803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4">
        <v>0</v>
      </c>
      <c r="BD21" s="74">
        <v>0</v>
      </c>
      <c r="BE21" s="74">
        <v>9.4962157048249747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1.6043834752444026</v>
      </c>
      <c r="BM21" s="74">
        <v>0.47697887101860614</v>
      </c>
      <c r="BN21" s="74">
        <v>0</v>
      </c>
      <c r="BO21" s="74">
        <v>8.6723431094292022E-2</v>
      </c>
      <c r="BP21" s="74">
        <v>2.1680857773573006E-2</v>
      </c>
      <c r="BQ21" s="74">
        <v>0</v>
      </c>
      <c r="BR21" s="74">
        <v>0</v>
      </c>
      <c r="BS21" s="74">
        <v>0</v>
      </c>
      <c r="BT21" s="74">
        <v>550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4">
        <v>0</v>
      </c>
      <c r="CB21" s="74">
        <v>550</v>
      </c>
      <c r="CD21" s="74">
        <v>0</v>
      </c>
      <c r="CE21" s="74">
        <v>0</v>
      </c>
      <c r="CF21" s="74">
        <v>0</v>
      </c>
      <c r="CH21" s="95">
        <v>550</v>
      </c>
      <c r="CI21" s="75">
        <v>0</v>
      </c>
    </row>
    <row r="22" spans="1:87">
      <c r="A22" s="73" t="s">
        <v>1593</v>
      </c>
      <c r="B22" s="73" t="s">
        <v>1594</v>
      </c>
      <c r="C22" s="62">
        <v>18</v>
      </c>
      <c r="D22" s="74">
        <v>0</v>
      </c>
      <c r="E22" s="74">
        <v>0</v>
      </c>
      <c r="F22" s="74">
        <v>0</v>
      </c>
      <c r="G22" s="74">
        <v>3.3373774533784706E-2</v>
      </c>
      <c r="H22" s="74">
        <v>142.13890573938909</v>
      </c>
      <c r="I22" s="74">
        <v>1.652001839422343</v>
      </c>
      <c r="J22" s="74">
        <v>0.28367708353717003</v>
      </c>
      <c r="K22" s="74">
        <v>1.5185067412872044</v>
      </c>
      <c r="L22" s="74">
        <v>0</v>
      </c>
      <c r="M22" s="74">
        <v>14.751208343932841</v>
      </c>
      <c r="N22" s="74">
        <v>3.1204479189088703</v>
      </c>
      <c r="O22" s="74">
        <v>0</v>
      </c>
      <c r="P22" s="74">
        <v>3.2372561297771165</v>
      </c>
      <c r="Q22" s="74">
        <v>0</v>
      </c>
      <c r="R22" s="74">
        <v>0</v>
      </c>
      <c r="S22" s="74">
        <v>0.83434436334461781</v>
      </c>
      <c r="T22" s="74">
        <v>14.150480402324716</v>
      </c>
      <c r="U22" s="74">
        <v>0</v>
      </c>
      <c r="V22" s="74">
        <v>2756.0396747744749</v>
      </c>
      <c r="W22" s="74">
        <v>0</v>
      </c>
      <c r="X22" s="74">
        <v>34.675351740602309</v>
      </c>
      <c r="Y22" s="74">
        <v>1.8021838248243742</v>
      </c>
      <c r="Z22" s="74">
        <v>0.58404105434123244</v>
      </c>
      <c r="AA22" s="74">
        <v>0.70084926520947888</v>
      </c>
      <c r="AB22" s="74">
        <v>2.1526084574291136</v>
      </c>
      <c r="AC22" s="74">
        <v>13.366196700780776</v>
      </c>
      <c r="AD22" s="74">
        <v>7.0752402011623579</v>
      </c>
      <c r="AE22" s="74">
        <v>6.7581893430914031</v>
      </c>
      <c r="AF22" s="74">
        <v>8.6604944915171309</v>
      </c>
      <c r="AG22" s="74">
        <v>0</v>
      </c>
      <c r="AH22" s="74">
        <v>0.46723284347298588</v>
      </c>
      <c r="AI22" s="74">
        <v>0.48391973073987832</v>
      </c>
      <c r="AJ22" s="74">
        <v>2.302790442831145</v>
      </c>
      <c r="AK22" s="74">
        <v>4.1383480421893042</v>
      </c>
      <c r="AL22" s="74">
        <v>0</v>
      </c>
      <c r="AM22" s="74">
        <v>0</v>
      </c>
      <c r="AN22" s="74">
        <v>0</v>
      </c>
      <c r="AO22" s="74">
        <v>224.35519930336773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4">
        <v>0</v>
      </c>
      <c r="BD22" s="74">
        <v>0</v>
      </c>
      <c r="BE22" s="74">
        <v>0</v>
      </c>
      <c r="BF22" s="74">
        <v>0</v>
      </c>
      <c r="BG22" s="74">
        <v>1.3516378686182806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3246.6341604211102</v>
      </c>
      <c r="BU22" s="74">
        <v>0</v>
      </c>
      <c r="BV22" s="74">
        <v>0</v>
      </c>
      <c r="BW22" s="74">
        <v>0</v>
      </c>
      <c r="BX22" s="74">
        <v>0</v>
      </c>
      <c r="BY22" s="74">
        <v>164.36583957888971</v>
      </c>
      <c r="BZ22" s="74">
        <v>0</v>
      </c>
      <c r="CA22" s="74">
        <v>164.36583957888971</v>
      </c>
      <c r="CB22" s="74">
        <v>3411</v>
      </c>
      <c r="CD22" s="74">
        <v>0</v>
      </c>
      <c r="CE22" s="74">
        <v>0</v>
      </c>
      <c r="CF22" s="74">
        <v>0</v>
      </c>
      <c r="CH22" s="95">
        <v>3411</v>
      </c>
      <c r="CI22" s="75">
        <v>0</v>
      </c>
    </row>
    <row r="23" spans="1:87">
      <c r="A23" s="73" t="s">
        <v>1595</v>
      </c>
      <c r="B23" s="76" t="s">
        <v>1596</v>
      </c>
      <c r="C23" s="62">
        <v>19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18.55499213149152</v>
      </c>
      <c r="J23" s="74">
        <v>0.55720697091566129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2.967127120125896</v>
      </c>
      <c r="AD23" s="74">
        <v>216.80923238328378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4">
        <v>0</v>
      </c>
      <c r="BB23" s="74">
        <v>0</v>
      </c>
      <c r="BC23" s="74">
        <v>0</v>
      </c>
      <c r="BD23" s="74">
        <v>0</v>
      </c>
      <c r="BE23" s="74">
        <v>0</v>
      </c>
      <c r="BF23" s="74">
        <v>0</v>
      </c>
      <c r="BG23" s="74">
        <v>0.11144139418313226</v>
      </c>
      <c r="BH23" s="74">
        <v>0</v>
      </c>
      <c r="BI23" s="74">
        <v>0</v>
      </c>
      <c r="BJ23" s="74">
        <v>0</v>
      </c>
      <c r="BK23" s="74">
        <v>0</v>
      </c>
      <c r="BL23" s="74">
        <v>0</v>
      </c>
      <c r="BM23" s="74">
        <v>0</v>
      </c>
      <c r="BN23" s="74">
        <v>0</v>
      </c>
      <c r="BO23" s="74">
        <v>0</v>
      </c>
      <c r="BP23" s="74">
        <v>0</v>
      </c>
      <c r="BQ23" s="74">
        <v>0</v>
      </c>
      <c r="BR23" s="74">
        <v>0</v>
      </c>
      <c r="BS23" s="74">
        <v>0</v>
      </c>
      <c r="BT23" s="74">
        <v>239</v>
      </c>
      <c r="BU23" s="74">
        <v>0</v>
      </c>
      <c r="BV23" s="74">
        <v>0</v>
      </c>
      <c r="BW23" s="74">
        <v>0</v>
      </c>
      <c r="BX23" s="74">
        <v>0</v>
      </c>
      <c r="BY23" s="74">
        <v>0</v>
      </c>
      <c r="BZ23" s="74">
        <v>0</v>
      </c>
      <c r="CA23" s="74">
        <v>0</v>
      </c>
      <c r="CB23" s="74">
        <v>239</v>
      </c>
      <c r="CD23" s="74">
        <v>0</v>
      </c>
      <c r="CE23" s="74">
        <v>0</v>
      </c>
      <c r="CF23" s="74">
        <v>0</v>
      </c>
      <c r="CH23" s="95">
        <v>239</v>
      </c>
      <c r="CI23" s="75">
        <v>0</v>
      </c>
    </row>
    <row r="24" spans="1:87">
      <c r="A24" s="76" t="s">
        <v>1597</v>
      </c>
      <c r="B24" s="76" t="s">
        <v>1598</v>
      </c>
      <c r="C24" s="62">
        <v>20</v>
      </c>
      <c r="D24" s="74">
        <v>0</v>
      </c>
      <c r="E24" s="74">
        <v>0</v>
      </c>
      <c r="F24" s="74">
        <v>0</v>
      </c>
      <c r="G24" s="74">
        <v>0</v>
      </c>
      <c r="H24" s="74">
        <v>1.4812889812889813</v>
      </c>
      <c r="I24" s="74">
        <v>0.35083160083160081</v>
      </c>
      <c r="J24" s="74">
        <v>46.621621621621621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1.871101871101871</v>
      </c>
      <c r="AD24" s="74">
        <v>82.56237006237005</v>
      </c>
      <c r="AE24" s="74">
        <v>391.48908523908528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0.58471933471933479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4">
        <v>0</v>
      </c>
      <c r="BB24" s="74">
        <v>0</v>
      </c>
      <c r="BC24" s="74">
        <v>0</v>
      </c>
      <c r="BD24" s="74">
        <v>0</v>
      </c>
      <c r="BE24" s="74">
        <v>0</v>
      </c>
      <c r="BF24" s="74">
        <v>0</v>
      </c>
      <c r="BG24" s="74">
        <v>3.8981288981288977E-2</v>
      </c>
      <c r="BH24" s="74">
        <v>0</v>
      </c>
      <c r="BI24" s="74">
        <v>0</v>
      </c>
      <c r="BJ24" s="74">
        <v>0</v>
      </c>
      <c r="BK24" s="74">
        <v>0</v>
      </c>
      <c r="BL24" s="74">
        <v>0</v>
      </c>
      <c r="BM24" s="74">
        <v>0</v>
      </c>
      <c r="BN24" s="74">
        <v>0</v>
      </c>
      <c r="BO24" s="74">
        <v>0</v>
      </c>
      <c r="BP24" s="74">
        <v>0</v>
      </c>
      <c r="BQ24" s="74">
        <v>0</v>
      </c>
      <c r="BR24" s="74">
        <v>0</v>
      </c>
      <c r="BS24" s="74">
        <v>0</v>
      </c>
      <c r="BT24" s="74">
        <v>525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0</v>
      </c>
      <c r="CA24" s="74">
        <v>0</v>
      </c>
      <c r="CB24" s="74">
        <v>525</v>
      </c>
      <c r="CD24" s="74">
        <v>0</v>
      </c>
      <c r="CE24" s="74">
        <v>0</v>
      </c>
      <c r="CF24" s="74">
        <v>0</v>
      </c>
      <c r="CH24" s="95">
        <v>525</v>
      </c>
      <c r="CI24" s="75">
        <v>0</v>
      </c>
    </row>
    <row r="25" spans="1:87">
      <c r="A25" s="73" t="s">
        <v>1599</v>
      </c>
      <c r="B25" s="76" t="s">
        <v>1600</v>
      </c>
      <c r="C25" s="62">
        <v>21</v>
      </c>
      <c r="D25" s="74">
        <v>5.3253246535351163E-2</v>
      </c>
      <c r="E25" s="74">
        <v>13.268933928391665</v>
      </c>
      <c r="F25" s="74">
        <v>8.8755410892251939E-3</v>
      </c>
      <c r="G25" s="74">
        <v>0</v>
      </c>
      <c r="H25" s="74">
        <v>0</v>
      </c>
      <c r="I25" s="74">
        <v>0</v>
      </c>
      <c r="J25" s="74">
        <v>0</v>
      </c>
      <c r="K25" s="74">
        <v>28.25084728700379</v>
      </c>
      <c r="L25" s="74">
        <v>0</v>
      </c>
      <c r="M25" s="74">
        <v>2.8579242307305126</v>
      </c>
      <c r="N25" s="74">
        <v>0</v>
      </c>
      <c r="O25" s="74">
        <v>0</v>
      </c>
      <c r="P25" s="74">
        <v>0</v>
      </c>
      <c r="Q25" s="74">
        <v>0</v>
      </c>
      <c r="R25" s="74">
        <v>31.250780175161907</v>
      </c>
      <c r="S25" s="74">
        <v>0</v>
      </c>
      <c r="T25" s="74">
        <v>0</v>
      </c>
      <c r="U25" s="74">
        <v>0</v>
      </c>
      <c r="V25" s="74">
        <v>0</v>
      </c>
      <c r="W25" s="74">
        <v>6.1596255159222837</v>
      </c>
      <c r="X25" s="74">
        <v>0</v>
      </c>
      <c r="Y25" s="74">
        <v>0</v>
      </c>
      <c r="Z25" s="74">
        <v>13.606204489782222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0.48815475990738566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8.8755410892251939E-3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2.3875205530015773</v>
      </c>
      <c r="AY25" s="74">
        <v>83.110566759504707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9.6477131639877847</v>
      </c>
      <c r="BM25" s="74">
        <v>9.4968289654709572</v>
      </c>
      <c r="BN25" s="74">
        <v>1.091691553974699</v>
      </c>
      <c r="BO25" s="74">
        <v>4.0028690312405626</v>
      </c>
      <c r="BP25" s="74">
        <v>2.476275963893829</v>
      </c>
      <c r="BQ25" s="74">
        <v>4.4377705446125966E-2</v>
      </c>
      <c r="BR25" s="74">
        <v>1.0295627663501226</v>
      </c>
      <c r="BS25" s="74">
        <v>0</v>
      </c>
      <c r="BT25" s="74">
        <v>209.24088117848393</v>
      </c>
      <c r="BU25" s="74">
        <v>0</v>
      </c>
      <c r="BV25" s="74">
        <v>0</v>
      </c>
      <c r="BW25" s="74">
        <v>0</v>
      </c>
      <c r="BX25" s="74">
        <v>848.75911882151604</v>
      </c>
      <c r="BY25" s="74">
        <v>0</v>
      </c>
      <c r="BZ25" s="74">
        <v>0</v>
      </c>
      <c r="CA25" s="74">
        <v>848.75911882151604</v>
      </c>
      <c r="CB25" s="74">
        <v>1058</v>
      </c>
      <c r="CD25" s="74">
        <v>0</v>
      </c>
      <c r="CE25" s="74">
        <v>0</v>
      </c>
      <c r="CF25" s="74">
        <v>0</v>
      </c>
      <c r="CH25" s="95">
        <v>1058</v>
      </c>
      <c r="CI25" s="75">
        <v>0</v>
      </c>
    </row>
    <row r="26" spans="1:87">
      <c r="A26" s="73" t="s">
        <v>1601</v>
      </c>
      <c r="B26" s="73" t="s">
        <v>1602</v>
      </c>
      <c r="C26" s="62">
        <v>22</v>
      </c>
      <c r="D26" s="74">
        <v>0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16.044909643943463</v>
      </c>
      <c r="L26" s="74">
        <v>0</v>
      </c>
      <c r="M26" s="74">
        <v>8.9461442118446942E-3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4.4730721059223474E-2</v>
      </c>
      <c r="AY26" s="74">
        <v>3.117731257827876</v>
      </c>
      <c r="AZ26" s="74">
        <v>0</v>
      </c>
      <c r="BA26" s="74">
        <v>0</v>
      </c>
      <c r="BB26" s="74">
        <v>0</v>
      </c>
      <c r="BC26" s="74">
        <v>0</v>
      </c>
      <c r="BD26" s="74">
        <v>0</v>
      </c>
      <c r="BE26" s="74">
        <v>0</v>
      </c>
      <c r="BF26" s="74">
        <v>0</v>
      </c>
      <c r="BG26" s="74">
        <v>0</v>
      </c>
      <c r="BH26" s="74">
        <v>0</v>
      </c>
      <c r="BI26" s="74">
        <v>0</v>
      </c>
      <c r="BJ26" s="74">
        <v>0</v>
      </c>
      <c r="BK26" s="74">
        <v>0</v>
      </c>
      <c r="BL26" s="74">
        <v>0.17444981213097155</v>
      </c>
      <c r="BM26" s="74">
        <v>0.13419216317767044</v>
      </c>
      <c r="BN26" s="74">
        <v>1.3419216317767043E-2</v>
      </c>
      <c r="BO26" s="74">
        <v>5.3676865271068172E-2</v>
      </c>
      <c r="BP26" s="74">
        <v>0.15655752370728218</v>
      </c>
      <c r="BQ26" s="74">
        <v>0</v>
      </c>
      <c r="BR26" s="74">
        <v>0</v>
      </c>
      <c r="BS26" s="74">
        <v>0</v>
      </c>
      <c r="BT26" s="74">
        <v>19.748613347647165</v>
      </c>
      <c r="BU26" s="74">
        <v>0</v>
      </c>
      <c r="BV26" s="74">
        <v>0</v>
      </c>
      <c r="BW26" s="74">
        <v>0</v>
      </c>
      <c r="BX26" s="74">
        <v>30.251386652352835</v>
      </c>
      <c r="BY26" s="74">
        <v>0</v>
      </c>
      <c r="BZ26" s="74">
        <v>0</v>
      </c>
      <c r="CA26" s="74">
        <v>30.251386652352835</v>
      </c>
      <c r="CB26" s="74">
        <v>50</v>
      </c>
      <c r="CD26" s="74">
        <v>0</v>
      </c>
      <c r="CE26" s="74">
        <v>0</v>
      </c>
      <c r="CF26" s="74">
        <v>0</v>
      </c>
      <c r="CH26" s="95">
        <v>50</v>
      </c>
      <c r="CI26" s="75">
        <v>0</v>
      </c>
    </row>
    <row r="27" spans="1:87">
      <c r="A27" s="73" t="s">
        <v>1603</v>
      </c>
      <c r="B27" s="76" t="s">
        <v>1604</v>
      </c>
      <c r="C27" s="62">
        <v>23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8.6998597861050779</v>
      </c>
      <c r="L27" s="74">
        <v>0</v>
      </c>
      <c r="M27" s="74">
        <v>0.11876941687515466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1.3295576389079813</v>
      </c>
      <c r="AT27" s="74">
        <v>0</v>
      </c>
      <c r="AU27" s="74">
        <v>0</v>
      </c>
      <c r="AV27" s="74">
        <v>0</v>
      </c>
      <c r="AW27" s="74">
        <v>0</v>
      </c>
      <c r="AX27" s="74">
        <v>0.11876941687515466</v>
      </c>
      <c r="AY27" s="74">
        <v>9.6533142715750699</v>
      </c>
      <c r="AZ27" s="74">
        <v>0</v>
      </c>
      <c r="BA27" s="74">
        <v>0</v>
      </c>
      <c r="BB27" s="74">
        <v>0</v>
      </c>
      <c r="BC27" s="74">
        <v>0</v>
      </c>
      <c r="BD27" s="74">
        <v>0</v>
      </c>
      <c r="BE27" s="74">
        <v>0</v>
      </c>
      <c r="BF27" s="74">
        <v>0</v>
      </c>
      <c r="BG27" s="74">
        <v>0</v>
      </c>
      <c r="BH27" s="74">
        <v>0</v>
      </c>
      <c r="BI27" s="74">
        <v>0</v>
      </c>
      <c r="BJ27" s="74">
        <v>0</v>
      </c>
      <c r="BK27" s="74">
        <v>0</v>
      </c>
      <c r="BL27" s="74">
        <v>0.75220630687597945</v>
      </c>
      <c r="BM27" s="74">
        <v>0.78519781156352242</v>
      </c>
      <c r="BN27" s="74">
        <v>0.11217111593764606</v>
      </c>
      <c r="BO27" s="74">
        <v>0.32991504687542961</v>
      </c>
      <c r="BP27" s="74">
        <v>0.29032524125037801</v>
      </c>
      <c r="BQ27" s="74">
        <v>0</v>
      </c>
      <c r="BR27" s="74">
        <v>0.15506007203145189</v>
      </c>
      <c r="BS27" s="74">
        <v>0</v>
      </c>
      <c r="BT27" s="74">
        <v>22.345146124872844</v>
      </c>
      <c r="BU27" s="74">
        <v>0</v>
      </c>
      <c r="BV27" s="74">
        <v>0</v>
      </c>
      <c r="BW27" s="74">
        <v>0</v>
      </c>
      <c r="BX27" s="74">
        <v>97.654853875127159</v>
      </c>
      <c r="BY27" s="74">
        <v>0</v>
      </c>
      <c r="BZ27" s="74">
        <v>0</v>
      </c>
      <c r="CA27" s="74">
        <v>97.654853875127159</v>
      </c>
      <c r="CB27" s="74">
        <v>120</v>
      </c>
      <c r="CD27" s="74">
        <v>0</v>
      </c>
      <c r="CE27" s="74">
        <v>0</v>
      </c>
      <c r="CF27" s="74">
        <v>0</v>
      </c>
      <c r="CH27" s="95">
        <v>120</v>
      </c>
      <c r="CI27" s="75">
        <v>0</v>
      </c>
    </row>
    <row r="28" spans="1:87">
      <c r="A28" s="73" t="s">
        <v>1605</v>
      </c>
      <c r="B28" s="73" t="s">
        <v>1606</v>
      </c>
      <c r="C28" s="62">
        <v>24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0.39201904545969846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0.22695839473982543</v>
      </c>
      <c r="AY28" s="74">
        <v>17.929713184446207</v>
      </c>
      <c r="AZ28" s="74">
        <v>0</v>
      </c>
      <c r="BA28" s="74">
        <v>0</v>
      </c>
      <c r="BB28" s="74">
        <v>0</v>
      </c>
      <c r="BC28" s="74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1.0109964856592222</v>
      </c>
      <c r="BM28" s="74">
        <v>1.0728942296791748</v>
      </c>
      <c r="BN28" s="74">
        <v>6.1897744019952385E-2</v>
      </c>
      <c r="BO28" s="74">
        <v>0.49518195215961908</v>
      </c>
      <c r="BP28" s="74">
        <v>0.14442806937988889</v>
      </c>
      <c r="BQ28" s="74">
        <v>0</v>
      </c>
      <c r="BR28" s="74">
        <v>0.18569323205985716</v>
      </c>
      <c r="BS28" s="74">
        <v>0</v>
      </c>
      <c r="BT28" s="74">
        <v>21.519782337603445</v>
      </c>
      <c r="BU28" s="74">
        <v>0</v>
      </c>
      <c r="BV28" s="74">
        <v>0</v>
      </c>
      <c r="BW28" s="74">
        <v>0</v>
      </c>
      <c r="BX28" s="74">
        <v>160.48021766239657</v>
      </c>
      <c r="BY28" s="74">
        <v>0</v>
      </c>
      <c r="BZ28" s="74">
        <v>0</v>
      </c>
      <c r="CA28" s="74">
        <v>160.48021766239657</v>
      </c>
      <c r="CB28" s="74">
        <v>182</v>
      </c>
      <c r="CD28" s="74">
        <v>0</v>
      </c>
      <c r="CE28" s="74">
        <v>0</v>
      </c>
      <c r="CF28" s="74">
        <v>0</v>
      </c>
      <c r="CH28" s="95">
        <v>182</v>
      </c>
      <c r="CI28" s="75">
        <v>0</v>
      </c>
    </row>
    <row r="29" spans="1:87">
      <c r="A29" s="76" t="s">
        <v>1607</v>
      </c>
      <c r="B29" s="73" t="s">
        <v>1608</v>
      </c>
      <c r="C29" s="62">
        <v>25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210.08998702677204</v>
      </c>
      <c r="L29" s="74">
        <v>0</v>
      </c>
      <c r="M29" s="74">
        <v>4.6322679561269018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2.71281990800802</v>
      </c>
      <c r="AY29" s="74">
        <v>10.006722490859771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15.611510791366907</v>
      </c>
      <c r="BM29" s="74">
        <v>8.0616818020993044</v>
      </c>
      <c r="BN29" s="74">
        <v>0.87014978181389313</v>
      </c>
      <c r="BO29" s="74">
        <v>3.3270432834060619</v>
      </c>
      <c r="BP29" s="74">
        <v>3.2758580021228916</v>
      </c>
      <c r="BQ29" s="74">
        <v>0</v>
      </c>
      <c r="BR29" s="74">
        <v>0.15355584384951057</v>
      </c>
      <c r="BS29" s="74">
        <v>0</v>
      </c>
      <c r="BT29" s="74">
        <v>258.74159688642527</v>
      </c>
      <c r="BU29" s="74">
        <v>0</v>
      </c>
      <c r="BV29" s="74">
        <v>0</v>
      </c>
      <c r="BW29" s="74">
        <v>0</v>
      </c>
      <c r="BX29" s="74">
        <v>392.25840311357473</v>
      </c>
      <c r="BY29" s="74">
        <v>0</v>
      </c>
      <c r="BZ29" s="74">
        <v>0</v>
      </c>
      <c r="CA29" s="74">
        <v>392.25840311357473</v>
      </c>
      <c r="CB29" s="74">
        <v>651</v>
      </c>
      <c r="CD29" s="74">
        <v>0</v>
      </c>
      <c r="CE29" s="74">
        <v>0</v>
      </c>
      <c r="CF29" s="74">
        <v>0</v>
      </c>
      <c r="CH29" s="95">
        <v>651</v>
      </c>
      <c r="CI29" s="75">
        <v>0</v>
      </c>
    </row>
    <row r="30" spans="1:87">
      <c r="A30" s="76" t="s">
        <v>1609</v>
      </c>
      <c r="B30" s="73" t="s">
        <v>1610</v>
      </c>
      <c r="C30" s="62">
        <v>26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106.22898885430263</v>
      </c>
      <c r="L30" s="74">
        <v>0</v>
      </c>
      <c r="M30" s="74">
        <v>36.979198045319137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0.3091508518258192</v>
      </c>
      <c r="Z30" s="74">
        <v>0</v>
      </c>
      <c r="AA30" s="74">
        <v>4.7561669511664489E-2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0.3091508518258192</v>
      </c>
      <c r="AT30" s="74">
        <v>0</v>
      </c>
      <c r="AU30" s="74">
        <v>0</v>
      </c>
      <c r="AV30" s="74">
        <v>0</v>
      </c>
      <c r="AW30" s="74">
        <v>0</v>
      </c>
      <c r="AX30" s="74">
        <v>1.7835626066874184</v>
      </c>
      <c r="AY30" s="74">
        <v>29.630920105766979</v>
      </c>
      <c r="AZ30" s="74">
        <v>0</v>
      </c>
      <c r="BA30" s="74">
        <v>0</v>
      </c>
      <c r="BB30" s="74">
        <v>0</v>
      </c>
      <c r="BC30" s="74">
        <v>0</v>
      </c>
      <c r="BD30" s="74">
        <v>0</v>
      </c>
      <c r="BE30" s="74">
        <v>0</v>
      </c>
      <c r="BF30" s="74">
        <v>0</v>
      </c>
      <c r="BG30" s="74">
        <v>2.3780834755832245E-2</v>
      </c>
      <c r="BH30" s="74">
        <v>0</v>
      </c>
      <c r="BI30" s="74">
        <v>0</v>
      </c>
      <c r="BJ30" s="74">
        <v>0</v>
      </c>
      <c r="BK30" s="74">
        <v>0</v>
      </c>
      <c r="BL30" s="74">
        <v>3.8524952304448239</v>
      </c>
      <c r="BM30" s="74">
        <v>3.7335910566656629</v>
      </c>
      <c r="BN30" s="74">
        <v>0.38049335609331592</v>
      </c>
      <c r="BO30" s="74">
        <v>1.8549051109549151</v>
      </c>
      <c r="BP30" s="74">
        <v>1.4981925896174315</v>
      </c>
      <c r="BQ30" s="74">
        <v>0</v>
      </c>
      <c r="BR30" s="74">
        <v>1.2366034073032768</v>
      </c>
      <c r="BS30" s="74">
        <v>0</v>
      </c>
      <c r="BT30" s="74">
        <v>187.86859457107474</v>
      </c>
      <c r="BU30" s="74">
        <v>0</v>
      </c>
      <c r="BV30" s="74">
        <v>0</v>
      </c>
      <c r="BW30" s="74">
        <v>0</v>
      </c>
      <c r="BX30" s="74">
        <v>1233.1314054289253</v>
      </c>
      <c r="BY30" s="74">
        <v>0</v>
      </c>
      <c r="BZ30" s="74">
        <v>0</v>
      </c>
      <c r="CA30" s="74">
        <v>1233.1314054289253</v>
      </c>
      <c r="CB30" s="74">
        <v>1421</v>
      </c>
      <c r="CD30" s="74">
        <v>0</v>
      </c>
      <c r="CE30" s="74">
        <v>0</v>
      </c>
      <c r="CF30" s="74">
        <v>0</v>
      </c>
      <c r="CH30" s="95">
        <v>1421</v>
      </c>
      <c r="CI30" s="75">
        <v>0</v>
      </c>
    </row>
    <row r="31" spans="1:87">
      <c r="A31" s="73" t="s">
        <v>1611</v>
      </c>
      <c r="B31" s="73" t="s">
        <v>1612</v>
      </c>
      <c r="C31" s="62">
        <v>27</v>
      </c>
      <c r="D31" s="74">
        <v>5.2536231884057968E-2</v>
      </c>
      <c r="E31" s="74">
        <v>0.23378623188405795</v>
      </c>
      <c r="F31" s="74">
        <v>2.6268115942028984E-3</v>
      </c>
      <c r="G31" s="74">
        <v>0</v>
      </c>
      <c r="H31" s="74">
        <v>0</v>
      </c>
      <c r="I31" s="74">
        <v>0</v>
      </c>
      <c r="J31" s="74">
        <v>0</v>
      </c>
      <c r="K31" s="74">
        <v>1.1951992753623188</v>
      </c>
      <c r="L31" s="74">
        <v>5.8157608695652172</v>
      </c>
      <c r="M31" s="74">
        <v>16.92980072463768</v>
      </c>
      <c r="N31" s="74">
        <v>3.3360507246376812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1.8650362318840579</v>
      </c>
      <c r="X31" s="74">
        <v>0</v>
      </c>
      <c r="Y31" s="74">
        <v>1.5892210144927537</v>
      </c>
      <c r="Z31" s="74">
        <v>0</v>
      </c>
      <c r="AA31" s="74">
        <v>2.6268115942028984E-3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3.4148550724637683E-2</v>
      </c>
      <c r="AT31" s="74">
        <v>0</v>
      </c>
      <c r="AU31" s="74">
        <v>0</v>
      </c>
      <c r="AV31" s="74">
        <v>0</v>
      </c>
      <c r="AW31" s="74">
        <v>0</v>
      </c>
      <c r="AX31" s="74">
        <v>5.2536231884057968E-3</v>
      </c>
      <c r="AY31" s="74">
        <v>3.0313405797101449</v>
      </c>
      <c r="AZ31" s="74">
        <v>0</v>
      </c>
      <c r="BA31" s="74">
        <v>0</v>
      </c>
      <c r="BB31" s="74">
        <v>0</v>
      </c>
      <c r="BC31" s="74">
        <v>0</v>
      </c>
      <c r="BD31" s="74">
        <v>5.2536231884057968E-3</v>
      </c>
      <c r="BE31" s="74">
        <v>0</v>
      </c>
      <c r="BF31" s="74">
        <v>0</v>
      </c>
      <c r="BG31" s="74">
        <v>5.2536231884057968E-3</v>
      </c>
      <c r="BH31" s="74">
        <v>0</v>
      </c>
      <c r="BI31" s="74">
        <v>0</v>
      </c>
      <c r="BJ31" s="74">
        <v>2.6268115942028984E-3</v>
      </c>
      <c r="BK31" s="74">
        <v>0</v>
      </c>
      <c r="BL31" s="74">
        <v>0.23903985507246375</v>
      </c>
      <c r="BM31" s="74">
        <v>0.24429347826086956</v>
      </c>
      <c r="BN31" s="74">
        <v>2.1014492753623187E-2</v>
      </c>
      <c r="BO31" s="74">
        <v>0.10507246376811594</v>
      </c>
      <c r="BP31" s="74">
        <v>6.3043478260869562E-2</v>
      </c>
      <c r="BQ31" s="74">
        <v>0</v>
      </c>
      <c r="BR31" s="74">
        <v>2.3641304347826086E-2</v>
      </c>
      <c r="BS31" s="74">
        <v>0</v>
      </c>
      <c r="BT31" s="74">
        <v>34.802626811594202</v>
      </c>
      <c r="BU31" s="74">
        <v>0</v>
      </c>
      <c r="BV31" s="74">
        <v>0</v>
      </c>
      <c r="BW31" s="74">
        <v>0</v>
      </c>
      <c r="BX31" s="74">
        <v>23.197373188405798</v>
      </c>
      <c r="BY31" s="74">
        <v>0</v>
      </c>
      <c r="BZ31" s="74">
        <v>0</v>
      </c>
      <c r="CA31" s="74">
        <v>23.197373188405798</v>
      </c>
      <c r="CB31" s="74">
        <v>58</v>
      </c>
      <c r="CD31" s="74">
        <v>0</v>
      </c>
      <c r="CE31" s="74">
        <v>0</v>
      </c>
      <c r="CF31" s="74">
        <v>0</v>
      </c>
      <c r="CH31" s="95">
        <v>58</v>
      </c>
      <c r="CI31" s="75">
        <v>0</v>
      </c>
    </row>
    <row r="32" spans="1:87">
      <c r="A32" s="76" t="s">
        <v>1613</v>
      </c>
      <c r="B32" s="76" t="s">
        <v>1614</v>
      </c>
      <c r="C32" s="62">
        <v>28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3.1159014557670774</v>
      </c>
      <c r="L32" s="74">
        <v>0</v>
      </c>
      <c r="M32" s="74">
        <v>58.712486002239643</v>
      </c>
      <c r="N32" s="74">
        <v>10.594064949608063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0.1780515117581187</v>
      </c>
      <c r="AU32" s="74">
        <v>0</v>
      </c>
      <c r="AV32" s="74">
        <v>0</v>
      </c>
      <c r="AW32" s="74">
        <v>0</v>
      </c>
      <c r="AX32" s="74">
        <v>4.4512877939529676E-2</v>
      </c>
      <c r="AY32" s="74">
        <v>30.558090705487121</v>
      </c>
      <c r="AZ32" s="74">
        <v>0</v>
      </c>
      <c r="BA32" s="74">
        <v>0</v>
      </c>
      <c r="BB32" s="74">
        <v>0</v>
      </c>
      <c r="BC32" s="74">
        <v>0</v>
      </c>
      <c r="BD32" s="74">
        <v>0</v>
      </c>
      <c r="BE32" s="74">
        <v>0</v>
      </c>
      <c r="BF32" s="74">
        <v>0</v>
      </c>
      <c r="BG32" s="74">
        <v>4.4512877939529676E-2</v>
      </c>
      <c r="BH32" s="74">
        <v>0</v>
      </c>
      <c r="BI32" s="74">
        <v>0</v>
      </c>
      <c r="BJ32" s="74">
        <v>0</v>
      </c>
      <c r="BK32" s="74">
        <v>0</v>
      </c>
      <c r="BL32" s="74">
        <v>8.6354983202687574</v>
      </c>
      <c r="BM32" s="74">
        <v>8.4129339305711088</v>
      </c>
      <c r="BN32" s="74">
        <v>0.77897536394176936</v>
      </c>
      <c r="BO32" s="74">
        <v>3.5165173572228445</v>
      </c>
      <c r="BP32" s="74">
        <v>1.6247200447928332</v>
      </c>
      <c r="BQ32" s="74">
        <v>0</v>
      </c>
      <c r="BR32" s="74">
        <v>0.22256438969764836</v>
      </c>
      <c r="BS32" s="74">
        <v>0</v>
      </c>
      <c r="BT32" s="74">
        <v>126.43882978723404</v>
      </c>
      <c r="BU32" s="74">
        <v>0</v>
      </c>
      <c r="BV32" s="74">
        <v>0</v>
      </c>
      <c r="BW32" s="74">
        <v>0</v>
      </c>
      <c r="BX32" s="74">
        <v>509.561170212766</v>
      </c>
      <c r="BY32" s="74">
        <v>0</v>
      </c>
      <c r="BZ32" s="74">
        <v>0</v>
      </c>
      <c r="CA32" s="74">
        <v>509.561170212766</v>
      </c>
      <c r="CB32" s="74">
        <v>636</v>
      </c>
      <c r="CD32" s="74">
        <v>0</v>
      </c>
      <c r="CE32" s="74">
        <v>0</v>
      </c>
      <c r="CF32" s="74">
        <v>0</v>
      </c>
      <c r="CH32" s="95">
        <v>636</v>
      </c>
      <c r="CI32" s="75">
        <v>0</v>
      </c>
    </row>
    <row r="33" spans="1:87">
      <c r="A33" s="73" t="s">
        <v>1615</v>
      </c>
      <c r="B33" s="73" t="s">
        <v>1616</v>
      </c>
      <c r="C33" s="62">
        <v>29</v>
      </c>
      <c r="D33" s="74">
        <v>8.5802864642539731</v>
      </c>
      <c r="E33" s="74">
        <v>40.28096645515987</v>
      </c>
      <c r="F33" s="74">
        <v>0.11594981708451316</v>
      </c>
      <c r="G33" s="74">
        <v>0</v>
      </c>
      <c r="H33" s="74">
        <v>0</v>
      </c>
      <c r="I33" s="74">
        <v>0</v>
      </c>
      <c r="J33" s="74">
        <v>0</v>
      </c>
      <c r="K33" s="74">
        <v>155.14085525907859</v>
      </c>
      <c r="L33" s="74">
        <v>0</v>
      </c>
      <c r="M33" s="74">
        <v>316.00963148213214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39.23741810139925</v>
      </c>
      <c r="X33" s="74">
        <v>4.6379926833805263E-2</v>
      </c>
      <c r="Y33" s="74">
        <v>2.5045160490254839</v>
      </c>
      <c r="Z33" s="74">
        <v>20.89415703862927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0.13913978050141579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8.9513258789244148</v>
      </c>
      <c r="AT33" s="74">
        <v>0</v>
      </c>
      <c r="AU33" s="74">
        <v>0</v>
      </c>
      <c r="AV33" s="74">
        <v>0</v>
      </c>
      <c r="AW33" s="74">
        <v>0</v>
      </c>
      <c r="AX33" s="74">
        <v>0.11594981708451316</v>
      </c>
      <c r="AY33" s="74">
        <v>58.740177335014366</v>
      </c>
      <c r="AZ33" s="74">
        <v>0</v>
      </c>
      <c r="BA33" s="74">
        <v>0</v>
      </c>
      <c r="BB33" s="74">
        <v>0</v>
      </c>
      <c r="BC33" s="74">
        <v>0</v>
      </c>
      <c r="BD33" s="74">
        <v>0</v>
      </c>
      <c r="BE33" s="74">
        <v>0</v>
      </c>
      <c r="BF33" s="74">
        <v>0</v>
      </c>
      <c r="BG33" s="74">
        <v>2.3189963416902631E-2</v>
      </c>
      <c r="BH33" s="74">
        <v>0</v>
      </c>
      <c r="BI33" s="74">
        <v>0</v>
      </c>
      <c r="BJ33" s="74">
        <v>0</v>
      </c>
      <c r="BK33" s="74">
        <v>0</v>
      </c>
      <c r="BL33" s="74">
        <v>2.5740859392761921</v>
      </c>
      <c r="BM33" s="74">
        <v>2.6668457929438025</v>
      </c>
      <c r="BN33" s="74">
        <v>0.16232974391831842</v>
      </c>
      <c r="BO33" s="74">
        <v>1.2058780976789369</v>
      </c>
      <c r="BP33" s="74">
        <v>0.53336915858876055</v>
      </c>
      <c r="BQ33" s="74">
        <v>0</v>
      </c>
      <c r="BR33" s="74">
        <v>0.3478494512535395</v>
      </c>
      <c r="BS33" s="74">
        <v>0</v>
      </c>
      <c r="BT33" s="74">
        <v>658.27030155219802</v>
      </c>
      <c r="BU33" s="74">
        <v>0</v>
      </c>
      <c r="BV33" s="74">
        <v>0</v>
      </c>
      <c r="BW33" s="74">
        <v>0</v>
      </c>
      <c r="BX33" s="74">
        <v>463.72969844780187</v>
      </c>
      <c r="BY33" s="74">
        <v>0</v>
      </c>
      <c r="BZ33" s="74">
        <v>0</v>
      </c>
      <c r="CA33" s="74">
        <v>463.72969844780187</v>
      </c>
      <c r="CB33" s="74">
        <v>1122</v>
      </c>
      <c r="CD33" s="74">
        <v>0</v>
      </c>
      <c r="CE33" s="74">
        <v>0</v>
      </c>
      <c r="CF33" s="74">
        <v>0</v>
      </c>
      <c r="CH33" s="95">
        <v>1122</v>
      </c>
      <c r="CI33" s="75">
        <v>0</v>
      </c>
    </row>
    <row r="34" spans="1:87">
      <c r="A34" s="76" t="s">
        <v>1617</v>
      </c>
      <c r="B34" s="76" t="s">
        <v>1618</v>
      </c>
      <c r="C34" s="62">
        <v>30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1.1180294712510837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0.49747182895117015</v>
      </c>
      <c r="AS34" s="74">
        <v>0.10257151112395262</v>
      </c>
      <c r="AT34" s="74">
        <v>0</v>
      </c>
      <c r="AU34" s="74">
        <v>0</v>
      </c>
      <c r="AV34" s="74">
        <v>0.1641144177983242</v>
      </c>
      <c r="AW34" s="74">
        <v>0</v>
      </c>
      <c r="AX34" s="74">
        <v>0.36412886449003179</v>
      </c>
      <c r="AY34" s="74">
        <v>9.2468217278243277</v>
      </c>
      <c r="AZ34" s="74">
        <v>0</v>
      </c>
      <c r="BA34" s="74">
        <v>0</v>
      </c>
      <c r="BB34" s="74">
        <v>0</v>
      </c>
      <c r="BC34" s="74">
        <v>0</v>
      </c>
      <c r="BD34" s="74">
        <v>1.0770008668015023</v>
      </c>
      <c r="BE34" s="74">
        <v>7.6928633342964473E-2</v>
      </c>
      <c r="BF34" s="74">
        <v>6.6671482230569193E-2</v>
      </c>
      <c r="BG34" s="74">
        <v>0</v>
      </c>
      <c r="BH34" s="74">
        <v>0</v>
      </c>
      <c r="BI34" s="74">
        <v>0</v>
      </c>
      <c r="BJ34" s="74">
        <v>5.1285755561976312E-3</v>
      </c>
      <c r="BK34" s="74">
        <v>0</v>
      </c>
      <c r="BL34" s="74">
        <v>0.42054319560820569</v>
      </c>
      <c r="BM34" s="74">
        <v>0.45644322450158914</v>
      </c>
      <c r="BN34" s="74">
        <v>4.1028604449581049E-2</v>
      </c>
      <c r="BO34" s="74">
        <v>0.17950014446691706</v>
      </c>
      <c r="BP34" s="74">
        <v>0.25130020225368394</v>
      </c>
      <c r="BQ34" s="74">
        <v>0</v>
      </c>
      <c r="BR34" s="74">
        <v>8.7185784455359724E-2</v>
      </c>
      <c r="BS34" s="74">
        <v>0</v>
      </c>
      <c r="BT34" s="74">
        <v>14.154868535105461</v>
      </c>
      <c r="BU34" s="74">
        <v>0</v>
      </c>
      <c r="BV34" s="74">
        <v>0</v>
      </c>
      <c r="BW34" s="74">
        <v>0</v>
      </c>
      <c r="BX34" s="74">
        <v>56.845131464894543</v>
      </c>
      <c r="BY34" s="74">
        <v>0</v>
      </c>
      <c r="BZ34" s="74">
        <v>0</v>
      </c>
      <c r="CA34" s="74">
        <v>56.845131464894543</v>
      </c>
      <c r="CB34" s="74">
        <v>71</v>
      </c>
      <c r="CD34" s="74">
        <v>0</v>
      </c>
      <c r="CE34" s="74">
        <v>0</v>
      </c>
      <c r="CF34" s="74">
        <v>0</v>
      </c>
      <c r="CH34" s="95">
        <v>71</v>
      </c>
      <c r="CI34" s="75">
        <v>0</v>
      </c>
    </row>
    <row r="35" spans="1:87">
      <c r="A35" s="76" t="s">
        <v>1619</v>
      </c>
      <c r="B35" s="73" t="s">
        <v>1620</v>
      </c>
      <c r="C35" s="62">
        <v>31</v>
      </c>
      <c r="D35" s="74">
        <v>0.35724331926863573</v>
      </c>
      <c r="E35" s="74">
        <v>0.83356774496014996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8.2165963431786224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0.16671354899203003</v>
      </c>
      <c r="AY35" s="74">
        <v>28.889076418190342</v>
      </c>
      <c r="AZ35" s="74">
        <v>0</v>
      </c>
      <c r="BA35" s="74">
        <v>0</v>
      </c>
      <c r="BB35" s="74">
        <v>0</v>
      </c>
      <c r="BC35" s="74">
        <v>0</v>
      </c>
      <c r="BD35" s="74">
        <v>0</v>
      </c>
      <c r="BE35" s="74">
        <v>0</v>
      </c>
      <c r="BF35" s="74">
        <v>0</v>
      </c>
      <c r="BG35" s="74">
        <v>0</v>
      </c>
      <c r="BH35" s="74">
        <v>0</v>
      </c>
      <c r="BI35" s="74">
        <v>0</v>
      </c>
      <c r="BJ35" s="74">
        <v>0</v>
      </c>
      <c r="BK35" s="74">
        <v>0</v>
      </c>
      <c r="BL35" s="74">
        <v>6.6209095171120493</v>
      </c>
      <c r="BM35" s="74">
        <v>6.4303797468354427</v>
      </c>
      <c r="BN35" s="74">
        <v>0.5477730895452414</v>
      </c>
      <c r="BO35" s="74">
        <v>2.6674167838724805</v>
      </c>
      <c r="BP35" s="74">
        <v>1.4766057196436944</v>
      </c>
      <c r="BQ35" s="74">
        <v>0</v>
      </c>
      <c r="BR35" s="74">
        <v>0.5477730895452414</v>
      </c>
      <c r="BS35" s="74">
        <v>0</v>
      </c>
      <c r="BT35" s="74">
        <v>56.754055321143923</v>
      </c>
      <c r="BU35" s="74">
        <v>0</v>
      </c>
      <c r="BV35" s="74">
        <v>0</v>
      </c>
      <c r="BW35" s="74">
        <v>0</v>
      </c>
      <c r="BX35" s="74">
        <v>451.24594467885606</v>
      </c>
      <c r="BY35" s="74">
        <v>0</v>
      </c>
      <c r="BZ35" s="74">
        <v>0</v>
      </c>
      <c r="CA35" s="74">
        <v>451.24594467885606</v>
      </c>
      <c r="CB35" s="74">
        <v>508</v>
      </c>
      <c r="CD35" s="74">
        <v>0</v>
      </c>
      <c r="CE35" s="74">
        <v>0</v>
      </c>
      <c r="CF35" s="74">
        <v>0</v>
      </c>
      <c r="CH35" s="95">
        <v>508</v>
      </c>
      <c r="CI35" s="75">
        <v>0</v>
      </c>
    </row>
    <row r="36" spans="1:87">
      <c r="A36" s="73" t="s">
        <v>1621</v>
      </c>
      <c r="B36" s="73" t="s">
        <v>1622</v>
      </c>
      <c r="C36" s="62">
        <v>32</v>
      </c>
      <c r="D36" s="74">
        <v>0.34681735836627142</v>
      </c>
      <c r="E36" s="74">
        <v>8.4868247694334649</v>
      </c>
      <c r="F36" s="74">
        <v>2.0401021080368908E-2</v>
      </c>
      <c r="G36" s="74">
        <v>0.55082756916996056</v>
      </c>
      <c r="H36" s="74">
        <v>0</v>
      </c>
      <c r="I36" s="74">
        <v>6.1203063241106713E-2</v>
      </c>
      <c r="J36" s="74">
        <v>0</v>
      </c>
      <c r="K36" s="74">
        <v>78.666337285902515</v>
      </c>
      <c r="L36" s="74">
        <v>0</v>
      </c>
      <c r="M36" s="74">
        <v>172.14381587615281</v>
      </c>
      <c r="N36" s="74">
        <v>32.335618412384711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13.036252470355732</v>
      </c>
      <c r="U36" s="74">
        <v>0</v>
      </c>
      <c r="V36" s="74">
        <v>0</v>
      </c>
      <c r="W36" s="74">
        <v>0</v>
      </c>
      <c r="X36" s="74">
        <v>0</v>
      </c>
      <c r="Y36" s="74">
        <v>7.8747941370223975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62.99835309617918</v>
      </c>
      <c r="AT36" s="74">
        <v>0</v>
      </c>
      <c r="AU36" s="74">
        <v>0</v>
      </c>
      <c r="AV36" s="74">
        <v>0</v>
      </c>
      <c r="AW36" s="74">
        <v>0</v>
      </c>
      <c r="AX36" s="74">
        <v>4.0802042160737816E-2</v>
      </c>
      <c r="AY36" s="74">
        <v>39.883996212121211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8.1604084321475631E-2</v>
      </c>
      <c r="BH36" s="74">
        <v>0</v>
      </c>
      <c r="BI36" s="74">
        <v>0</v>
      </c>
      <c r="BJ36" s="74">
        <v>0</v>
      </c>
      <c r="BK36" s="74">
        <v>0</v>
      </c>
      <c r="BL36" s="74">
        <v>1.6932847496706194</v>
      </c>
      <c r="BM36" s="74">
        <v>1.8156908761528328</v>
      </c>
      <c r="BN36" s="74">
        <v>8.1604084321475631E-2</v>
      </c>
      <c r="BO36" s="74">
        <v>0.55082756916996056</v>
      </c>
      <c r="BP36" s="74">
        <v>0.32641633728590252</v>
      </c>
      <c r="BQ36" s="74">
        <v>0</v>
      </c>
      <c r="BR36" s="74">
        <v>0.85684288537549402</v>
      </c>
      <c r="BS36" s="74">
        <v>0</v>
      </c>
      <c r="BT36" s="74">
        <v>421.85231389986825</v>
      </c>
      <c r="BU36" s="74">
        <v>0</v>
      </c>
      <c r="BV36" s="74">
        <v>0</v>
      </c>
      <c r="BW36" s="74">
        <v>0</v>
      </c>
      <c r="BX36" s="74">
        <v>569.14768610013175</v>
      </c>
      <c r="BY36" s="74">
        <v>0</v>
      </c>
      <c r="BZ36" s="74">
        <v>0</v>
      </c>
      <c r="CA36" s="74">
        <v>569.14768610013175</v>
      </c>
      <c r="CB36" s="74">
        <v>991</v>
      </c>
      <c r="CD36" s="74">
        <v>0</v>
      </c>
      <c r="CE36" s="74">
        <v>0</v>
      </c>
      <c r="CF36" s="74">
        <v>0</v>
      </c>
      <c r="CH36" s="95">
        <v>991</v>
      </c>
      <c r="CI36" s="75">
        <v>0</v>
      </c>
    </row>
    <row r="37" spans="1:87">
      <c r="A37" s="73" t="s">
        <v>1623</v>
      </c>
      <c r="B37" s="73" t="s">
        <v>1624</v>
      </c>
      <c r="C37" s="62">
        <v>33</v>
      </c>
      <c r="D37" s="74">
        <v>22.941022737172226</v>
      </c>
      <c r="E37" s="74">
        <v>246.06818247814849</v>
      </c>
      <c r="F37" s="74">
        <v>19.944826785143889</v>
      </c>
      <c r="G37" s="74">
        <v>0</v>
      </c>
      <c r="H37" s="74">
        <v>0</v>
      </c>
      <c r="I37" s="74">
        <v>0</v>
      </c>
      <c r="J37" s="74">
        <v>0</v>
      </c>
      <c r="K37" s="74">
        <v>220.95827162644829</v>
      </c>
      <c r="L37" s="74">
        <v>0</v>
      </c>
      <c r="M37" s="74">
        <v>13.326364085140984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0</v>
      </c>
      <c r="BB37" s="74">
        <v>0</v>
      </c>
      <c r="BC37" s="74">
        <v>0</v>
      </c>
      <c r="BD37" s="74">
        <v>0</v>
      </c>
      <c r="BE37" s="74">
        <v>0</v>
      </c>
      <c r="BF37" s="74">
        <v>0</v>
      </c>
      <c r="BG37" s="74">
        <v>0</v>
      </c>
      <c r="BH37" s="74">
        <v>0.38011441182449113</v>
      </c>
      <c r="BI37" s="74">
        <v>0</v>
      </c>
      <c r="BJ37" s="74">
        <v>0</v>
      </c>
      <c r="BK37" s="74">
        <v>0</v>
      </c>
      <c r="BL37" s="74">
        <v>1.3192206057438221</v>
      </c>
      <c r="BM37" s="74">
        <v>1.4533786334465837</v>
      </c>
      <c r="BN37" s="74">
        <v>0</v>
      </c>
      <c r="BO37" s="74">
        <v>0.11179835641896797</v>
      </c>
      <c r="BP37" s="74">
        <v>8.9438685135174376E-2</v>
      </c>
      <c r="BQ37" s="74">
        <v>0.67079013851380787</v>
      </c>
      <c r="BR37" s="74">
        <v>14.690304033452392</v>
      </c>
      <c r="BS37" s="74">
        <v>0</v>
      </c>
      <c r="BT37" s="74">
        <v>541.95371257658906</v>
      </c>
      <c r="BU37" s="74">
        <v>0</v>
      </c>
      <c r="BV37" s="74">
        <v>0</v>
      </c>
      <c r="BW37" s="74">
        <v>0</v>
      </c>
      <c r="BX37" s="74">
        <v>228.04628742341086</v>
      </c>
      <c r="BY37" s="74">
        <v>0</v>
      </c>
      <c r="BZ37" s="74">
        <v>0</v>
      </c>
      <c r="CA37" s="74">
        <v>228.04628742341086</v>
      </c>
      <c r="CB37" s="74">
        <v>770</v>
      </c>
      <c r="CD37" s="74">
        <v>0</v>
      </c>
      <c r="CE37" s="74">
        <v>0</v>
      </c>
      <c r="CF37" s="74">
        <v>0</v>
      </c>
      <c r="CH37" s="95">
        <v>770</v>
      </c>
      <c r="CI37" s="75">
        <v>0</v>
      </c>
    </row>
    <row r="38" spans="1:87">
      <c r="A38" s="76" t="s">
        <v>1625</v>
      </c>
      <c r="B38" s="73" t="s">
        <v>1491</v>
      </c>
      <c r="C38" s="62">
        <v>34</v>
      </c>
      <c r="D38" s="74">
        <v>0.20514502934820594</v>
      </c>
      <c r="E38" s="74">
        <v>1.7950190067968019</v>
      </c>
      <c r="F38" s="74">
        <v>8.5477095561752467E-2</v>
      </c>
      <c r="G38" s="74">
        <v>0</v>
      </c>
      <c r="H38" s="74">
        <v>0</v>
      </c>
      <c r="I38" s="74">
        <v>0</v>
      </c>
      <c r="J38" s="74">
        <v>0</v>
      </c>
      <c r="K38" s="74">
        <v>53.73090227011761</v>
      </c>
      <c r="L38" s="74">
        <v>0</v>
      </c>
      <c r="M38" s="74">
        <v>98.02513319021773</v>
      </c>
      <c r="N38" s="74">
        <v>5.1286257337051486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0.30771754402230894</v>
      </c>
      <c r="Z38" s="74">
        <v>0</v>
      </c>
      <c r="AA38" s="74">
        <v>0.10257251467410297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3.4190838224700988E-2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5.2482936674916028</v>
      </c>
      <c r="AT38" s="74">
        <v>3.4190838224700988E-2</v>
      </c>
      <c r="AU38" s="74">
        <v>0</v>
      </c>
      <c r="AV38" s="74">
        <v>0</v>
      </c>
      <c r="AW38" s="74">
        <v>0.34190838224700987</v>
      </c>
      <c r="AX38" s="74">
        <v>4.1883776825258714</v>
      </c>
      <c r="AY38" s="74">
        <v>74.758267778308721</v>
      </c>
      <c r="AZ38" s="74">
        <v>0</v>
      </c>
      <c r="BA38" s="74">
        <v>0</v>
      </c>
      <c r="BB38" s="74">
        <v>0.49576715425816437</v>
      </c>
      <c r="BC38" s="74">
        <v>0</v>
      </c>
      <c r="BD38" s="74">
        <v>3.4190838224700988E-2</v>
      </c>
      <c r="BE38" s="74">
        <v>0</v>
      </c>
      <c r="BF38" s="74">
        <v>0.32481296313465946</v>
      </c>
      <c r="BG38" s="74">
        <v>8.5477095561752467E-2</v>
      </c>
      <c r="BH38" s="74">
        <v>0.30771754402230894</v>
      </c>
      <c r="BI38" s="74">
        <v>0</v>
      </c>
      <c r="BJ38" s="74">
        <v>0</v>
      </c>
      <c r="BK38" s="74">
        <v>0</v>
      </c>
      <c r="BL38" s="74">
        <v>13.12928187828518</v>
      </c>
      <c r="BM38" s="74">
        <v>17.813426715069216</v>
      </c>
      <c r="BN38" s="74">
        <v>2.2394999037179146</v>
      </c>
      <c r="BO38" s="74">
        <v>21.796659368246882</v>
      </c>
      <c r="BP38" s="74">
        <v>6.855263064052548</v>
      </c>
      <c r="BQ38" s="74">
        <v>0.11966793378645348</v>
      </c>
      <c r="BR38" s="74">
        <v>0.66672134538166927</v>
      </c>
      <c r="BS38" s="74">
        <v>0</v>
      </c>
      <c r="BT38" s="74">
        <v>307.85430737520772</v>
      </c>
      <c r="BU38" s="74">
        <v>0</v>
      </c>
      <c r="BV38" s="74">
        <v>0</v>
      </c>
      <c r="BW38" s="74">
        <v>0</v>
      </c>
      <c r="BX38" s="74">
        <v>2089.145692624792</v>
      </c>
      <c r="BY38" s="74">
        <v>0</v>
      </c>
      <c r="BZ38" s="74">
        <v>0</v>
      </c>
      <c r="CA38" s="74">
        <v>2089.145692624792</v>
      </c>
      <c r="CB38" s="74">
        <v>2397</v>
      </c>
      <c r="CD38" s="74">
        <v>0</v>
      </c>
      <c r="CE38" s="74">
        <v>0</v>
      </c>
      <c r="CF38" s="74">
        <v>0</v>
      </c>
      <c r="CH38" s="95">
        <v>2397</v>
      </c>
      <c r="CI38" s="75">
        <v>0</v>
      </c>
    </row>
    <row r="39" spans="1:87">
      <c r="A39" s="76" t="s">
        <v>1626</v>
      </c>
      <c r="B39" s="73" t="s">
        <v>1627</v>
      </c>
      <c r="C39" s="62">
        <v>35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38.010222145088512</v>
      </c>
      <c r="L39" s="74">
        <v>0</v>
      </c>
      <c r="M39" s="74">
        <v>7.694376952447067E-2</v>
      </c>
      <c r="N39" s="74">
        <v>804.44711037834088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7.694376952447067E-2</v>
      </c>
      <c r="AS39" s="74">
        <v>1.0002690038181188</v>
      </c>
      <c r="AT39" s="74">
        <v>0.53860638667129468</v>
      </c>
      <c r="AU39" s="74">
        <v>0</v>
      </c>
      <c r="AV39" s="74">
        <v>0.76943769524470673</v>
      </c>
      <c r="AW39" s="74">
        <v>0</v>
      </c>
      <c r="AX39" s="74">
        <v>52.013988198542172</v>
      </c>
      <c r="AY39" s="74">
        <v>2875.3117233599442</v>
      </c>
      <c r="AZ39" s="74">
        <v>0</v>
      </c>
      <c r="BA39" s="74">
        <v>0</v>
      </c>
      <c r="BB39" s="74">
        <v>0</v>
      </c>
      <c r="BC39" s="74">
        <v>0</v>
      </c>
      <c r="BD39" s="74">
        <v>14.080709822978132</v>
      </c>
      <c r="BE39" s="74">
        <v>0</v>
      </c>
      <c r="BF39" s="74">
        <v>0.15388753904894134</v>
      </c>
      <c r="BG39" s="74">
        <v>0</v>
      </c>
      <c r="BH39" s="74">
        <v>0</v>
      </c>
      <c r="BI39" s="74">
        <v>0</v>
      </c>
      <c r="BJ39" s="74">
        <v>7.694376952447067E-2</v>
      </c>
      <c r="BK39" s="74">
        <v>0</v>
      </c>
      <c r="BL39" s="74">
        <v>7.6943769524470671</v>
      </c>
      <c r="BM39" s="74">
        <v>8.1560395695938919</v>
      </c>
      <c r="BN39" s="74">
        <v>0.76943769524470673</v>
      </c>
      <c r="BO39" s="74">
        <v>3.4624696286011805</v>
      </c>
      <c r="BP39" s="74">
        <v>13.388215897257897</v>
      </c>
      <c r="BQ39" s="74">
        <v>2.8469194724054145</v>
      </c>
      <c r="BR39" s="74">
        <v>1.3849878514404721</v>
      </c>
      <c r="BS39" s="74">
        <v>0</v>
      </c>
      <c r="BT39" s="74">
        <v>3824.2592329052413</v>
      </c>
      <c r="BU39" s="74">
        <v>0</v>
      </c>
      <c r="BV39" s="74">
        <v>0</v>
      </c>
      <c r="BW39" s="74">
        <v>0</v>
      </c>
      <c r="BX39" s="74">
        <v>5042.7407670947587</v>
      </c>
      <c r="BY39" s="74">
        <v>0</v>
      </c>
      <c r="BZ39" s="74">
        <v>0</v>
      </c>
      <c r="CA39" s="74">
        <v>5042.7407670947587</v>
      </c>
      <c r="CB39" s="74">
        <v>8867</v>
      </c>
      <c r="CD39" s="74">
        <v>0</v>
      </c>
      <c r="CE39" s="74">
        <v>0</v>
      </c>
      <c r="CF39" s="74">
        <v>0</v>
      </c>
      <c r="CH39" s="95">
        <v>8867</v>
      </c>
      <c r="CI39" s="75">
        <v>0</v>
      </c>
    </row>
    <row r="40" spans="1:87">
      <c r="A40" s="73" t="s">
        <v>1628</v>
      </c>
      <c r="B40" s="73" t="s">
        <v>1629</v>
      </c>
      <c r="C40" s="62">
        <v>36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40.045088778098489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0</v>
      </c>
      <c r="BB40" s="74">
        <v>0</v>
      </c>
      <c r="BC40" s="74">
        <v>0</v>
      </c>
      <c r="BD40" s="74">
        <v>0</v>
      </c>
      <c r="BE40" s="74">
        <v>0</v>
      </c>
      <c r="BF40" s="74">
        <v>0</v>
      </c>
      <c r="BG40" s="74">
        <v>0</v>
      </c>
      <c r="BH40" s="74">
        <v>0</v>
      </c>
      <c r="BI40" s="74">
        <v>0</v>
      </c>
      <c r="BJ40" s="74">
        <v>0</v>
      </c>
      <c r="BK40" s="74">
        <v>0</v>
      </c>
      <c r="BL40" s="74">
        <v>0</v>
      </c>
      <c r="BM40" s="74">
        <v>0</v>
      </c>
      <c r="BN40" s="74">
        <v>0</v>
      </c>
      <c r="BO40" s="74">
        <v>0</v>
      </c>
      <c r="BP40" s="74">
        <v>0</v>
      </c>
      <c r="BQ40" s="74">
        <v>0</v>
      </c>
      <c r="BR40" s="74">
        <v>0</v>
      </c>
      <c r="BS40" s="74">
        <v>0</v>
      </c>
      <c r="BT40" s="74">
        <v>40.045088778098489</v>
      </c>
      <c r="BU40" s="74">
        <v>0</v>
      </c>
      <c r="BV40" s="74">
        <v>0</v>
      </c>
      <c r="BW40" s="74">
        <v>0</v>
      </c>
      <c r="BX40" s="74">
        <v>842.95491122190151</v>
      </c>
      <c r="BY40" s="74">
        <v>0</v>
      </c>
      <c r="BZ40" s="74">
        <v>0</v>
      </c>
      <c r="CA40" s="74">
        <v>842.95491122190151</v>
      </c>
      <c r="CB40" s="74">
        <v>883</v>
      </c>
      <c r="CD40" s="74">
        <v>0</v>
      </c>
      <c r="CE40" s="74">
        <v>0</v>
      </c>
      <c r="CF40" s="74">
        <v>0</v>
      </c>
      <c r="CH40" s="95">
        <v>883</v>
      </c>
      <c r="CI40" s="75">
        <v>0</v>
      </c>
    </row>
    <row r="41" spans="1:87">
      <c r="A41" s="73" t="s">
        <v>1630</v>
      </c>
      <c r="B41" s="73" t="s">
        <v>1631</v>
      </c>
      <c r="C41" s="62">
        <v>37</v>
      </c>
      <c r="D41" s="74">
        <v>2.7224525864998981</v>
      </c>
      <c r="E41" s="74">
        <v>9.0748419549996601E-2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241.17904969070761</v>
      </c>
      <c r="Q41" s="74">
        <v>188.21222214669294</v>
      </c>
      <c r="R41" s="74">
        <v>1.7544694446332676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3.5996873088165318</v>
      </c>
      <c r="AB41" s="74">
        <v>2.0569641764665896</v>
      </c>
      <c r="AC41" s="74">
        <v>0</v>
      </c>
      <c r="AD41" s="74">
        <v>0</v>
      </c>
      <c r="AE41" s="74">
        <v>0</v>
      </c>
      <c r="AF41" s="74">
        <v>0.54449051729997955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3.0249473183332203E-2</v>
      </c>
      <c r="AM41" s="74">
        <v>2.692203113316566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0</v>
      </c>
      <c r="BC41" s="74">
        <v>0</v>
      </c>
      <c r="BD41" s="74">
        <v>0</v>
      </c>
      <c r="BE41" s="74">
        <v>0</v>
      </c>
      <c r="BF41" s="74">
        <v>0</v>
      </c>
      <c r="BG41" s="74">
        <v>9.0748419549996601E-2</v>
      </c>
      <c r="BH41" s="74">
        <v>0</v>
      </c>
      <c r="BI41" s="74">
        <v>0</v>
      </c>
      <c r="BJ41" s="74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4">
        <v>0</v>
      </c>
      <c r="BR41" s="74">
        <v>0</v>
      </c>
      <c r="BS41" s="74">
        <v>0</v>
      </c>
      <c r="BT41" s="74">
        <v>442.97328529671671</v>
      </c>
      <c r="BU41" s="74">
        <v>0</v>
      </c>
      <c r="BV41" s="74">
        <v>0</v>
      </c>
      <c r="BW41" s="74">
        <v>0</v>
      </c>
      <c r="BX41" s="74">
        <v>2.0267147032832575</v>
      </c>
      <c r="BY41" s="74">
        <v>0</v>
      </c>
      <c r="BZ41" s="74">
        <v>0</v>
      </c>
      <c r="CA41" s="74">
        <v>2.0267147032832575</v>
      </c>
      <c r="CB41" s="74">
        <v>445</v>
      </c>
      <c r="CD41" s="74">
        <v>0</v>
      </c>
      <c r="CE41" s="74">
        <v>0</v>
      </c>
      <c r="CF41" s="74">
        <v>0</v>
      </c>
      <c r="CH41" s="95">
        <v>445</v>
      </c>
      <c r="CI41" s="75">
        <v>0</v>
      </c>
    </row>
    <row r="42" spans="1:87">
      <c r="A42" s="73" t="s">
        <v>1632</v>
      </c>
      <c r="B42" s="73" t="s">
        <v>1633</v>
      </c>
      <c r="C42" s="62">
        <v>38</v>
      </c>
      <c r="D42" s="74">
        <v>8.6622456140350881</v>
      </c>
      <c r="E42" s="74">
        <v>0</v>
      </c>
      <c r="F42" s="74">
        <v>0</v>
      </c>
      <c r="G42" s="74">
        <v>4.0465964912280699</v>
      </c>
      <c r="H42" s="74">
        <v>0</v>
      </c>
      <c r="I42" s="74">
        <v>0</v>
      </c>
      <c r="J42" s="74">
        <v>3.1614035087719296E-2</v>
      </c>
      <c r="K42" s="74">
        <v>0</v>
      </c>
      <c r="L42" s="74">
        <v>1.5490877192982457</v>
      </c>
      <c r="M42" s="74">
        <v>3.1297894736842107</v>
      </c>
      <c r="N42" s="74">
        <v>0</v>
      </c>
      <c r="O42" s="74">
        <v>0</v>
      </c>
      <c r="P42" s="74">
        <v>111.34463157894737</v>
      </c>
      <c r="Q42" s="74">
        <v>503.70642105263158</v>
      </c>
      <c r="R42" s="74">
        <v>100.2481052631579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0.34775438596491226</v>
      </c>
      <c r="Z42" s="74">
        <v>0</v>
      </c>
      <c r="AA42" s="74">
        <v>0.53743859649122805</v>
      </c>
      <c r="AB42" s="74">
        <v>0.56905263157894737</v>
      </c>
      <c r="AC42" s="74">
        <v>0.15807017543859647</v>
      </c>
      <c r="AD42" s="74">
        <v>0</v>
      </c>
      <c r="AE42" s="74">
        <v>0</v>
      </c>
      <c r="AF42" s="74">
        <v>1.2961754385964912</v>
      </c>
      <c r="AG42" s="74">
        <v>0</v>
      </c>
      <c r="AH42" s="74">
        <v>9.4842105263157894E-2</v>
      </c>
      <c r="AI42" s="74">
        <v>0</v>
      </c>
      <c r="AJ42" s="74">
        <v>0</v>
      </c>
      <c r="AK42" s="74">
        <v>66.642385964912293</v>
      </c>
      <c r="AL42" s="74">
        <v>1.6439298245614036</v>
      </c>
      <c r="AM42" s="74">
        <v>43.722210526315784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0.15807017543859647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0.15807017543859647</v>
      </c>
      <c r="BB42" s="74">
        <v>0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0</v>
      </c>
      <c r="BK42" s="74">
        <v>0</v>
      </c>
      <c r="BL42" s="74">
        <v>0.12645614035087718</v>
      </c>
      <c r="BM42" s="74">
        <v>0</v>
      </c>
      <c r="BN42" s="74">
        <v>0</v>
      </c>
      <c r="BO42" s="74">
        <v>0</v>
      </c>
      <c r="BP42" s="74">
        <v>0</v>
      </c>
      <c r="BQ42" s="74">
        <v>0</v>
      </c>
      <c r="BR42" s="74">
        <v>1.3594035087719298</v>
      </c>
      <c r="BS42" s="74">
        <v>0</v>
      </c>
      <c r="BT42" s="74">
        <v>849.53235087719293</v>
      </c>
      <c r="BU42" s="74">
        <v>0</v>
      </c>
      <c r="BV42" s="74">
        <v>0</v>
      </c>
      <c r="BW42" s="74">
        <v>0</v>
      </c>
      <c r="BX42" s="74">
        <v>51.467649122807018</v>
      </c>
      <c r="BY42" s="74">
        <v>0</v>
      </c>
      <c r="BZ42" s="74">
        <v>0</v>
      </c>
      <c r="CA42" s="74">
        <v>51.467649122807018</v>
      </c>
      <c r="CB42" s="74">
        <v>901</v>
      </c>
      <c r="CD42" s="74">
        <v>0</v>
      </c>
      <c r="CE42" s="74">
        <v>0</v>
      </c>
      <c r="CF42" s="74">
        <v>0</v>
      </c>
      <c r="CH42" s="95">
        <v>901</v>
      </c>
      <c r="CI42" s="75">
        <v>0</v>
      </c>
    </row>
    <row r="43" spans="1:87">
      <c r="A43" s="73" t="s">
        <v>1634</v>
      </c>
      <c r="B43" s="73" t="s">
        <v>1635</v>
      </c>
      <c r="C43" s="62">
        <v>39</v>
      </c>
      <c r="D43" s="74">
        <v>8.715789473684211</v>
      </c>
      <c r="E43" s="74">
        <v>0.19282720074522591</v>
      </c>
      <c r="F43" s="74">
        <v>7.7130880298090357E-2</v>
      </c>
      <c r="G43" s="74">
        <v>2.7959944108057755</v>
      </c>
      <c r="H43" s="74">
        <v>1.7547275267815556</v>
      </c>
      <c r="I43" s="74">
        <v>0</v>
      </c>
      <c r="J43" s="74">
        <v>0.11569632044713554</v>
      </c>
      <c r="K43" s="74">
        <v>0</v>
      </c>
      <c r="L43" s="74">
        <v>2.3139264089427107</v>
      </c>
      <c r="M43" s="74">
        <v>2.8538425710293431</v>
      </c>
      <c r="N43" s="74">
        <v>0</v>
      </c>
      <c r="O43" s="74">
        <v>0</v>
      </c>
      <c r="P43" s="74">
        <v>72.985095482068004</v>
      </c>
      <c r="Q43" s="74">
        <v>13.999254774103401</v>
      </c>
      <c r="R43" s="74">
        <v>24.045551932929669</v>
      </c>
      <c r="S43" s="74">
        <v>0</v>
      </c>
      <c r="T43" s="74">
        <v>2.8731252911038658</v>
      </c>
      <c r="U43" s="74">
        <v>0</v>
      </c>
      <c r="V43" s="74">
        <v>0</v>
      </c>
      <c r="W43" s="74">
        <v>0</v>
      </c>
      <c r="X43" s="74">
        <v>0</v>
      </c>
      <c r="Y43" s="74">
        <v>0.53991616208663251</v>
      </c>
      <c r="Z43" s="74">
        <v>0</v>
      </c>
      <c r="AA43" s="74">
        <v>1.9282720074522589E-2</v>
      </c>
      <c r="AB43" s="74">
        <v>12.398789007918026</v>
      </c>
      <c r="AC43" s="74">
        <v>0.26995808104331626</v>
      </c>
      <c r="AD43" s="74">
        <v>0</v>
      </c>
      <c r="AE43" s="74">
        <v>0</v>
      </c>
      <c r="AF43" s="74">
        <v>3.8565440149045178E-2</v>
      </c>
      <c r="AG43" s="74">
        <v>0</v>
      </c>
      <c r="AH43" s="74">
        <v>9.6413600372612956E-2</v>
      </c>
      <c r="AI43" s="74">
        <v>0.15426176059618071</v>
      </c>
      <c r="AJ43" s="74">
        <v>0.11569632044713554</v>
      </c>
      <c r="AK43" s="74">
        <v>0</v>
      </c>
      <c r="AL43" s="74">
        <v>1.3305076851420587</v>
      </c>
      <c r="AM43" s="74">
        <v>9.5256637168141598</v>
      </c>
      <c r="AN43" s="74">
        <v>1.9282720074522589E-2</v>
      </c>
      <c r="AO43" s="74">
        <v>0.50135072193758734</v>
      </c>
      <c r="AP43" s="74">
        <v>0.25067536096879367</v>
      </c>
      <c r="AQ43" s="74">
        <v>18.800652072659524</v>
      </c>
      <c r="AR43" s="74">
        <v>5.7848160223567771E-2</v>
      </c>
      <c r="AS43" s="74">
        <v>2.8345598509548204</v>
      </c>
      <c r="AT43" s="74">
        <v>0.96413600372612951</v>
      </c>
      <c r="AU43" s="74">
        <v>0.30852352119236143</v>
      </c>
      <c r="AV43" s="74">
        <v>0</v>
      </c>
      <c r="AW43" s="74">
        <v>0</v>
      </c>
      <c r="AX43" s="74">
        <v>7.6938053097345129</v>
      </c>
      <c r="AY43" s="74">
        <v>4.7049836981835123</v>
      </c>
      <c r="AZ43" s="74">
        <v>0</v>
      </c>
      <c r="BA43" s="74">
        <v>0</v>
      </c>
      <c r="BB43" s="74">
        <v>0</v>
      </c>
      <c r="BC43" s="74">
        <v>0</v>
      </c>
      <c r="BD43" s="74">
        <v>0</v>
      </c>
      <c r="BE43" s="74">
        <v>0</v>
      </c>
      <c r="BF43" s="74">
        <v>0</v>
      </c>
      <c r="BG43" s="74">
        <v>7.7130880298090357E-2</v>
      </c>
      <c r="BH43" s="74">
        <v>0</v>
      </c>
      <c r="BI43" s="74">
        <v>0</v>
      </c>
      <c r="BJ43" s="74">
        <v>0.26995808104331626</v>
      </c>
      <c r="BK43" s="74">
        <v>0</v>
      </c>
      <c r="BL43" s="74">
        <v>0.86772240335351647</v>
      </c>
      <c r="BM43" s="74">
        <v>1.2919422449930136</v>
      </c>
      <c r="BN43" s="74">
        <v>0</v>
      </c>
      <c r="BO43" s="74">
        <v>0.46278528178854217</v>
      </c>
      <c r="BP43" s="74">
        <v>0.26995808104331626</v>
      </c>
      <c r="BQ43" s="74">
        <v>0</v>
      </c>
      <c r="BR43" s="74">
        <v>17.335165346995808</v>
      </c>
      <c r="BS43" s="74">
        <v>0</v>
      </c>
      <c r="BT43" s="74">
        <v>213.92249650675362</v>
      </c>
      <c r="BU43" s="74">
        <v>0</v>
      </c>
      <c r="BV43" s="74">
        <v>0</v>
      </c>
      <c r="BW43" s="74">
        <v>0</v>
      </c>
      <c r="BX43" s="74">
        <v>614.07750349324635</v>
      </c>
      <c r="BY43" s="74">
        <v>0</v>
      </c>
      <c r="BZ43" s="74">
        <v>0</v>
      </c>
      <c r="CA43" s="74">
        <v>614.07750349324635</v>
      </c>
      <c r="CB43" s="74">
        <v>828</v>
      </c>
      <c r="CD43" s="74">
        <v>0</v>
      </c>
      <c r="CE43" s="74">
        <v>0</v>
      </c>
      <c r="CF43" s="74">
        <v>0</v>
      </c>
      <c r="CH43" s="95">
        <v>828</v>
      </c>
      <c r="CI43" s="75">
        <v>0</v>
      </c>
    </row>
    <row r="44" spans="1:87">
      <c r="A44" s="73" t="s">
        <v>1636</v>
      </c>
      <c r="B44" s="76" t="s">
        <v>1637</v>
      </c>
      <c r="C44" s="62">
        <v>40</v>
      </c>
      <c r="D44" s="74">
        <v>4.49142358533169E-2</v>
      </c>
      <c r="E44" s="74">
        <v>2.9942823902211271E-2</v>
      </c>
      <c r="F44" s="74">
        <v>0.26948541511990143</v>
      </c>
      <c r="G44" s="74">
        <v>8.98284717066338E-2</v>
      </c>
      <c r="H44" s="74">
        <v>1.5420554309638803</v>
      </c>
      <c r="I44" s="74">
        <v>0</v>
      </c>
      <c r="J44" s="74">
        <v>0</v>
      </c>
      <c r="K44" s="74">
        <v>0.11977129560884509</v>
      </c>
      <c r="L44" s="74">
        <v>0</v>
      </c>
      <c r="M44" s="74">
        <v>0.13474270755995071</v>
      </c>
      <c r="N44" s="74">
        <v>0</v>
      </c>
      <c r="O44" s="74">
        <v>0</v>
      </c>
      <c r="P44" s="74">
        <v>0.19462835536437323</v>
      </c>
      <c r="Q44" s="74">
        <v>51.396857228145642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0.13474270755995071</v>
      </c>
      <c r="Z44" s="74">
        <v>0</v>
      </c>
      <c r="AA44" s="74">
        <v>0</v>
      </c>
      <c r="AB44" s="74">
        <v>0</v>
      </c>
      <c r="AC44" s="74">
        <v>0.34434247487542957</v>
      </c>
      <c r="AD44" s="74">
        <v>8.98284717066338E-2</v>
      </c>
      <c r="AE44" s="74">
        <v>0</v>
      </c>
      <c r="AF44" s="74">
        <v>1.5570268429149858</v>
      </c>
      <c r="AG44" s="74">
        <v>0</v>
      </c>
      <c r="AH44" s="74">
        <v>2.9942823902211271E-2</v>
      </c>
      <c r="AI44" s="74">
        <v>2.9942823902211271E-2</v>
      </c>
      <c r="AJ44" s="74">
        <v>0</v>
      </c>
      <c r="AK44" s="74">
        <v>0</v>
      </c>
      <c r="AL44" s="74">
        <v>0</v>
      </c>
      <c r="AM44" s="74">
        <v>0</v>
      </c>
      <c r="AN44" s="74">
        <v>1.4971411951105636E-2</v>
      </c>
      <c r="AO44" s="74">
        <v>2.1858261448614229</v>
      </c>
      <c r="AP44" s="74">
        <v>2.485254383883535</v>
      </c>
      <c r="AQ44" s="74">
        <v>1.0629702485285002</v>
      </c>
      <c r="AR44" s="74">
        <v>1.4971411951105636E-2</v>
      </c>
      <c r="AS44" s="74">
        <v>8.1444481014014656</v>
      </c>
      <c r="AT44" s="74">
        <v>4.4914235853316908</v>
      </c>
      <c r="AU44" s="74">
        <v>0.1796569434132676</v>
      </c>
      <c r="AV44" s="74">
        <v>3.937481343140782</v>
      </c>
      <c r="AW44" s="74">
        <v>2.1259404970570004</v>
      </c>
      <c r="AX44" s="74">
        <v>2.0810262612036832</v>
      </c>
      <c r="AY44" s="74">
        <v>4.1919953463095778</v>
      </c>
      <c r="AZ44" s="74">
        <v>0</v>
      </c>
      <c r="BA44" s="74">
        <v>2.9343967424167041</v>
      </c>
      <c r="BB44" s="74">
        <v>1.2426271919417675</v>
      </c>
      <c r="BC44" s="74">
        <v>0</v>
      </c>
      <c r="BD44" s="74">
        <v>17.576437630598015</v>
      </c>
      <c r="BE44" s="74">
        <v>0.82342765731080991</v>
      </c>
      <c r="BF44" s="74">
        <v>0.14971411951105634</v>
      </c>
      <c r="BG44" s="74">
        <v>4.4914235853316908</v>
      </c>
      <c r="BH44" s="74">
        <v>0.7186277736530704</v>
      </c>
      <c r="BI44" s="74">
        <v>0</v>
      </c>
      <c r="BJ44" s="74">
        <v>3.5631960443631412</v>
      </c>
      <c r="BK44" s="74">
        <v>4.8357660602071197</v>
      </c>
      <c r="BL44" s="74">
        <v>11.168673315524803</v>
      </c>
      <c r="BM44" s="74">
        <v>14.522269592572465</v>
      </c>
      <c r="BN44" s="74">
        <v>0</v>
      </c>
      <c r="BO44" s="74">
        <v>0.80845624535970428</v>
      </c>
      <c r="BP44" s="74">
        <v>0.56891365414201411</v>
      </c>
      <c r="BQ44" s="74">
        <v>2.8595396826611759</v>
      </c>
      <c r="BR44" s="74">
        <v>21.319290618374421</v>
      </c>
      <c r="BS44" s="74">
        <v>0</v>
      </c>
      <c r="BT44" s="74">
        <v>174.50677770208728</v>
      </c>
      <c r="BU44" s="74">
        <v>0</v>
      </c>
      <c r="BV44" s="74">
        <v>0</v>
      </c>
      <c r="BW44" s="74">
        <v>0</v>
      </c>
      <c r="BX44" s="74">
        <v>1781.4932222979128</v>
      </c>
      <c r="BY44" s="74">
        <v>0</v>
      </c>
      <c r="BZ44" s="74">
        <v>0</v>
      </c>
      <c r="CA44" s="74">
        <v>1781.4932222979128</v>
      </c>
      <c r="CB44" s="74">
        <v>1956</v>
      </c>
      <c r="CD44" s="74">
        <v>0</v>
      </c>
      <c r="CE44" s="74">
        <v>0</v>
      </c>
      <c r="CF44" s="74">
        <v>0</v>
      </c>
      <c r="CH44" s="95">
        <v>1956</v>
      </c>
      <c r="CI44" s="75">
        <v>0</v>
      </c>
    </row>
    <row r="45" spans="1:87">
      <c r="A45" s="73" t="s">
        <v>1638</v>
      </c>
      <c r="B45" s="73" t="s">
        <v>1639</v>
      </c>
      <c r="C45" s="62">
        <v>41</v>
      </c>
      <c r="D45" s="74">
        <v>5.7647814910025713E-2</v>
      </c>
      <c r="E45" s="74">
        <v>1.9215938303341902E-2</v>
      </c>
      <c r="F45" s="74">
        <v>0</v>
      </c>
      <c r="G45" s="74">
        <v>0</v>
      </c>
      <c r="H45" s="74">
        <v>7.6863753213367608E-2</v>
      </c>
      <c r="I45" s="74">
        <v>0</v>
      </c>
      <c r="J45" s="74">
        <v>0</v>
      </c>
      <c r="K45" s="74">
        <v>9.6079691516709503E-2</v>
      </c>
      <c r="L45" s="74">
        <v>0</v>
      </c>
      <c r="M45" s="74">
        <v>0.15372750642673522</v>
      </c>
      <c r="N45" s="74">
        <v>0</v>
      </c>
      <c r="O45" s="74">
        <v>0</v>
      </c>
      <c r="P45" s="74">
        <v>0</v>
      </c>
      <c r="Q45" s="74">
        <v>0</v>
      </c>
      <c r="R45" s="74">
        <v>121.71375321336761</v>
      </c>
      <c r="S45" s="74">
        <v>0</v>
      </c>
      <c r="T45" s="74">
        <v>1.960025706940874</v>
      </c>
      <c r="U45" s="74">
        <v>0</v>
      </c>
      <c r="V45" s="74">
        <v>0</v>
      </c>
      <c r="W45" s="74">
        <v>0</v>
      </c>
      <c r="X45" s="74">
        <v>0</v>
      </c>
      <c r="Y45" s="74">
        <v>5.7647814910025713E-2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0.98001285347043698</v>
      </c>
      <c r="AG45" s="74">
        <v>0</v>
      </c>
      <c r="AH45" s="74">
        <v>0</v>
      </c>
      <c r="AI45" s="74">
        <v>0</v>
      </c>
      <c r="AJ45" s="74">
        <v>3.8431876606683804E-2</v>
      </c>
      <c r="AK45" s="74">
        <v>0.11529562982005143</v>
      </c>
      <c r="AL45" s="74">
        <v>0</v>
      </c>
      <c r="AM45" s="74">
        <v>0.86471722365038561</v>
      </c>
      <c r="AN45" s="74">
        <v>0</v>
      </c>
      <c r="AO45" s="74">
        <v>2.8823907455012852</v>
      </c>
      <c r="AP45" s="74">
        <v>0</v>
      </c>
      <c r="AQ45" s="74">
        <v>0.84550128534704372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1.9215938303341902E-2</v>
      </c>
      <c r="AY45" s="74">
        <v>0</v>
      </c>
      <c r="AZ45" s="74">
        <v>0</v>
      </c>
      <c r="BA45" s="74">
        <v>0.74942159383033413</v>
      </c>
      <c r="BB45" s="74">
        <v>0</v>
      </c>
      <c r="BC45" s="74">
        <v>5.7647814910025713E-2</v>
      </c>
      <c r="BD45" s="74">
        <v>0</v>
      </c>
      <c r="BE45" s="74">
        <v>0</v>
      </c>
      <c r="BF45" s="74">
        <v>0</v>
      </c>
      <c r="BG45" s="74">
        <v>0</v>
      </c>
      <c r="BH45" s="74">
        <v>0</v>
      </c>
      <c r="BI45" s="74">
        <v>0</v>
      </c>
      <c r="BJ45" s="74">
        <v>0.11529562982005143</v>
      </c>
      <c r="BK45" s="74">
        <v>1.5564910025706939</v>
      </c>
      <c r="BL45" s="74">
        <v>0.65334190231362477</v>
      </c>
      <c r="BM45" s="74">
        <v>1.9215938303341902E-2</v>
      </c>
      <c r="BN45" s="74">
        <v>0</v>
      </c>
      <c r="BO45" s="74">
        <v>0</v>
      </c>
      <c r="BP45" s="74">
        <v>0</v>
      </c>
      <c r="BQ45" s="74">
        <v>0</v>
      </c>
      <c r="BR45" s="74">
        <v>0</v>
      </c>
      <c r="BS45" s="74">
        <v>0</v>
      </c>
      <c r="BT45" s="74">
        <v>133.031940874036</v>
      </c>
      <c r="BU45" s="74">
        <v>0</v>
      </c>
      <c r="BV45" s="74">
        <v>0</v>
      </c>
      <c r="BW45" s="74">
        <v>0</v>
      </c>
      <c r="BX45" s="74">
        <v>1062.9680591259639</v>
      </c>
      <c r="BY45" s="74">
        <v>0</v>
      </c>
      <c r="BZ45" s="74">
        <v>0</v>
      </c>
      <c r="CA45" s="74">
        <v>1062.9680591259639</v>
      </c>
      <c r="CB45" s="74">
        <v>1196</v>
      </c>
      <c r="CD45" s="74">
        <v>0</v>
      </c>
      <c r="CE45" s="74">
        <v>0</v>
      </c>
      <c r="CF45" s="74">
        <v>0</v>
      </c>
      <c r="CH45" s="95">
        <v>1196</v>
      </c>
      <c r="CI45" s="75">
        <v>0</v>
      </c>
    </row>
    <row r="46" spans="1:87">
      <c r="A46" s="73" t="s">
        <v>1640</v>
      </c>
      <c r="B46" s="73" t="s">
        <v>1641</v>
      </c>
      <c r="C46" s="62">
        <v>42</v>
      </c>
      <c r="D46" s="74">
        <v>10.808251734955794</v>
      </c>
      <c r="E46" s="74">
        <v>7.1007700351744463</v>
      </c>
      <c r="F46" s="74">
        <v>0.46081693443609972</v>
      </c>
      <c r="G46" s="74">
        <v>0.18851601863294992</v>
      </c>
      <c r="H46" s="74">
        <v>0</v>
      </c>
      <c r="I46" s="74">
        <v>0</v>
      </c>
      <c r="J46" s="74">
        <v>0</v>
      </c>
      <c r="K46" s="74">
        <v>1.0892036632125994</v>
      </c>
      <c r="L46" s="74">
        <v>0</v>
      </c>
      <c r="M46" s="74">
        <v>10.284596127642045</v>
      </c>
      <c r="N46" s="74">
        <v>2.3040846721804988</v>
      </c>
      <c r="O46" s="74">
        <v>0</v>
      </c>
      <c r="P46" s="74">
        <v>0.83784897170199957</v>
      </c>
      <c r="Q46" s="74">
        <v>0</v>
      </c>
      <c r="R46" s="74">
        <v>0</v>
      </c>
      <c r="S46" s="74">
        <v>94.80261114808124</v>
      </c>
      <c r="T46" s="74">
        <v>9.9285103146686939</v>
      </c>
      <c r="U46" s="74">
        <v>0</v>
      </c>
      <c r="V46" s="74">
        <v>0</v>
      </c>
      <c r="W46" s="74">
        <v>0</v>
      </c>
      <c r="X46" s="74">
        <v>0.54460183160629971</v>
      </c>
      <c r="Y46" s="74">
        <v>1.2777196818455494</v>
      </c>
      <c r="Z46" s="74">
        <v>0</v>
      </c>
      <c r="AA46" s="74">
        <v>0</v>
      </c>
      <c r="AB46" s="74">
        <v>0</v>
      </c>
      <c r="AC46" s="74">
        <v>1.1729885603827994</v>
      </c>
      <c r="AD46" s="74">
        <v>0.43987071014354978</v>
      </c>
      <c r="AE46" s="74">
        <v>0</v>
      </c>
      <c r="AF46" s="74">
        <v>6.7446842222010961</v>
      </c>
      <c r="AG46" s="74">
        <v>0</v>
      </c>
      <c r="AH46" s="74">
        <v>8.3784897170199962E-2</v>
      </c>
      <c r="AI46" s="74">
        <v>11.499477136609944</v>
      </c>
      <c r="AJ46" s="74">
        <v>8.2737585955572452</v>
      </c>
      <c r="AK46" s="74">
        <v>2.5763855879836486</v>
      </c>
      <c r="AL46" s="74">
        <v>9.1116075672592451</v>
      </c>
      <c r="AM46" s="74">
        <v>165.41233323826728</v>
      </c>
      <c r="AN46" s="74">
        <v>0</v>
      </c>
      <c r="AO46" s="74">
        <v>10.137972557594194</v>
      </c>
      <c r="AP46" s="74">
        <v>0.14662357004784993</v>
      </c>
      <c r="AQ46" s="74">
        <v>159.94536869791173</v>
      </c>
      <c r="AR46" s="74">
        <v>0</v>
      </c>
      <c r="AS46" s="74">
        <v>60.869727794150272</v>
      </c>
      <c r="AT46" s="74">
        <v>0</v>
      </c>
      <c r="AU46" s="74">
        <v>0</v>
      </c>
      <c r="AV46" s="74">
        <v>0</v>
      </c>
      <c r="AW46" s="74">
        <v>2.3878695693506988</v>
      </c>
      <c r="AX46" s="74">
        <v>0</v>
      </c>
      <c r="AY46" s="74">
        <v>0</v>
      </c>
      <c r="AZ46" s="74">
        <v>0</v>
      </c>
      <c r="BA46" s="74">
        <v>4.6500617929460972</v>
      </c>
      <c r="BB46" s="74">
        <v>0</v>
      </c>
      <c r="BC46" s="74">
        <v>0</v>
      </c>
      <c r="BD46" s="74">
        <v>0</v>
      </c>
      <c r="BE46" s="74">
        <v>12.253541211141744</v>
      </c>
      <c r="BF46" s="74">
        <v>0</v>
      </c>
      <c r="BG46" s="74">
        <v>0</v>
      </c>
      <c r="BH46" s="74">
        <v>0</v>
      </c>
      <c r="BI46" s="74">
        <v>0</v>
      </c>
      <c r="BJ46" s="74">
        <v>3.2047723167601481</v>
      </c>
      <c r="BK46" s="74">
        <v>0</v>
      </c>
      <c r="BL46" s="74">
        <v>1.4243432518933994</v>
      </c>
      <c r="BM46" s="74">
        <v>0.64933295306904959</v>
      </c>
      <c r="BN46" s="74">
        <v>0</v>
      </c>
      <c r="BO46" s="74">
        <v>6.2838672877649965E-2</v>
      </c>
      <c r="BP46" s="74">
        <v>0</v>
      </c>
      <c r="BQ46" s="74">
        <v>0</v>
      </c>
      <c r="BR46" s="74">
        <v>4.9852013816268972</v>
      </c>
      <c r="BS46" s="74">
        <v>0</v>
      </c>
      <c r="BT46" s="74">
        <v>605.66007541908289</v>
      </c>
      <c r="BU46" s="74">
        <v>0</v>
      </c>
      <c r="BV46" s="74">
        <v>0</v>
      </c>
      <c r="BW46" s="74">
        <v>0</v>
      </c>
      <c r="BX46" s="74">
        <v>53.119624805906774</v>
      </c>
      <c r="BY46" s="74">
        <v>2.2202997750102988</v>
      </c>
      <c r="BZ46" s="74">
        <v>0</v>
      </c>
      <c r="CA46" s="74">
        <v>55.339924580917071</v>
      </c>
      <c r="CB46" s="74">
        <v>661</v>
      </c>
      <c r="CD46" s="74">
        <v>0</v>
      </c>
      <c r="CE46" s="74">
        <v>0</v>
      </c>
      <c r="CF46" s="74">
        <v>0</v>
      </c>
      <c r="CH46" s="95">
        <v>661</v>
      </c>
      <c r="CI46" s="75">
        <v>0</v>
      </c>
    </row>
    <row r="47" spans="1:87">
      <c r="A47" s="76" t="s">
        <v>1642</v>
      </c>
      <c r="B47" s="73" t="s">
        <v>1643</v>
      </c>
      <c r="C47" s="62">
        <v>43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126.52885408079142</v>
      </c>
      <c r="U47" s="74">
        <v>0</v>
      </c>
      <c r="V47" s="74">
        <v>0</v>
      </c>
      <c r="W47" s="74">
        <v>0</v>
      </c>
      <c r="X47" s="74">
        <v>0.47114591920857379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0</v>
      </c>
      <c r="BB47" s="74">
        <v>0</v>
      </c>
      <c r="BC47" s="74">
        <v>0</v>
      </c>
      <c r="BD47" s="74">
        <v>0</v>
      </c>
      <c r="BE47" s="74">
        <v>0</v>
      </c>
      <c r="BF47" s="74">
        <v>0</v>
      </c>
      <c r="BG47" s="74">
        <v>0</v>
      </c>
      <c r="BH47" s="74">
        <v>0</v>
      </c>
      <c r="BI47" s="74">
        <v>0</v>
      </c>
      <c r="BJ47" s="74">
        <v>0</v>
      </c>
      <c r="BK47" s="74">
        <v>0</v>
      </c>
      <c r="BL47" s="74">
        <v>0</v>
      </c>
      <c r="BM47" s="74">
        <v>0</v>
      </c>
      <c r="BN47" s="74">
        <v>0</v>
      </c>
      <c r="BO47" s="74">
        <v>0</v>
      </c>
      <c r="BP47" s="74">
        <v>0</v>
      </c>
      <c r="BQ47" s="74">
        <v>0</v>
      </c>
      <c r="BR47" s="74">
        <v>0</v>
      </c>
      <c r="BS47" s="74">
        <v>0</v>
      </c>
      <c r="BT47" s="74">
        <v>127</v>
      </c>
      <c r="BU47" s="74">
        <v>0</v>
      </c>
      <c r="BV47" s="74">
        <v>0</v>
      </c>
      <c r="BW47" s="74">
        <v>0</v>
      </c>
      <c r="BX47" s="74">
        <v>0</v>
      </c>
      <c r="BY47" s="74">
        <v>0</v>
      </c>
      <c r="BZ47" s="74">
        <v>0</v>
      </c>
      <c r="CA47" s="74">
        <v>0</v>
      </c>
      <c r="CB47" s="74">
        <v>127</v>
      </c>
      <c r="CD47" s="74">
        <v>0</v>
      </c>
      <c r="CE47" s="74">
        <v>0</v>
      </c>
      <c r="CF47" s="74">
        <v>0</v>
      </c>
      <c r="CH47" s="95">
        <v>127</v>
      </c>
      <c r="CI47" s="75">
        <v>0</v>
      </c>
    </row>
    <row r="48" spans="1:87">
      <c r="A48" s="73" t="s">
        <v>1644</v>
      </c>
      <c r="B48" s="73" t="s">
        <v>1645</v>
      </c>
      <c r="C48" s="62">
        <v>44</v>
      </c>
      <c r="D48" s="74">
        <v>10.525735487605916</v>
      </c>
      <c r="E48" s="74">
        <v>3.5782853534024524</v>
      </c>
      <c r="F48" s="74">
        <v>0.46471238355876004</v>
      </c>
      <c r="G48" s="74">
        <v>0.11617809588969001</v>
      </c>
      <c r="H48" s="74">
        <v>0.88295352876164412</v>
      </c>
      <c r="I48" s="74">
        <v>1.8356139150571023</v>
      </c>
      <c r="J48" s="74">
        <v>0.58089047944845007</v>
      </c>
      <c r="K48" s="74">
        <v>74.539866322825105</v>
      </c>
      <c r="L48" s="74">
        <v>0.67383295616020211</v>
      </c>
      <c r="M48" s="74">
        <v>89.178306404926062</v>
      </c>
      <c r="N48" s="74">
        <v>5.8786116520183143</v>
      </c>
      <c r="O48" s="74">
        <v>24.374164517656965</v>
      </c>
      <c r="P48" s="74">
        <v>17.449950002631443</v>
      </c>
      <c r="Q48" s="74">
        <v>17.008473238250616</v>
      </c>
      <c r="R48" s="74">
        <v>18.239961054681331</v>
      </c>
      <c r="S48" s="74">
        <v>16.334640282090419</v>
      </c>
      <c r="T48" s="74">
        <v>213.11709910004737</v>
      </c>
      <c r="U48" s="74">
        <v>41.057339087416452</v>
      </c>
      <c r="V48" s="74">
        <v>2.8812167780643123</v>
      </c>
      <c r="W48" s="74">
        <v>1.1385453397189622</v>
      </c>
      <c r="X48" s="74">
        <v>1.7891426767012262</v>
      </c>
      <c r="Y48" s="74">
        <v>5.1583074575022367</v>
      </c>
      <c r="Z48" s="74">
        <v>40.429977369612125</v>
      </c>
      <c r="AA48" s="74">
        <v>21.562654597126468</v>
      </c>
      <c r="AB48" s="74">
        <v>56.392847744855537</v>
      </c>
      <c r="AC48" s="74">
        <v>53.743987158570604</v>
      </c>
      <c r="AD48" s="74">
        <v>0.79001105204989208</v>
      </c>
      <c r="AE48" s="74">
        <v>0.34853428766907008</v>
      </c>
      <c r="AF48" s="74">
        <v>35.991974106625968</v>
      </c>
      <c r="AG48" s="74">
        <v>37.060812588811118</v>
      </c>
      <c r="AH48" s="74">
        <v>12.198700068417452</v>
      </c>
      <c r="AI48" s="74">
        <v>5.3441924109257402</v>
      </c>
      <c r="AJ48" s="74">
        <v>13.662544076627546</v>
      </c>
      <c r="AK48" s="74">
        <v>21.655597073838219</v>
      </c>
      <c r="AL48" s="74">
        <v>1.7891426767012262</v>
      </c>
      <c r="AM48" s="74">
        <v>24.048865849165832</v>
      </c>
      <c r="AN48" s="74">
        <v>0.37176990684700806</v>
      </c>
      <c r="AO48" s="74">
        <v>1.5800221040997842</v>
      </c>
      <c r="AP48" s="74">
        <v>1.5800221040997842</v>
      </c>
      <c r="AQ48" s="74">
        <v>12.500763117730646</v>
      </c>
      <c r="AR48" s="74">
        <v>18.983500868375348</v>
      </c>
      <c r="AS48" s="74">
        <v>143.01523604020841</v>
      </c>
      <c r="AT48" s="74">
        <v>4.6006525972317247</v>
      </c>
      <c r="AU48" s="74">
        <v>1.5103152465659702</v>
      </c>
      <c r="AV48" s="74">
        <v>0.51118362191463607</v>
      </c>
      <c r="AW48" s="74">
        <v>6.9242145150255245</v>
      </c>
      <c r="AX48" s="74">
        <v>5.2047786958581126</v>
      </c>
      <c r="AY48" s="74">
        <v>29.811299405294456</v>
      </c>
      <c r="AZ48" s="74">
        <v>39.639966317562234</v>
      </c>
      <c r="BA48" s="74">
        <v>2.8347455397084365</v>
      </c>
      <c r="BB48" s="74">
        <v>1.2314878164307141</v>
      </c>
      <c r="BC48" s="74">
        <v>8.9689490026840701</v>
      </c>
      <c r="BD48" s="74">
        <v>45.518577969580548</v>
      </c>
      <c r="BE48" s="74">
        <v>6.7150939424240832</v>
      </c>
      <c r="BF48" s="74">
        <v>41.266459660017894</v>
      </c>
      <c r="BG48" s="74">
        <v>13.383716646492289</v>
      </c>
      <c r="BH48" s="74">
        <v>12.268406925951265</v>
      </c>
      <c r="BI48" s="74">
        <v>12.082521972527761</v>
      </c>
      <c r="BJ48" s="74">
        <v>49.003920846271242</v>
      </c>
      <c r="BK48" s="74">
        <v>1.2082521972527762</v>
      </c>
      <c r="BL48" s="74">
        <v>18.890558391663596</v>
      </c>
      <c r="BM48" s="74">
        <v>21.400005262880899</v>
      </c>
      <c r="BN48" s="74">
        <v>10.618677964317667</v>
      </c>
      <c r="BO48" s="74">
        <v>2.9509236355981265</v>
      </c>
      <c r="BP48" s="74">
        <v>17.124651334140307</v>
      </c>
      <c r="BQ48" s="74">
        <v>0.88295352876164412</v>
      </c>
      <c r="BR48" s="74">
        <v>14.08078522183043</v>
      </c>
      <c r="BS48" s="74">
        <v>0</v>
      </c>
      <c r="BT48" s="74">
        <v>1418.4880795747592</v>
      </c>
      <c r="BU48" s="74">
        <v>0</v>
      </c>
      <c r="BV48" s="74">
        <v>0</v>
      </c>
      <c r="BW48" s="74">
        <v>0</v>
      </c>
      <c r="BX48" s="74">
        <v>347.51192042524082</v>
      </c>
      <c r="BY48" s="74">
        <v>0</v>
      </c>
      <c r="BZ48" s="74">
        <v>0</v>
      </c>
      <c r="CA48" s="74">
        <v>347.51192042524082</v>
      </c>
      <c r="CB48" s="74">
        <v>1766</v>
      </c>
      <c r="CD48" s="74">
        <v>0</v>
      </c>
      <c r="CE48" s="74">
        <v>0</v>
      </c>
      <c r="CF48" s="74">
        <v>0</v>
      </c>
      <c r="CH48" s="95">
        <v>1766</v>
      </c>
      <c r="CI48" s="75">
        <v>0</v>
      </c>
    </row>
    <row r="49" spans="1:87">
      <c r="A49" s="76" t="s">
        <v>1646</v>
      </c>
      <c r="B49" s="73" t="s">
        <v>1647</v>
      </c>
      <c r="C49" s="62">
        <v>45</v>
      </c>
      <c r="D49" s="74">
        <v>0.10981028883951462</v>
      </c>
      <c r="E49" s="74">
        <v>0</v>
      </c>
      <c r="F49" s="74">
        <v>8.7848231071611688E-2</v>
      </c>
      <c r="G49" s="74">
        <v>0</v>
      </c>
      <c r="H49" s="74">
        <v>0.13177234660741752</v>
      </c>
      <c r="I49" s="74">
        <v>0.28550675098273798</v>
      </c>
      <c r="J49" s="74">
        <v>0.13177234660741752</v>
      </c>
      <c r="K49" s="74">
        <v>1.3836096393778841</v>
      </c>
      <c r="L49" s="74">
        <v>0.43924115535805847</v>
      </c>
      <c r="M49" s="74">
        <v>2.2401298923260984</v>
      </c>
      <c r="N49" s="74">
        <v>7.203554947872159</v>
      </c>
      <c r="O49" s="74">
        <v>0</v>
      </c>
      <c r="P49" s="74">
        <v>0.32943086651854386</v>
      </c>
      <c r="Q49" s="74">
        <v>0.37335498205434969</v>
      </c>
      <c r="R49" s="74">
        <v>0.13177234660741752</v>
      </c>
      <c r="S49" s="74">
        <v>0.41727909759015552</v>
      </c>
      <c r="T49" s="74">
        <v>4.1508289181336524</v>
      </c>
      <c r="U49" s="74">
        <v>48.052982396171593</v>
      </c>
      <c r="V49" s="74">
        <v>0.13177234660741752</v>
      </c>
      <c r="W49" s="74">
        <v>0.19765851991112632</v>
      </c>
      <c r="X49" s="74">
        <v>2.1962057767902922E-2</v>
      </c>
      <c r="Y49" s="74">
        <v>0.52708938642967007</v>
      </c>
      <c r="Z49" s="74">
        <v>0</v>
      </c>
      <c r="AA49" s="74">
        <v>0.24158263544693212</v>
      </c>
      <c r="AB49" s="74">
        <v>0.7027858485728935</v>
      </c>
      <c r="AC49" s="74">
        <v>0.35139292428644675</v>
      </c>
      <c r="AD49" s="74">
        <v>0.41727909759015552</v>
      </c>
      <c r="AE49" s="74">
        <v>4.3924115535805844E-2</v>
      </c>
      <c r="AF49" s="74">
        <v>0.68082379080499056</v>
      </c>
      <c r="AG49" s="74">
        <v>5.6442488463510516</v>
      </c>
      <c r="AH49" s="74">
        <v>0.39531703982225264</v>
      </c>
      <c r="AI49" s="74">
        <v>0.7027858485728935</v>
      </c>
      <c r="AJ49" s="74">
        <v>1.0322167150914374</v>
      </c>
      <c r="AK49" s="74">
        <v>0.5929755597333789</v>
      </c>
      <c r="AL49" s="74">
        <v>0.17569646214322338</v>
      </c>
      <c r="AM49" s="74">
        <v>0.85652025294821388</v>
      </c>
      <c r="AN49" s="74">
        <v>0</v>
      </c>
      <c r="AO49" s="74">
        <v>0.63689967526918478</v>
      </c>
      <c r="AP49" s="74">
        <v>0.24158263544693212</v>
      </c>
      <c r="AQ49" s="74">
        <v>1.2957614083062723</v>
      </c>
      <c r="AR49" s="74">
        <v>3.2503845496496324</v>
      </c>
      <c r="AS49" s="74">
        <v>197.21927875576824</v>
      </c>
      <c r="AT49" s="74">
        <v>1.7789266792001366</v>
      </c>
      <c r="AU49" s="74">
        <v>2.1962057767902922E-2</v>
      </c>
      <c r="AV49" s="74">
        <v>1.2079131772346607</v>
      </c>
      <c r="AW49" s="74">
        <v>1.405571697145787</v>
      </c>
      <c r="AX49" s="74">
        <v>6.5886173303708759E-2</v>
      </c>
      <c r="AY49" s="74">
        <v>1.5373440437532047</v>
      </c>
      <c r="AZ49" s="74">
        <v>76.713467783284898</v>
      </c>
      <c r="BA49" s="74">
        <v>12.584259101008374</v>
      </c>
      <c r="BB49" s="74">
        <v>27.101179285592206</v>
      </c>
      <c r="BC49" s="74">
        <v>26.003076397197059</v>
      </c>
      <c r="BD49" s="74">
        <v>64.502563664330879</v>
      </c>
      <c r="BE49" s="74">
        <v>9.3119124935908388</v>
      </c>
      <c r="BF49" s="74">
        <v>16.032302170569135</v>
      </c>
      <c r="BG49" s="74">
        <v>9.7511536489488968</v>
      </c>
      <c r="BH49" s="74">
        <v>110.53503674585541</v>
      </c>
      <c r="BI49" s="74">
        <v>1.7569646214322339</v>
      </c>
      <c r="BJ49" s="74">
        <v>42.76012647410699</v>
      </c>
      <c r="BK49" s="74">
        <v>4.3924115535805844E-2</v>
      </c>
      <c r="BL49" s="74">
        <v>35.117330370876772</v>
      </c>
      <c r="BM49" s="74">
        <v>9.4436848401982569</v>
      </c>
      <c r="BN49" s="74">
        <v>0.35139292428644675</v>
      </c>
      <c r="BO49" s="74">
        <v>3.2503845496496324</v>
      </c>
      <c r="BP49" s="74">
        <v>0.50512732866176724</v>
      </c>
      <c r="BQ49" s="74">
        <v>11.661852674756453</v>
      </c>
      <c r="BR49" s="74">
        <v>13.616475816099811</v>
      </c>
      <c r="BS49" s="74">
        <v>0</v>
      </c>
      <c r="BT49" s="74">
        <v>757.88865151256198</v>
      </c>
      <c r="BU49" s="74">
        <v>0</v>
      </c>
      <c r="BV49" s="74">
        <v>0</v>
      </c>
      <c r="BW49" s="74">
        <v>0</v>
      </c>
      <c r="BX49" s="74">
        <v>13.111348487438045</v>
      </c>
      <c r="BY49" s="74">
        <v>0</v>
      </c>
      <c r="BZ49" s="74">
        <v>0</v>
      </c>
      <c r="CA49" s="74">
        <v>13.111348487438045</v>
      </c>
      <c r="CB49" s="74">
        <v>771</v>
      </c>
      <c r="CD49" s="74">
        <v>0</v>
      </c>
      <c r="CE49" s="74">
        <v>0</v>
      </c>
      <c r="CF49" s="74">
        <v>0</v>
      </c>
      <c r="CH49" s="95">
        <v>771</v>
      </c>
      <c r="CI49" s="75">
        <v>0</v>
      </c>
    </row>
    <row r="50" spans="1:87">
      <c r="A50" s="73" t="s">
        <v>1648</v>
      </c>
      <c r="B50" s="73" t="s">
        <v>1649</v>
      </c>
      <c r="C50" s="62">
        <v>46</v>
      </c>
      <c r="D50" s="74">
        <v>0</v>
      </c>
      <c r="E50" s="74">
        <v>0</v>
      </c>
      <c r="F50" s="74">
        <v>0</v>
      </c>
      <c r="G50" s="74">
        <v>0</v>
      </c>
      <c r="H50" s="74">
        <v>231.9177727419877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4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2184.6888960828746</v>
      </c>
      <c r="AW50" s="74">
        <v>0</v>
      </c>
      <c r="AX50" s="74">
        <v>0</v>
      </c>
      <c r="AY50" s="74">
        <v>0</v>
      </c>
      <c r="AZ50" s="74">
        <v>0</v>
      </c>
      <c r="BA50" s="74">
        <v>0</v>
      </c>
      <c r="BB50" s="74">
        <v>0</v>
      </c>
      <c r="BC50" s="74">
        <v>0</v>
      </c>
      <c r="BD50" s="74">
        <v>0</v>
      </c>
      <c r="BE50" s="74">
        <v>0</v>
      </c>
      <c r="BF50" s="74">
        <v>0</v>
      </c>
      <c r="BG50" s="74">
        <v>0</v>
      </c>
      <c r="BH50" s="74">
        <v>0</v>
      </c>
      <c r="BI50" s="74">
        <v>0</v>
      </c>
      <c r="BJ50" s="74">
        <v>0</v>
      </c>
      <c r="BK50" s="74">
        <v>0</v>
      </c>
      <c r="BL50" s="74">
        <v>90.385885399805773</v>
      </c>
      <c r="BM50" s="74">
        <v>0</v>
      </c>
      <c r="BN50" s="74">
        <v>0</v>
      </c>
      <c r="BO50" s="74">
        <v>0</v>
      </c>
      <c r="BP50" s="74">
        <v>0</v>
      </c>
      <c r="BQ50" s="74">
        <v>0</v>
      </c>
      <c r="BR50" s="74">
        <v>0</v>
      </c>
      <c r="BS50" s="74">
        <v>0</v>
      </c>
      <c r="BT50" s="74">
        <v>2506.9925542246683</v>
      </c>
      <c r="BU50" s="74">
        <v>0</v>
      </c>
      <c r="BV50" s="74">
        <v>0</v>
      </c>
      <c r="BW50" s="74">
        <v>0</v>
      </c>
      <c r="BX50" s="74">
        <v>83.007445775331817</v>
      </c>
      <c r="BY50" s="74">
        <v>0</v>
      </c>
      <c r="BZ50" s="74">
        <v>0</v>
      </c>
      <c r="CA50" s="74">
        <v>83.007445775331817</v>
      </c>
      <c r="CB50" s="74">
        <v>2590</v>
      </c>
      <c r="CD50" s="74">
        <v>0</v>
      </c>
      <c r="CE50" s="74">
        <v>0</v>
      </c>
      <c r="CF50" s="74">
        <v>0</v>
      </c>
      <c r="CH50" s="95">
        <v>2590</v>
      </c>
      <c r="CI50" s="75">
        <v>0</v>
      </c>
    </row>
    <row r="51" spans="1:87">
      <c r="A51" s="73" t="s">
        <v>1650</v>
      </c>
      <c r="B51" s="76" t="s">
        <v>1651</v>
      </c>
      <c r="C51" s="62">
        <v>47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4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0</v>
      </c>
      <c r="BB51" s="74">
        <v>0</v>
      </c>
      <c r="BC51" s="74">
        <v>0</v>
      </c>
      <c r="BD51" s="74">
        <v>0</v>
      </c>
      <c r="BE51" s="74">
        <v>0</v>
      </c>
      <c r="BF51" s="74">
        <v>0</v>
      </c>
      <c r="BG51" s="74">
        <v>0</v>
      </c>
      <c r="BH51" s="74">
        <v>0</v>
      </c>
      <c r="BI51" s="74">
        <v>0</v>
      </c>
      <c r="BJ51" s="74">
        <v>0</v>
      </c>
      <c r="BK51" s="74">
        <v>0</v>
      </c>
      <c r="BL51" s="74">
        <v>0</v>
      </c>
      <c r="BM51" s="74">
        <v>0</v>
      </c>
      <c r="BN51" s="74">
        <v>0</v>
      </c>
      <c r="BO51" s="74">
        <v>0</v>
      </c>
      <c r="BP51" s="74">
        <v>0</v>
      </c>
      <c r="BQ51" s="74">
        <v>0</v>
      </c>
      <c r="BR51" s="74">
        <v>0</v>
      </c>
      <c r="BS51" s="74">
        <v>0</v>
      </c>
      <c r="BT51" s="74">
        <v>0</v>
      </c>
      <c r="BU51" s="74">
        <v>0</v>
      </c>
      <c r="BV51" s="74">
        <v>0</v>
      </c>
      <c r="BW51" s="74">
        <v>0</v>
      </c>
      <c r="BX51" s="74">
        <v>0</v>
      </c>
      <c r="BY51" s="74">
        <v>0</v>
      </c>
      <c r="BZ51" s="74">
        <v>0</v>
      </c>
      <c r="CA51" s="74">
        <v>0</v>
      </c>
      <c r="CB51" s="74">
        <v>0</v>
      </c>
      <c r="CD51" s="74">
        <v>0</v>
      </c>
      <c r="CE51" s="74">
        <v>0</v>
      </c>
      <c r="CF51" s="74">
        <v>0</v>
      </c>
      <c r="CH51" s="95">
        <v>0</v>
      </c>
      <c r="CI51" s="75">
        <v>0</v>
      </c>
    </row>
    <row r="52" spans="1:87">
      <c r="A52" s="73" t="s">
        <v>1652</v>
      </c>
      <c r="B52" s="73" t="s">
        <v>1653</v>
      </c>
      <c r="C52" s="62">
        <v>48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70.980094786729865</v>
      </c>
      <c r="W52" s="74">
        <v>0</v>
      </c>
      <c r="X52" s="74">
        <v>705.01990521327014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0</v>
      </c>
      <c r="BH52" s="74">
        <v>0</v>
      </c>
      <c r="BI52" s="74">
        <v>0</v>
      </c>
      <c r="BJ52" s="74">
        <v>0</v>
      </c>
      <c r="BK52" s="74">
        <v>0</v>
      </c>
      <c r="BL52" s="74">
        <v>0</v>
      </c>
      <c r="BM52" s="74">
        <v>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4">
        <v>0</v>
      </c>
      <c r="BT52" s="74">
        <v>776</v>
      </c>
      <c r="BU52" s="74">
        <v>0</v>
      </c>
      <c r="BV52" s="74">
        <v>0</v>
      </c>
      <c r="BW52" s="74">
        <v>0</v>
      </c>
      <c r="BX52" s="74">
        <v>0</v>
      </c>
      <c r="BY52" s="74">
        <v>0</v>
      </c>
      <c r="BZ52" s="74">
        <v>0</v>
      </c>
      <c r="CA52" s="74">
        <v>0</v>
      </c>
      <c r="CB52" s="74">
        <v>776</v>
      </c>
      <c r="CD52" s="74">
        <v>0</v>
      </c>
      <c r="CE52" s="74">
        <v>0</v>
      </c>
      <c r="CF52" s="74">
        <v>0</v>
      </c>
      <c r="CH52" s="95">
        <v>776</v>
      </c>
      <c r="CI52" s="75">
        <v>0</v>
      </c>
    </row>
    <row r="53" spans="1:87">
      <c r="A53" s="76" t="s">
        <v>1654</v>
      </c>
      <c r="B53" s="73" t="s">
        <v>1655</v>
      </c>
      <c r="C53" s="62">
        <v>49</v>
      </c>
      <c r="D53" s="74">
        <v>15.068181818181817</v>
      </c>
      <c r="E53" s="74">
        <v>9.040909090909091</v>
      </c>
      <c r="F53" s="74">
        <v>1.7727272727272727</v>
      </c>
      <c r="G53" s="74">
        <v>78.177272727272722</v>
      </c>
      <c r="H53" s="74">
        <v>9.9272727272727277</v>
      </c>
      <c r="I53" s="74">
        <v>0</v>
      </c>
      <c r="J53" s="74">
        <v>49.281818181818181</v>
      </c>
      <c r="K53" s="74">
        <v>74.454545454545453</v>
      </c>
      <c r="L53" s="74">
        <v>0</v>
      </c>
      <c r="M53" s="74">
        <v>57.081818181818178</v>
      </c>
      <c r="N53" s="74">
        <v>16.131818181818183</v>
      </c>
      <c r="O53" s="74">
        <v>0</v>
      </c>
      <c r="P53" s="74">
        <v>6.204545454545455</v>
      </c>
      <c r="Q53" s="74">
        <v>0</v>
      </c>
      <c r="R53" s="74">
        <v>0</v>
      </c>
      <c r="S53" s="74">
        <v>4.4318181818181825</v>
      </c>
      <c r="T53" s="74">
        <v>114.87272727272727</v>
      </c>
      <c r="U53" s="74">
        <v>0</v>
      </c>
      <c r="V53" s="74">
        <v>32.440909090909088</v>
      </c>
      <c r="W53" s="74">
        <v>0</v>
      </c>
      <c r="X53" s="74">
        <v>104.23636363636363</v>
      </c>
      <c r="Y53" s="74">
        <v>18.790909090909093</v>
      </c>
      <c r="Z53" s="74">
        <v>1.95</v>
      </c>
      <c r="AA53" s="74">
        <v>1.240909090909091</v>
      </c>
      <c r="AB53" s="74">
        <v>6.3818181818181818</v>
      </c>
      <c r="AC53" s="74">
        <v>85.8</v>
      </c>
      <c r="AD53" s="74">
        <v>42.368181818181817</v>
      </c>
      <c r="AE53" s="74">
        <v>247.11818181818182</v>
      </c>
      <c r="AF53" s="74">
        <v>3.3681818181818182</v>
      </c>
      <c r="AG53" s="74">
        <v>0</v>
      </c>
      <c r="AH53" s="74">
        <v>0.88636363636363635</v>
      </c>
      <c r="AI53" s="74">
        <v>15.068181818181817</v>
      </c>
      <c r="AJ53" s="74">
        <v>1.0636363636363635</v>
      </c>
      <c r="AK53" s="74">
        <v>0.53181818181818175</v>
      </c>
      <c r="AL53" s="74">
        <v>1.4181818181818182</v>
      </c>
      <c r="AM53" s="74">
        <v>0.53181818181818175</v>
      </c>
      <c r="AN53" s="74">
        <v>1.0636363636363635</v>
      </c>
      <c r="AO53" s="74">
        <v>328.66363636363639</v>
      </c>
      <c r="AP53" s="74">
        <v>11.522727272727272</v>
      </c>
      <c r="AQ53" s="74">
        <v>161.49545454545455</v>
      </c>
      <c r="AR53" s="74">
        <v>0.88636363636363635</v>
      </c>
      <c r="AS53" s="74">
        <v>92.359090909090909</v>
      </c>
      <c r="AT53" s="74">
        <v>0.35454545454545455</v>
      </c>
      <c r="AU53" s="74">
        <v>171.24545454545455</v>
      </c>
      <c r="AV53" s="74">
        <v>0</v>
      </c>
      <c r="AW53" s="74">
        <v>61.159090909090914</v>
      </c>
      <c r="AX53" s="74">
        <v>0</v>
      </c>
      <c r="AY53" s="74">
        <v>0</v>
      </c>
      <c r="AZ53" s="74">
        <v>0</v>
      </c>
      <c r="BA53" s="74">
        <v>0</v>
      </c>
      <c r="BB53" s="74">
        <v>0</v>
      </c>
      <c r="BC53" s="74">
        <v>0</v>
      </c>
      <c r="BD53" s="74">
        <v>0</v>
      </c>
      <c r="BE53" s="74">
        <v>0</v>
      </c>
      <c r="BF53" s="74">
        <v>0</v>
      </c>
      <c r="BG53" s="74">
        <v>0.53181818181818175</v>
      </c>
      <c r="BH53" s="74">
        <v>0</v>
      </c>
      <c r="BI53" s="74">
        <v>1.240909090909091</v>
      </c>
      <c r="BJ53" s="74">
        <v>2.8363636363636364</v>
      </c>
      <c r="BK53" s="74">
        <v>0</v>
      </c>
      <c r="BL53" s="74">
        <v>0</v>
      </c>
      <c r="BM53" s="74">
        <v>0</v>
      </c>
      <c r="BN53" s="74">
        <v>0</v>
      </c>
      <c r="BO53" s="74">
        <v>0</v>
      </c>
      <c r="BP53" s="74">
        <v>0</v>
      </c>
      <c r="BQ53" s="74">
        <v>0</v>
      </c>
      <c r="BR53" s="74">
        <v>0</v>
      </c>
      <c r="BS53" s="74">
        <v>0</v>
      </c>
      <c r="BT53" s="74">
        <v>1833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0</v>
      </c>
      <c r="CA53" s="74">
        <v>0</v>
      </c>
      <c r="CB53" s="74">
        <v>1833</v>
      </c>
      <c r="CD53" s="74">
        <v>0</v>
      </c>
      <c r="CE53" s="74">
        <v>0</v>
      </c>
      <c r="CF53" s="74">
        <v>0</v>
      </c>
      <c r="CH53" s="95">
        <v>1833</v>
      </c>
      <c r="CI53" s="75">
        <v>0</v>
      </c>
    </row>
    <row r="54" spans="1:87">
      <c r="A54" s="76" t="s">
        <v>1656</v>
      </c>
      <c r="B54" s="73" t="s">
        <v>1657</v>
      </c>
      <c r="C54" s="62">
        <v>50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0</v>
      </c>
      <c r="BB54" s="74">
        <v>0</v>
      </c>
      <c r="BC54" s="74">
        <v>0</v>
      </c>
      <c r="BD54" s="74">
        <v>0</v>
      </c>
      <c r="BE54" s="74">
        <v>0</v>
      </c>
      <c r="BF54" s="74">
        <v>0</v>
      </c>
      <c r="BG54" s="74">
        <v>0</v>
      </c>
      <c r="BH54" s="74">
        <v>0</v>
      </c>
      <c r="BI54" s="74">
        <v>0</v>
      </c>
      <c r="BJ54" s="74">
        <v>0</v>
      </c>
      <c r="BK54" s="74">
        <v>0</v>
      </c>
      <c r="BL54" s="74">
        <v>0</v>
      </c>
      <c r="BM54" s="74">
        <v>0</v>
      </c>
      <c r="BN54" s="74">
        <v>0</v>
      </c>
      <c r="BO54" s="74">
        <v>0</v>
      </c>
      <c r="BP54" s="74">
        <v>0</v>
      </c>
      <c r="BQ54" s="74">
        <v>0</v>
      </c>
      <c r="BR54" s="74">
        <v>0</v>
      </c>
      <c r="BS54" s="74">
        <v>0</v>
      </c>
      <c r="BT54" s="74">
        <v>0</v>
      </c>
      <c r="BU54" s="74">
        <v>0</v>
      </c>
      <c r="BV54" s="74">
        <v>0</v>
      </c>
      <c r="BW54" s="74">
        <v>0</v>
      </c>
      <c r="BX54" s="74">
        <v>0</v>
      </c>
      <c r="BY54" s="74">
        <v>0</v>
      </c>
      <c r="BZ54" s="74">
        <v>0</v>
      </c>
      <c r="CA54" s="74">
        <v>0</v>
      </c>
      <c r="CB54" s="74">
        <v>0</v>
      </c>
      <c r="CD54" s="74">
        <v>0</v>
      </c>
      <c r="CE54" s="74">
        <v>0</v>
      </c>
      <c r="CF54" s="74">
        <v>0</v>
      </c>
      <c r="CH54" s="95">
        <v>0</v>
      </c>
      <c r="CI54" s="75">
        <v>0</v>
      </c>
    </row>
    <row r="55" spans="1:87">
      <c r="A55" s="73" t="s">
        <v>1658</v>
      </c>
      <c r="B55" s="73" t="s">
        <v>1659</v>
      </c>
      <c r="C55" s="62">
        <v>51</v>
      </c>
      <c r="D55" s="74">
        <v>156.50181363977018</v>
      </c>
      <c r="E55" s="74">
        <v>126.0505720709468</v>
      </c>
      <c r="F55" s="74">
        <v>7.6128103922058452</v>
      </c>
      <c r="G55" s="74">
        <v>2.3424031976017985</v>
      </c>
      <c r="H55" s="74">
        <v>84.326515113664755</v>
      </c>
      <c r="I55" s="74">
        <v>55.192875343492382</v>
      </c>
      <c r="J55" s="74">
        <v>20.935228578566075</v>
      </c>
      <c r="K55" s="74">
        <v>10.540814389208094</v>
      </c>
      <c r="L55" s="74">
        <v>0.14640019985011241</v>
      </c>
      <c r="M55" s="74">
        <v>80.373709717711719</v>
      </c>
      <c r="N55" s="74">
        <v>9.5160129902573054</v>
      </c>
      <c r="O55" s="74">
        <v>0.58560079940044962</v>
      </c>
      <c r="P55" s="74">
        <v>13.322418186360229</v>
      </c>
      <c r="Q55" s="74">
        <v>0</v>
      </c>
      <c r="R55" s="74">
        <v>19.178426180364728</v>
      </c>
      <c r="S55" s="74">
        <v>0</v>
      </c>
      <c r="T55" s="74">
        <v>61.488083937047222</v>
      </c>
      <c r="U55" s="74">
        <v>0</v>
      </c>
      <c r="V55" s="74">
        <v>21081.335978016486</v>
      </c>
      <c r="W55" s="74">
        <v>0</v>
      </c>
      <c r="X55" s="74">
        <v>232.19071696227832</v>
      </c>
      <c r="Y55" s="74">
        <v>131.61377966525106</v>
      </c>
      <c r="Z55" s="74">
        <v>49.629667749188116</v>
      </c>
      <c r="AA55" s="74">
        <v>1.3176017986510118</v>
      </c>
      <c r="AB55" s="74">
        <v>230.28751436422687</v>
      </c>
      <c r="AC55" s="74">
        <v>488.8302672995253</v>
      </c>
      <c r="AD55" s="74">
        <v>351.50687984011989</v>
      </c>
      <c r="AE55" s="74">
        <v>28.255238571071697</v>
      </c>
      <c r="AF55" s="74">
        <v>22.106430177366974</v>
      </c>
      <c r="AG55" s="74">
        <v>0.14640019985011241</v>
      </c>
      <c r="AH55" s="74">
        <v>105.40814389208093</v>
      </c>
      <c r="AI55" s="74">
        <v>41.284856357731705</v>
      </c>
      <c r="AJ55" s="74">
        <v>29.719240569572822</v>
      </c>
      <c r="AK55" s="74">
        <v>48.751266550087436</v>
      </c>
      <c r="AL55" s="74">
        <v>1.9032025980514613</v>
      </c>
      <c r="AM55" s="74">
        <v>11.858416187859104</v>
      </c>
      <c r="AN55" s="74">
        <v>24.888033974519111</v>
      </c>
      <c r="AO55" s="74">
        <v>29.133639770172369</v>
      </c>
      <c r="AP55" s="74">
        <v>22.106430177366974</v>
      </c>
      <c r="AQ55" s="74">
        <v>428.51338496127903</v>
      </c>
      <c r="AR55" s="74">
        <v>0.73200099925056206</v>
      </c>
      <c r="AS55" s="74">
        <v>680.46812890332251</v>
      </c>
      <c r="AT55" s="74">
        <v>581.50159380464652</v>
      </c>
      <c r="AU55" s="74">
        <v>8.7840119910067447</v>
      </c>
      <c r="AV55" s="74">
        <v>0</v>
      </c>
      <c r="AW55" s="74">
        <v>14.932820384711468</v>
      </c>
      <c r="AX55" s="74">
        <v>2.3424031976017985</v>
      </c>
      <c r="AY55" s="74">
        <v>273.47557332000997</v>
      </c>
      <c r="AZ55" s="74">
        <v>0</v>
      </c>
      <c r="BA55" s="74">
        <v>0.58560079940044962</v>
      </c>
      <c r="BB55" s="74">
        <v>0</v>
      </c>
      <c r="BC55" s="74">
        <v>0</v>
      </c>
      <c r="BD55" s="74">
        <v>0</v>
      </c>
      <c r="BE55" s="74">
        <v>0.43920059955033725</v>
      </c>
      <c r="BF55" s="74">
        <v>0</v>
      </c>
      <c r="BG55" s="74">
        <v>28.694439170622037</v>
      </c>
      <c r="BH55" s="74">
        <v>2.9280039970022482</v>
      </c>
      <c r="BI55" s="74">
        <v>31.03684236822383</v>
      </c>
      <c r="BJ55" s="74">
        <v>0.29280039970022481</v>
      </c>
      <c r="BK55" s="74">
        <v>0</v>
      </c>
      <c r="BL55" s="74">
        <v>75.103302523107672</v>
      </c>
      <c r="BM55" s="74">
        <v>19.47122658006495</v>
      </c>
      <c r="BN55" s="74">
        <v>0</v>
      </c>
      <c r="BO55" s="74">
        <v>2.6352035973020236</v>
      </c>
      <c r="BP55" s="74">
        <v>4.0992055958031477</v>
      </c>
      <c r="BQ55" s="74">
        <v>0.43920059955033725</v>
      </c>
      <c r="BR55" s="74">
        <v>29.133639770172369</v>
      </c>
      <c r="BS55" s="74">
        <v>0</v>
      </c>
      <c r="BT55" s="74">
        <v>25765.995973020235</v>
      </c>
      <c r="BU55" s="74">
        <v>0</v>
      </c>
      <c r="BV55" s="74">
        <v>0</v>
      </c>
      <c r="BW55" s="74">
        <v>0</v>
      </c>
      <c r="BX55" s="74">
        <v>3536.0040269797655</v>
      </c>
      <c r="BY55" s="74">
        <v>0</v>
      </c>
      <c r="BZ55" s="74">
        <v>0</v>
      </c>
      <c r="CA55" s="74">
        <v>3536.0040269797655</v>
      </c>
      <c r="CB55" s="74">
        <v>29302</v>
      </c>
      <c r="CD55" s="74">
        <v>0</v>
      </c>
      <c r="CE55" s="74">
        <v>0</v>
      </c>
      <c r="CF55" s="74">
        <v>0</v>
      </c>
      <c r="CH55" s="95">
        <v>29302</v>
      </c>
      <c r="CI55" s="75">
        <v>0</v>
      </c>
    </row>
    <row r="56" spans="1:87">
      <c r="A56" s="73" t="s">
        <v>1660</v>
      </c>
      <c r="B56" s="73" t="s">
        <v>1661</v>
      </c>
      <c r="C56" s="62">
        <v>52</v>
      </c>
      <c r="D56" s="74">
        <v>6.4207705070468766</v>
      </c>
      <c r="E56" s="74">
        <v>4.6084562510255802</v>
      </c>
      <c r="F56" s="74">
        <v>0.31068244388936495</v>
      </c>
      <c r="G56" s="74">
        <v>0.25890203657447081</v>
      </c>
      <c r="H56" s="74">
        <v>21.592429850310864</v>
      </c>
      <c r="I56" s="74">
        <v>0</v>
      </c>
      <c r="J56" s="74">
        <v>0</v>
      </c>
      <c r="K56" s="74">
        <v>0</v>
      </c>
      <c r="L56" s="74">
        <v>6.5243313216766641</v>
      </c>
      <c r="M56" s="74">
        <v>3.7281893266723793</v>
      </c>
      <c r="N56" s="74">
        <v>1.7605338487064015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5.178040731489416E-2</v>
      </c>
      <c r="U56" s="74">
        <v>0</v>
      </c>
      <c r="V56" s="74">
        <v>1112.2431491239265</v>
      </c>
      <c r="W56" s="74">
        <v>18.330264189472533</v>
      </c>
      <c r="X56" s="74">
        <v>18.433825004102321</v>
      </c>
      <c r="Y56" s="74">
        <v>18.796287855306581</v>
      </c>
      <c r="Z56" s="74">
        <v>80.36319215271574</v>
      </c>
      <c r="AA56" s="74">
        <v>47.94865717359199</v>
      </c>
      <c r="AB56" s="74">
        <v>0</v>
      </c>
      <c r="AC56" s="74">
        <v>0</v>
      </c>
      <c r="AD56" s="74">
        <v>0</v>
      </c>
      <c r="AE56" s="74">
        <v>0</v>
      </c>
      <c r="AF56" s="74">
        <v>2.589020365744708</v>
      </c>
      <c r="AG56" s="74">
        <v>0</v>
      </c>
      <c r="AH56" s="74">
        <v>0.15534122194468247</v>
      </c>
      <c r="AI56" s="74">
        <v>5.178040731489416E-2</v>
      </c>
      <c r="AJ56" s="74">
        <v>0.88026692435320075</v>
      </c>
      <c r="AK56" s="74">
        <v>5.178040731489416E-2</v>
      </c>
      <c r="AL56" s="74">
        <v>0</v>
      </c>
      <c r="AM56" s="74">
        <v>0.15534122194468247</v>
      </c>
      <c r="AN56" s="74">
        <v>0</v>
      </c>
      <c r="AO56" s="74">
        <v>0.25890203657447081</v>
      </c>
      <c r="AP56" s="74">
        <v>0.20712162925957664</v>
      </c>
      <c r="AQ56" s="74">
        <v>25.320619176983243</v>
      </c>
      <c r="AR56" s="74">
        <v>7.6635002826043355</v>
      </c>
      <c r="AS56" s="74">
        <v>10.097179426404361</v>
      </c>
      <c r="AT56" s="74">
        <v>44.531150290808981</v>
      </c>
      <c r="AU56" s="74">
        <v>0</v>
      </c>
      <c r="AV56" s="74">
        <v>0</v>
      </c>
      <c r="AW56" s="74">
        <v>2.7961419950042843</v>
      </c>
      <c r="AX56" s="74">
        <v>0</v>
      </c>
      <c r="AY56" s="74">
        <v>0.10356081462978832</v>
      </c>
      <c r="AZ56" s="74">
        <v>0</v>
      </c>
      <c r="BA56" s="74">
        <v>5.178040731489416E-2</v>
      </c>
      <c r="BB56" s="74">
        <v>0</v>
      </c>
      <c r="BC56" s="74">
        <v>0</v>
      </c>
      <c r="BD56" s="74">
        <v>0</v>
      </c>
      <c r="BE56" s="74">
        <v>0</v>
      </c>
      <c r="BF56" s="74">
        <v>0</v>
      </c>
      <c r="BG56" s="74">
        <v>4.7120170656553686</v>
      </c>
      <c r="BH56" s="74">
        <v>1.1391689609276716</v>
      </c>
      <c r="BI56" s="74">
        <v>0</v>
      </c>
      <c r="BJ56" s="74">
        <v>0</v>
      </c>
      <c r="BK56" s="74">
        <v>4.5566758437106865</v>
      </c>
      <c r="BL56" s="74">
        <v>42.252812368953634</v>
      </c>
      <c r="BM56" s="74">
        <v>7.3528178387149703</v>
      </c>
      <c r="BN56" s="74">
        <v>0</v>
      </c>
      <c r="BO56" s="74">
        <v>2.0194358852808723</v>
      </c>
      <c r="BP56" s="74">
        <v>2.2265575145404486</v>
      </c>
      <c r="BQ56" s="74">
        <v>0</v>
      </c>
      <c r="BR56" s="74">
        <v>6.5761117289915578</v>
      </c>
      <c r="BS56" s="74">
        <v>0</v>
      </c>
      <c r="BT56" s="74">
        <v>1507.1205353073094</v>
      </c>
      <c r="BU56" s="74">
        <v>0</v>
      </c>
      <c r="BV56" s="74">
        <v>0</v>
      </c>
      <c r="BW56" s="74">
        <v>0</v>
      </c>
      <c r="BX56" s="74">
        <v>1332.8794646926906</v>
      </c>
      <c r="BY56" s="74">
        <v>0</v>
      </c>
      <c r="BZ56" s="74">
        <v>0</v>
      </c>
      <c r="CA56" s="74">
        <v>1332.8794646926906</v>
      </c>
      <c r="CB56" s="74">
        <v>2840</v>
      </c>
      <c r="CD56" s="74">
        <v>0</v>
      </c>
      <c r="CE56" s="74">
        <v>0</v>
      </c>
      <c r="CF56" s="74">
        <v>0</v>
      </c>
      <c r="CH56" s="95">
        <v>2840</v>
      </c>
      <c r="CI56" s="75">
        <v>0</v>
      </c>
    </row>
    <row r="57" spans="1:87">
      <c r="A57" s="76" t="s">
        <v>1662</v>
      </c>
      <c r="B57" s="76" t="s">
        <v>1663</v>
      </c>
      <c r="C57" s="62">
        <v>53</v>
      </c>
      <c r="D57" s="74">
        <v>241.69602172532979</v>
      </c>
      <c r="E57" s="74">
        <v>53.515659166255205</v>
      </c>
      <c r="F57" s="74">
        <v>3.2459617690625659</v>
      </c>
      <c r="G57" s="74">
        <v>4.9970727234252657</v>
      </c>
      <c r="H57" s="74">
        <v>48.774846582492771</v>
      </c>
      <c r="I57" s="74">
        <v>4.2710023277139027E-2</v>
      </c>
      <c r="J57" s="74">
        <v>4.6981025604852933</v>
      </c>
      <c r="K57" s="74">
        <v>4.2710023277139027E-2</v>
      </c>
      <c r="L57" s="74">
        <v>7.0044438174508006</v>
      </c>
      <c r="M57" s="74">
        <v>29.427206037948789</v>
      </c>
      <c r="N57" s="74">
        <v>5.4241729561966565</v>
      </c>
      <c r="O57" s="74">
        <v>0</v>
      </c>
      <c r="P57" s="74">
        <v>11.403576214996122</v>
      </c>
      <c r="Q57" s="74">
        <v>0</v>
      </c>
      <c r="R57" s="74">
        <v>12.300486703816039</v>
      </c>
      <c r="S57" s="74">
        <v>0</v>
      </c>
      <c r="T57" s="74">
        <v>120.10058545531496</v>
      </c>
      <c r="U57" s="74">
        <v>0.59794032587994639</v>
      </c>
      <c r="V57" s="74">
        <v>0</v>
      </c>
      <c r="W57" s="74">
        <v>0.51252027932566835</v>
      </c>
      <c r="X57" s="74">
        <v>1171.5786485152007</v>
      </c>
      <c r="Y57" s="74">
        <v>195.35564646963391</v>
      </c>
      <c r="Z57" s="74">
        <v>63.039994357057211</v>
      </c>
      <c r="AA57" s="74">
        <v>10.720215842561897</v>
      </c>
      <c r="AB57" s="74">
        <v>29.982436340551597</v>
      </c>
      <c r="AC57" s="74">
        <v>97.165302955491285</v>
      </c>
      <c r="AD57" s="74">
        <v>35.748289482965369</v>
      </c>
      <c r="AE57" s="74">
        <v>49.330076885095572</v>
      </c>
      <c r="AF57" s="74">
        <v>24.21658319813783</v>
      </c>
      <c r="AG57" s="74">
        <v>0</v>
      </c>
      <c r="AH57" s="74">
        <v>11.019186005501869</v>
      </c>
      <c r="AI57" s="74">
        <v>1.409430768145588</v>
      </c>
      <c r="AJ57" s="74">
        <v>0.51252027932566835</v>
      </c>
      <c r="AK57" s="74">
        <v>0.72607039571136356</v>
      </c>
      <c r="AL57" s="74">
        <v>17.724659660012698</v>
      </c>
      <c r="AM57" s="74">
        <v>12.428616773647457</v>
      </c>
      <c r="AN57" s="74">
        <v>11.147316075333286</v>
      </c>
      <c r="AO57" s="74">
        <v>9.5243351908020042</v>
      </c>
      <c r="AP57" s="74">
        <v>46.553925372081544</v>
      </c>
      <c r="AQ57" s="74">
        <v>4.2710023277139027E-2</v>
      </c>
      <c r="AR57" s="74">
        <v>0</v>
      </c>
      <c r="AS57" s="74">
        <v>23.234252662763634</v>
      </c>
      <c r="AT57" s="74">
        <v>4.2710023277139027E-2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0</v>
      </c>
      <c r="BB57" s="74">
        <v>0</v>
      </c>
      <c r="BC57" s="74">
        <v>0</v>
      </c>
      <c r="BD57" s="74">
        <v>0</v>
      </c>
      <c r="BE57" s="74">
        <v>0</v>
      </c>
      <c r="BF57" s="74">
        <v>0</v>
      </c>
      <c r="BG57" s="74">
        <v>0.59794032587994639</v>
      </c>
      <c r="BH57" s="74">
        <v>0.12813006983141709</v>
      </c>
      <c r="BI57" s="74">
        <v>0</v>
      </c>
      <c r="BJ57" s="74">
        <v>0</v>
      </c>
      <c r="BK57" s="74">
        <v>0</v>
      </c>
      <c r="BL57" s="74">
        <v>0.34168018621711221</v>
      </c>
      <c r="BM57" s="74">
        <v>1.3667207448684489</v>
      </c>
      <c r="BN57" s="74">
        <v>0</v>
      </c>
      <c r="BO57" s="74">
        <v>10.378535656344782</v>
      </c>
      <c r="BP57" s="74">
        <v>33.655498342385556</v>
      </c>
      <c r="BQ57" s="74">
        <v>0</v>
      </c>
      <c r="BR57" s="74">
        <v>19.30493052126684</v>
      </c>
      <c r="BS57" s="74">
        <v>0</v>
      </c>
      <c r="BT57" s="74">
        <v>2421.060379487903</v>
      </c>
      <c r="BU57" s="74">
        <v>0</v>
      </c>
      <c r="BV57" s="74">
        <v>0</v>
      </c>
      <c r="BW57" s="74">
        <v>0</v>
      </c>
      <c r="BX57" s="74">
        <v>0.93962051209705855</v>
      </c>
      <c r="BY57" s="74">
        <v>0</v>
      </c>
      <c r="BZ57" s="74">
        <v>0</v>
      </c>
      <c r="CA57" s="74">
        <v>0.93962051209705855</v>
      </c>
      <c r="CB57" s="74">
        <v>2422</v>
      </c>
      <c r="CD57" s="74">
        <v>0</v>
      </c>
      <c r="CE57" s="74">
        <v>0</v>
      </c>
      <c r="CF57" s="74">
        <v>0</v>
      </c>
      <c r="CH57" s="95">
        <v>2422</v>
      </c>
      <c r="CI57" s="75">
        <v>0</v>
      </c>
    </row>
    <row r="58" spans="1:87">
      <c r="A58" s="73" t="s">
        <v>1664</v>
      </c>
      <c r="B58" s="73" t="s">
        <v>1665</v>
      </c>
      <c r="C58" s="62">
        <v>54</v>
      </c>
      <c r="D58" s="74">
        <v>1097.0545492783722</v>
      </c>
      <c r="E58" s="74">
        <v>108.60590446646863</v>
      </c>
      <c r="F58" s="74">
        <v>8.4321354399432167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7.0155366860327559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61.082389126948655</v>
      </c>
      <c r="Y58" s="74">
        <v>0.70829937695523015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0</v>
      </c>
      <c r="BB58" s="74">
        <v>0</v>
      </c>
      <c r="BC58" s="74">
        <v>0</v>
      </c>
      <c r="BD58" s="74">
        <v>0</v>
      </c>
      <c r="BE58" s="74">
        <v>0</v>
      </c>
      <c r="BF58" s="74">
        <v>0</v>
      </c>
      <c r="BG58" s="74">
        <v>0</v>
      </c>
      <c r="BH58" s="74">
        <v>0</v>
      </c>
      <c r="BI58" s="74">
        <v>0</v>
      </c>
      <c r="BJ58" s="74">
        <v>0</v>
      </c>
      <c r="BK58" s="74">
        <v>0</v>
      </c>
      <c r="BL58" s="74">
        <v>0.1011856252793186</v>
      </c>
      <c r="BM58" s="74">
        <v>0</v>
      </c>
      <c r="BN58" s="74">
        <v>0</v>
      </c>
      <c r="BO58" s="74">
        <v>0</v>
      </c>
      <c r="BP58" s="74">
        <v>0</v>
      </c>
      <c r="BQ58" s="74">
        <v>0</v>
      </c>
      <c r="BR58" s="74">
        <v>0</v>
      </c>
      <c r="BS58" s="74">
        <v>0</v>
      </c>
      <c r="BT58" s="74">
        <v>1283</v>
      </c>
      <c r="BU58" s="74">
        <v>0</v>
      </c>
      <c r="BV58" s="74">
        <v>0</v>
      </c>
      <c r="BW58" s="74">
        <v>0</v>
      </c>
      <c r="BX58" s="74">
        <v>0</v>
      </c>
      <c r="BY58" s="74">
        <v>0</v>
      </c>
      <c r="BZ58" s="74">
        <v>0</v>
      </c>
      <c r="CA58" s="74">
        <v>0</v>
      </c>
      <c r="CB58" s="74">
        <v>1283</v>
      </c>
      <c r="CD58" s="74">
        <v>0</v>
      </c>
      <c r="CE58" s="74">
        <v>0</v>
      </c>
      <c r="CF58" s="74">
        <v>0</v>
      </c>
      <c r="CH58" s="95">
        <v>1283</v>
      </c>
      <c r="CI58" s="75">
        <v>0</v>
      </c>
    </row>
    <row r="59" spans="1:87">
      <c r="A59" s="76" t="s">
        <v>1666</v>
      </c>
      <c r="B59" s="73" t="s">
        <v>1667</v>
      </c>
      <c r="C59" s="62">
        <v>55</v>
      </c>
      <c r="D59" s="74">
        <v>0</v>
      </c>
      <c r="E59" s="74">
        <v>0.13342646954799461</v>
      </c>
      <c r="F59" s="74">
        <v>0</v>
      </c>
      <c r="G59" s="74">
        <v>0</v>
      </c>
      <c r="H59" s="74">
        <v>54.971705453773787</v>
      </c>
      <c r="I59" s="74">
        <v>11.519151870976868</v>
      </c>
      <c r="J59" s="74">
        <v>5.3370587819197848</v>
      </c>
      <c r="K59" s="74">
        <v>18.590754757020584</v>
      </c>
      <c r="L59" s="74">
        <v>0</v>
      </c>
      <c r="M59" s="74">
        <v>16.366980264554009</v>
      </c>
      <c r="N59" s="74">
        <v>1.2008382259319517</v>
      </c>
      <c r="O59" s="74">
        <v>0</v>
      </c>
      <c r="P59" s="74">
        <v>60.130862276296249</v>
      </c>
      <c r="Q59" s="74">
        <v>10.318313645044917</v>
      </c>
      <c r="R59" s="74">
        <v>35.091161491122584</v>
      </c>
      <c r="S59" s="74">
        <v>0</v>
      </c>
      <c r="T59" s="74">
        <v>68.58120534766924</v>
      </c>
      <c r="U59" s="74">
        <v>0</v>
      </c>
      <c r="V59" s="74">
        <v>0</v>
      </c>
      <c r="W59" s="74">
        <v>36.870181085095851</v>
      </c>
      <c r="X59" s="74">
        <v>1025.4713694560373</v>
      </c>
      <c r="Y59" s="74">
        <v>642.75977930253941</v>
      </c>
      <c r="Z59" s="74">
        <v>190.488523024687</v>
      </c>
      <c r="AA59" s="74">
        <v>104.51740114592911</v>
      </c>
      <c r="AB59" s="74">
        <v>122.75235198415504</v>
      </c>
      <c r="AC59" s="74">
        <v>0</v>
      </c>
      <c r="AD59" s="74">
        <v>23.927813538940367</v>
      </c>
      <c r="AE59" s="74">
        <v>14.854813609676736</v>
      </c>
      <c r="AF59" s="74">
        <v>27.263475277640232</v>
      </c>
      <c r="AG59" s="74">
        <v>0</v>
      </c>
      <c r="AH59" s="74">
        <v>5.1591568225224584</v>
      </c>
      <c r="AI59" s="74">
        <v>0.48923038834264698</v>
      </c>
      <c r="AJ59" s="74">
        <v>1.6455931244252671</v>
      </c>
      <c r="AK59" s="74">
        <v>0</v>
      </c>
      <c r="AL59" s="74">
        <v>8.8950979698663085E-2</v>
      </c>
      <c r="AM59" s="74">
        <v>13.56502440404612</v>
      </c>
      <c r="AN59" s="74">
        <v>0</v>
      </c>
      <c r="AO59" s="74">
        <v>0.44475489849331545</v>
      </c>
      <c r="AP59" s="74">
        <v>7.471882294687699</v>
      </c>
      <c r="AQ59" s="74">
        <v>0</v>
      </c>
      <c r="AR59" s="74">
        <v>0</v>
      </c>
      <c r="AS59" s="74">
        <v>3.202235269151871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0</v>
      </c>
      <c r="BB59" s="74">
        <v>0</v>
      </c>
      <c r="BC59" s="74">
        <v>0</v>
      </c>
      <c r="BD59" s="74">
        <v>0</v>
      </c>
      <c r="BE59" s="74">
        <v>0</v>
      </c>
      <c r="BF59" s="74">
        <v>0</v>
      </c>
      <c r="BG59" s="74">
        <v>2.3127254721652402</v>
      </c>
      <c r="BH59" s="74">
        <v>0</v>
      </c>
      <c r="BI59" s="74">
        <v>0</v>
      </c>
      <c r="BJ59" s="74">
        <v>0</v>
      </c>
      <c r="BK59" s="74">
        <v>0</v>
      </c>
      <c r="BL59" s="74">
        <v>0.35580391879465234</v>
      </c>
      <c r="BM59" s="74">
        <v>1.6900686142745986</v>
      </c>
      <c r="BN59" s="74">
        <v>0</v>
      </c>
      <c r="BO59" s="74">
        <v>4.1362205559878333</v>
      </c>
      <c r="BP59" s="74">
        <v>3.2911862488505341</v>
      </c>
      <c r="BQ59" s="74">
        <v>0</v>
      </c>
      <c r="BR59" s="74">
        <v>0</v>
      </c>
      <c r="BS59" s="74">
        <v>0</v>
      </c>
      <c r="BT59" s="74">
        <v>2515</v>
      </c>
      <c r="BU59" s="74">
        <v>0</v>
      </c>
      <c r="BV59" s="74">
        <v>0</v>
      </c>
      <c r="BW59" s="74">
        <v>0</v>
      </c>
      <c r="BX59" s="74">
        <v>0</v>
      </c>
      <c r="BY59" s="74">
        <v>0</v>
      </c>
      <c r="BZ59" s="74">
        <v>0</v>
      </c>
      <c r="CA59" s="74">
        <v>0</v>
      </c>
      <c r="CB59" s="74">
        <v>2515</v>
      </c>
      <c r="CD59" s="74">
        <v>0</v>
      </c>
      <c r="CE59" s="74">
        <v>0</v>
      </c>
      <c r="CF59" s="74">
        <v>0</v>
      </c>
      <c r="CH59" s="95">
        <v>2515</v>
      </c>
      <c r="CI59" s="75">
        <v>0</v>
      </c>
    </row>
    <row r="60" spans="1:87">
      <c r="A60" s="73" t="s">
        <v>1668</v>
      </c>
      <c r="B60" s="73" t="s">
        <v>1669</v>
      </c>
      <c r="C60" s="62">
        <v>56</v>
      </c>
      <c r="D60" s="74">
        <v>6.7859820829551278</v>
      </c>
      <c r="E60" s="74">
        <v>0.37491613717984135</v>
      </c>
      <c r="F60" s="74">
        <v>0</v>
      </c>
      <c r="G60" s="74">
        <v>0</v>
      </c>
      <c r="H60" s="74">
        <v>32.430245866056275</v>
      </c>
      <c r="I60" s="74">
        <v>0</v>
      </c>
      <c r="J60" s="74">
        <v>0</v>
      </c>
      <c r="K60" s="74">
        <v>7.4983227435968275E-2</v>
      </c>
      <c r="L60" s="74">
        <v>0.14996645487193655</v>
      </c>
      <c r="M60" s="74">
        <v>0.3374245234618572</v>
      </c>
      <c r="N60" s="74">
        <v>0</v>
      </c>
      <c r="O60" s="74">
        <v>1.2747148664114605</v>
      </c>
      <c r="P60" s="74">
        <v>176.58550061170527</v>
      </c>
      <c r="Q60" s="74">
        <v>0</v>
      </c>
      <c r="R60" s="74">
        <v>55.825012826078378</v>
      </c>
      <c r="S60" s="74">
        <v>24.856939895023483</v>
      </c>
      <c r="T60" s="74">
        <v>65.57283239275425</v>
      </c>
      <c r="U60" s="74">
        <v>2.0995303682071116</v>
      </c>
      <c r="V60" s="74">
        <v>0</v>
      </c>
      <c r="W60" s="74">
        <v>0</v>
      </c>
      <c r="X60" s="74">
        <v>86.830577370851259</v>
      </c>
      <c r="Y60" s="74">
        <v>92.191878132522987</v>
      </c>
      <c r="Z60" s="74">
        <v>47.839299104147756</v>
      </c>
      <c r="AA60" s="74">
        <v>2.9243458700027625</v>
      </c>
      <c r="AB60" s="74">
        <v>808.6941078969179</v>
      </c>
      <c r="AC60" s="74">
        <v>82.36907533841115</v>
      </c>
      <c r="AD60" s="74">
        <v>3.7491613717984137E-2</v>
      </c>
      <c r="AE60" s="74">
        <v>10.235210545009668</v>
      </c>
      <c r="AF60" s="74">
        <v>48.101740400173647</v>
      </c>
      <c r="AG60" s="74">
        <v>9.1854453609061135</v>
      </c>
      <c r="AH60" s="74">
        <v>156.86491179604562</v>
      </c>
      <c r="AI60" s="74">
        <v>9.1854453609061135</v>
      </c>
      <c r="AJ60" s="74">
        <v>4.161569122696239</v>
      </c>
      <c r="AK60" s="74">
        <v>77.720115237381108</v>
      </c>
      <c r="AL60" s="74">
        <v>15.221595169501558</v>
      </c>
      <c r="AM60" s="74">
        <v>81.469276609179531</v>
      </c>
      <c r="AN60" s="74">
        <v>0</v>
      </c>
      <c r="AO60" s="74">
        <v>0</v>
      </c>
      <c r="AP60" s="74">
        <v>0</v>
      </c>
      <c r="AQ60" s="74">
        <v>3.7491613717984137E-2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0</v>
      </c>
      <c r="BB60" s="74">
        <v>0</v>
      </c>
      <c r="BC60" s="74">
        <v>0</v>
      </c>
      <c r="BD60" s="74">
        <v>0</v>
      </c>
      <c r="BE60" s="74">
        <v>0</v>
      </c>
      <c r="BF60" s="74">
        <v>0</v>
      </c>
      <c r="BG60" s="74">
        <v>0.56237420576976205</v>
      </c>
      <c r="BH60" s="74">
        <v>0</v>
      </c>
      <c r="BI60" s="74">
        <v>0</v>
      </c>
      <c r="BJ60" s="74">
        <v>0</v>
      </c>
      <c r="BK60" s="74">
        <v>0</v>
      </c>
      <c r="BL60" s="74">
        <v>0</v>
      </c>
      <c r="BM60" s="74">
        <v>0</v>
      </c>
      <c r="BN60" s="74">
        <v>0</v>
      </c>
      <c r="BO60" s="74">
        <v>0</v>
      </c>
      <c r="BP60" s="74">
        <v>0</v>
      </c>
      <c r="BQ60" s="74">
        <v>0</v>
      </c>
      <c r="BR60" s="74">
        <v>0</v>
      </c>
      <c r="BS60" s="74">
        <v>0</v>
      </c>
      <c r="BT60" s="74">
        <v>1900</v>
      </c>
      <c r="BU60" s="74">
        <v>0</v>
      </c>
      <c r="BV60" s="74">
        <v>0</v>
      </c>
      <c r="BW60" s="74">
        <v>0</v>
      </c>
      <c r="BX60" s="74">
        <v>0</v>
      </c>
      <c r="BY60" s="74">
        <v>0</v>
      </c>
      <c r="BZ60" s="74">
        <v>0</v>
      </c>
      <c r="CA60" s="74">
        <v>0</v>
      </c>
      <c r="CB60" s="74">
        <v>1900</v>
      </c>
      <c r="CD60" s="74">
        <v>0</v>
      </c>
      <c r="CE60" s="74">
        <v>0</v>
      </c>
      <c r="CF60" s="74">
        <v>0</v>
      </c>
      <c r="CH60" s="95">
        <v>1900</v>
      </c>
      <c r="CI60" s="75">
        <v>0</v>
      </c>
    </row>
    <row r="61" spans="1:87">
      <c r="A61" s="73" t="s">
        <v>1670</v>
      </c>
      <c r="B61" s="73" t="s">
        <v>1671</v>
      </c>
      <c r="C61" s="62">
        <v>57</v>
      </c>
      <c r="D61" s="74">
        <v>885.34669018817203</v>
      </c>
      <c r="E61" s="74">
        <v>98.561967965949819</v>
      </c>
      <c r="F61" s="74">
        <v>3.3151041666666665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1.283266129032258</v>
      </c>
      <c r="M61" s="74">
        <v>3.5646281362007169E-2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197.94380040322579</v>
      </c>
      <c r="Z61" s="74">
        <v>24.16817876344086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1.7110215053763442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0.28517025089605735</v>
      </c>
      <c r="AY61" s="74">
        <v>0</v>
      </c>
      <c r="AZ61" s="74">
        <v>0</v>
      </c>
      <c r="BA61" s="74">
        <v>0</v>
      </c>
      <c r="BB61" s="74">
        <v>0</v>
      </c>
      <c r="BC61" s="74">
        <v>0</v>
      </c>
      <c r="BD61" s="74">
        <v>0</v>
      </c>
      <c r="BE61" s="74">
        <v>0</v>
      </c>
      <c r="BF61" s="74">
        <v>0</v>
      </c>
      <c r="BG61" s="74">
        <v>0.78421818996415771</v>
      </c>
      <c r="BH61" s="74">
        <v>0.42775537634408606</v>
      </c>
      <c r="BI61" s="74">
        <v>0</v>
      </c>
      <c r="BJ61" s="74">
        <v>40.957577284946233</v>
      </c>
      <c r="BK61" s="74">
        <v>0</v>
      </c>
      <c r="BL61" s="74">
        <v>0</v>
      </c>
      <c r="BM61" s="74">
        <v>0</v>
      </c>
      <c r="BN61" s="74">
        <v>0</v>
      </c>
      <c r="BO61" s="74">
        <v>0</v>
      </c>
      <c r="BP61" s="74">
        <v>0</v>
      </c>
      <c r="BQ61" s="74">
        <v>0.17823140681003583</v>
      </c>
      <c r="BR61" s="74">
        <v>0</v>
      </c>
      <c r="BS61" s="74">
        <v>0</v>
      </c>
      <c r="BT61" s="74">
        <v>1254.9986279121863</v>
      </c>
      <c r="BU61" s="74">
        <v>0</v>
      </c>
      <c r="BV61" s="74">
        <v>0</v>
      </c>
      <c r="BW61" s="74">
        <v>0</v>
      </c>
      <c r="BX61" s="74">
        <v>18.001372087813621</v>
      </c>
      <c r="BY61" s="74">
        <v>0</v>
      </c>
      <c r="BZ61" s="74">
        <v>0</v>
      </c>
      <c r="CA61" s="74">
        <v>18.001372087813621</v>
      </c>
      <c r="CB61" s="74">
        <v>1273</v>
      </c>
      <c r="CD61" s="74">
        <v>0</v>
      </c>
      <c r="CE61" s="74">
        <v>0</v>
      </c>
      <c r="CF61" s="74">
        <v>0</v>
      </c>
      <c r="CH61" s="95">
        <v>1273</v>
      </c>
      <c r="CI61" s="75">
        <v>0</v>
      </c>
    </row>
    <row r="62" spans="1:87">
      <c r="A62" s="73" t="s">
        <v>1672</v>
      </c>
      <c r="B62" s="76" t="s">
        <v>1673</v>
      </c>
      <c r="C62" s="62">
        <v>58</v>
      </c>
      <c r="D62" s="74">
        <v>0</v>
      </c>
      <c r="E62" s="74">
        <v>1.0570015522905309</v>
      </c>
      <c r="F62" s="74">
        <v>0</v>
      </c>
      <c r="G62" s="74">
        <v>111.26703007111657</v>
      </c>
      <c r="H62" s="74">
        <v>8.4912458034006004</v>
      </c>
      <c r="I62" s="74">
        <v>9.5834807407674809</v>
      </c>
      <c r="J62" s="74">
        <v>7.0466770152702072</v>
      </c>
      <c r="K62" s="74">
        <v>40.870726688567196</v>
      </c>
      <c r="L62" s="74">
        <v>0.66943431645066964</v>
      </c>
      <c r="M62" s="74">
        <v>114.93130211905708</v>
      </c>
      <c r="N62" s="74">
        <v>5.4964080719107615</v>
      </c>
      <c r="O62" s="74">
        <v>0.31710046568715933</v>
      </c>
      <c r="P62" s="74">
        <v>7.2228439406519627</v>
      </c>
      <c r="Q62" s="74">
        <v>0</v>
      </c>
      <c r="R62" s="74">
        <v>5.0383740659181981</v>
      </c>
      <c r="S62" s="74">
        <v>15.185588967907297</v>
      </c>
      <c r="T62" s="74">
        <v>22.373199523482906</v>
      </c>
      <c r="U62" s="74">
        <v>13.670553409624201</v>
      </c>
      <c r="V62" s="74">
        <v>10.605248907981661</v>
      </c>
      <c r="W62" s="74">
        <v>5.4964080719107615</v>
      </c>
      <c r="X62" s="74">
        <v>30.230244395509185</v>
      </c>
      <c r="Y62" s="74">
        <v>132.8298617378434</v>
      </c>
      <c r="Z62" s="74">
        <v>46.296667990325261</v>
      </c>
      <c r="AA62" s="74">
        <v>38.651023428757085</v>
      </c>
      <c r="AB62" s="74">
        <v>56.514349662467062</v>
      </c>
      <c r="AC62" s="74">
        <v>22.267499368253855</v>
      </c>
      <c r="AD62" s="74">
        <v>17.616692538175517</v>
      </c>
      <c r="AE62" s="74">
        <v>2.0435363344283601</v>
      </c>
      <c r="AF62" s="74">
        <v>8.7378794989350563</v>
      </c>
      <c r="AG62" s="74">
        <v>0.17616692538175519</v>
      </c>
      <c r="AH62" s="74">
        <v>5.2145409912999536</v>
      </c>
      <c r="AI62" s="74">
        <v>10.147214901989098</v>
      </c>
      <c r="AJ62" s="74">
        <v>3.8404389733222621</v>
      </c>
      <c r="AK62" s="74">
        <v>0.77513447167972271</v>
      </c>
      <c r="AL62" s="74">
        <v>1.162701707519584</v>
      </c>
      <c r="AM62" s="74">
        <v>15.714089744052561</v>
      </c>
      <c r="AN62" s="74">
        <v>10.746182448287067</v>
      </c>
      <c r="AO62" s="74">
        <v>0.70466770152702074</v>
      </c>
      <c r="AP62" s="74">
        <v>8.5264791884769497</v>
      </c>
      <c r="AQ62" s="74">
        <v>33.295548897151725</v>
      </c>
      <c r="AR62" s="74">
        <v>1.6912024836648496</v>
      </c>
      <c r="AS62" s="74">
        <v>73.144507418504759</v>
      </c>
      <c r="AT62" s="74">
        <v>0.28186708061080828</v>
      </c>
      <c r="AU62" s="74">
        <v>0</v>
      </c>
      <c r="AV62" s="74">
        <v>0</v>
      </c>
      <c r="AW62" s="74">
        <v>1.6912024836648496</v>
      </c>
      <c r="AX62" s="74">
        <v>0</v>
      </c>
      <c r="AY62" s="74">
        <v>0</v>
      </c>
      <c r="AZ62" s="74">
        <v>0</v>
      </c>
      <c r="BA62" s="74">
        <v>0</v>
      </c>
      <c r="BB62" s="74">
        <v>3.5233385076351036E-2</v>
      </c>
      <c r="BC62" s="74">
        <v>3.5233385076351036E-2</v>
      </c>
      <c r="BD62" s="74">
        <v>1.162701707519584</v>
      </c>
      <c r="BE62" s="74">
        <v>1.1979350925959351</v>
      </c>
      <c r="BF62" s="74">
        <v>0</v>
      </c>
      <c r="BG62" s="74">
        <v>0.70466770152702074</v>
      </c>
      <c r="BH62" s="74">
        <v>0.59896754629796756</v>
      </c>
      <c r="BI62" s="74">
        <v>0</v>
      </c>
      <c r="BJ62" s="74">
        <v>3.0653045016425398</v>
      </c>
      <c r="BK62" s="74">
        <v>3.5233385076351036E-2</v>
      </c>
      <c r="BL62" s="74">
        <v>2.149236489657413</v>
      </c>
      <c r="BM62" s="74">
        <v>13.388686329013394</v>
      </c>
      <c r="BN62" s="74">
        <v>0</v>
      </c>
      <c r="BO62" s="74">
        <v>32.661347965777409</v>
      </c>
      <c r="BP62" s="74">
        <v>0</v>
      </c>
      <c r="BQ62" s="74">
        <v>0.49326739106891443</v>
      </c>
      <c r="BR62" s="74">
        <v>0.35233385076351037</v>
      </c>
      <c r="BS62" s="74">
        <v>0</v>
      </c>
      <c r="BT62" s="74">
        <v>957.50247283491569</v>
      </c>
      <c r="BU62" s="74">
        <v>0</v>
      </c>
      <c r="BV62" s="74">
        <v>0</v>
      </c>
      <c r="BW62" s="74">
        <v>0</v>
      </c>
      <c r="BX62" s="74">
        <v>18.497527165084293</v>
      </c>
      <c r="BY62" s="74">
        <v>0</v>
      </c>
      <c r="BZ62" s="74">
        <v>0</v>
      </c>
      <c r="CA62" s="74">
        <v>18.497527165084293</v>
      </c>
      <c r="CB62" s="74">
        <v>976</v>
      </c>
      <c r="CD62" s="74">
        <v>0</v>
      </c>
      <c r="CE62" s="74">
        <v>0</v>
      </c>
      <c r="CF62" s="74">
        <v>0</v>
      </c>
      <c r="CH62" s="95">
        <v>976</v>
      </c>
      <c r="CI62" s="75">
        <v>0</v>
      </c>
    </row>
    <row r="63" spans="1:87">
      <c r="A63" s="73" t="s">
        <v>1674</v>
      </c>
      <c r="B63" s="73" t="s">
        <v>1675</v>
      </c>
      <c r="C63" s="62">
        <v>59</v>
      </c>
      <c r="D63" s="74">
        <v>0.53249423117264527</v>
      </c>
      <c r="E63" s="74">
        <v>1.1210404866792532</v>
      </c>
      <c r="F63" s="74">
        <v>5.6052024333962662E-2</v>
      </c>
      <c r="G63" s="74">
        <v>0</v>
      </c>
      <c r="H63" s="74">
        <v>0</v>
      </c>
      <c r="I63" s="74">
        <v>0</v>
      </c>
      <c r="J63" s="74">
        <v>0</v>
      </c>
      <c r="K63" s="74">
        <v>5.6052024333962662E-2</v>
      </c>
      <c r="L63" s="74">
        <v>0</v>
      </c>
      <c r="M63" s="74">
        <v>1.3452485840151038</v>
      </c>
      <c r="N63" s="74">
        <v>0</v>
      </c>
      <c r="O63" s="74">
        <v>0</v>
      </c>
      <c r="P63" s="74">
        <v>1.7936647786868052</v>
      </c>
      <c r="Q63" s="74">
        <v>1.5974826935179358</v>
      </c>
      <c r="R63" s="74">
        <v>2.7745752045311516</v>
      </c>
      <c r="S63" s="74">
        <v>8.2116215649255295</v>
      </c>
      <c r="T63" s="74">
        <v>34.836333123557793</v>
      </c>
      <c r="U63" s="74">
        <v>27.493517935808686</v>
      </c>
      <c r="V63" s="74">
        <v>0</v>
      </c>
      <c r="W63" s="74">
        <v>0</v>
      </c>
      <c r="X63" s="74">
        <v>0</v>
      </c>
      <c r="Y63" s="74">
        <v>4.9325781413887144</v>
      </c>
      <c r="Z63" s="74">
        <v>0.4484161946717013</v>
      </c>
      <c r="AA63" s="74">
        <v>2.8026012166981331E-2</v>
      </c>
      <c r="AB63" s="74">
        <v>45.850555905181452</v>
      </c>
      <c r="AC63" s="74">
        <v>22.560939794419969</v>
      </c>
      <c r="AD63" s="74">
        <v>0</v>
      </c>
      <c r="AE63" s="74">
        <v>0</v>
      </c>
      <c r="AF63" s="74">
        <v>17.768491713866165</v>
      </c>
      <c r="AG63" s="74">
        <v>10.9581707572897</v>
      </c>
      <c r="AH63" s="74">
        <v>0.70065030417453322</v>
      </c>
      <c r="AI63" s="74">
        <v>1.961820851688693</v>
      </c>
      <c r="AJ63" s="74">
        <v>24.158422487937909</v>
      </c>
      <c r="AK63" s="74">
        <v>7.3428151877491086</v>
      </c>
      <c r="AL63" s="74">
        <v>4.568239983217957</v>
      </c>
      <c r="AM63" s="74">
        <v>9.136479966435914</v>
      </c>
      <c r="AN63" s="74">
        <v>14.629578351164254</v>
      </c>
      <c r="AO63" s="74">
        <v>3.7554856303754982</v>
      </c>
      <c r="AP63" s="74">
        <v>4.2879798615481439</v>
      </c>
      <c r="AQ63" s="74">
        <v>288.61187329557373</v>
      </c>
      <c r="AR63" s="74">
        <v>34.612125026221939</v>
      </c>
      <c r="AS63" s="74">
        <v>0</v>
      </c>
      <c r="AT63" s="74">
        <v>7.4549192364170338</v>
      </c>
      <c r="AU63" s="74">
        <v>0</v>
      </c>
      <c r="AV63" s="74">
        <v>0</v>
      </c>
      <c r="AW63" s="74">
        <v>0</v>
      </c>
      <c r="AX63" s="74">
        <v>0.30828613383679465</v>
      </c>
      <c r="AY63" s="74">
        <v>0</v>
      </c>
      <c r="AZ63" s="74">
        <v>6.3058527375707998</v>
      </c>
      <c r="BA63" s="74">
        <v>4.4561359345500318</v>
      </c>
      <c r="BB63" s="74">
        <v>0</v>
      </c>
      <c r="BC63" s="74">
        <v>0</v>
      </c>
      <c r="BD63" s="74">
        <v>2.8026012166981331E-2</v>
      </c>
      <c r="BE63" s="74">
        <v>38.563792741766306</v>
      </c>
      <c r="BF63" s="74">
        <v>0</v>
      </c>
      <c r="BG63" s="74">
        <v>0.11210404866792532</v>
      </c>
      <c r="BH63" s="74">
        <v>2.8026012166981331E-2</v>
      </c>
      <c r="BI63" s="74">
        <v>0.56052024333962658</v>
      </c>
      <c r="BJ63" s="74">
        <v>14.909838472834068</v>
      </c>
      <c r="BK63" s="74">
        <v>0</v>
      </c>
      <c r="BL63" s="74">
        <v>4.6803440318858822</v>
      </c>
      <c r="BM63" s="74">
        <v>2.354185022026432</v>
      </c>
      <c r="BN63" s="74">
        <v>0</v>
      </c>
      <c r="BO63" s="74">
        <v>0.14013006083490664</v>
      </c>
      <c r="BP63" s="74">
        <v>0</v>
      </c>
      <c r="BQ63" s="74">
        <v>0.14013006083490664</v>
      </c>
      <c r="BR63" s="74">
        <v>2.9427312775330399</v>
      </c>
      <c r="BS63" s="74">
        <v>0</v>
      </c>
      <c r="BT63" s="74">
        <v>659.11575414306697</v>
      </c>
      <c r="BU63" s="74">
        <v>0</v>
      </c>
      <c r="BV63" s="74">
        <v>0</v>
      </c>
      <c r="BW63" s="74">
        <v>0</v>
      </c>
      <c r="BX63" s="74">
        <v>8.8842458569330827</v>
      </c>
      <c r="BY63" s="74">
        <v>0</v>
      </c>
      <c r="BZ63" s="74">
        <v>0</v>
      </c>
      <c r="CA63" s="74">
        <v>8.8842458569330827</v>
      </c>
      <c r="CB63" s="74">
        <v>668</v>
      </c>
      <c r="CD63" s="74">
        <v>0</v>
      </c>
      <c r="CE63" s="74">
        <v>0</v>
      </c>
      <c r="CF63" s="74">
        <v>0</v>
      </c>
      <c r="CH63" s="95">
        <v>668</v>
      </c>
      <c r="CI63" s="75">
        <v>0</v>
      </c>
    </row>
    <row r="64" spans="1:87">
      <c r="A64" s="73" t="s">
        <v>1676</v>
      </c>
      <c r="B64" s="73" t="s">
        <v>1677</v>
      </c>
      <c r="C64" s="62">
        <v>60</v>
      </c>
      <c r="D64" s="74">
        <v>7.1101387844397346E-2</v>
      </c>
      <c r="E64" s="74">
        <v>0.76433991932727152</v>
      </c>
      <c r="F64" s="74">
        <v>0</v>
      </c>
      <c r="G64" s="74">
        <v>0</v>
      </c>
      <c r="H64" s="74">
        <v>1.2620496342380529</v>
      </c>
      <c r="I64" s="74">
        <v>1.155397552471457</v>
      </c>
      <c r="J64" s="74">
        <v>0.31995624529978806</v>
      </c>
      <c r="K64" s="74">
        <v>1.1198468585492583</v>
      </c>
      <c r="L64" s="74">
        <v>0.3910576331441854</v>
      </c>
      <c r="M64" s="74">
        <v>4.5860395159636287</v>
      </c>
      <c r="N64" s="74">
        <v>0.4621590209885828</v>
      </c>
      <c r="O64" s="74">
        <v>0</v>
      </c>
      <c r="P64" s="74">
        <v>0.95986873589936417</v>
      </c>
      <c r="Q64" s="74">
        <v>0.99541942982156295</v>
      </c>
      <c r="R64" s="74">
        <v>1.7775346961099336E-2</v>
      </c>
      <c r="S64" s="74">
        <v>0.3910576331441854</v>
      </c>
      <c r="T64" s="74">
        <v>0.81766596021056948</v>
      </c>
      <c r="U64" s="74">
        <v>1.7775346961099336E-2</v>
      </c>
      <c r="V64" s="74">
        <v>0.53326040883298009</v>
      </c>
      <c r="W64" s="74">
        <v>1.7775346961099336E-2</v>
      </c>
      <c r="X64" s="74">
        <v>1.2264989403158542</v>
      </c>
      <c r="Y64" s="74">
        <v>3.0395843303479868</v>
      </c>
      <c r="Z64" s="74">
        <v>34.146441512271828</v>
      </c>
      <c r="AA64" s="74">
        <v>0.37328228618308607</v>
      </c>
      <c r="AB64" s="74">
        <v>0.67546318452177478</v>
      </c>
      <c r="AC64" s="74">
        <v>1.4220277568879469</v>
      </c>
      <c r="AD64" s="74">
        <v>0.40883298010528474</v>
      </c>
      <c r="AE64" s="74">
        <v>1.0665208176659602</v>
      </c>
      <c r="AF64" s="74">
        <v>12.087235933547548</v>
      </c>
      <c r="AG64" s="74">
        <v>1.688657961304437</v>
      </c>
      <c r="AH64" s="74">
        <v>0.28440555137758938</v>
      </c>
      <c r="AI64" s="74">
        <v>0.81766596021056948</v>
      </c>
      <c r="AJ64" s="74">
        <v>0.62213714363847683</v>
      </c>
      <c r="AK64" s="74">
        <v>0.7821152662883708</v>
      </c>
      <c r="AL64" s="74">
        <v>8.8876734805496682E-2</v>
      </c>
      <c r="AM64" s="74">
        <v>0.14220277568879469</v>
      </c>
      <c r="AN64" s="74">
        <v>0</v>
      </c>
      <c r="AO64" s="74">
        <v>0.33773159226088739</v>
      </c>
      <c r="AP64" s="74">
        <v>1.1731728994325563</v>
      </c>
      <c r="AQ64" s="74">
        <v>3.0929103712312846</v>
      </c>
      <c r="AR64" s="74">
        <v>5.065973883913311</v>
      </c>
      <c r="AS64" s="74">
        <v>53.414917618103509</v>
      </c>
      <c r="AT64" s="74">
        <v>7.9455800916114043</v>
      </c>
      <c r="AU64" s="74">
        <v>0.2310795104942914</v>
      </c>
      <c r="AV64" s="74">
        <v>1.7775346961099336E-2</v>
      </c>
      <c r="AW64" s="74">
        <v>2.4529978806317083</v>
      </c>
      <c r="AX64" s="74">
        <v>2.008614206604225</v>
      </c>
      <c r="AY64" s="74">
        <v>1.688657961304437</v>
      </c>
      <c r="AZ64" s="74">
        <v>0.28440555137758938</v>
      </c>
      <c r="BA64" s="74">
        <v>1.1909482463936556</v>
      </c>
      <c r="BB64" s="74">
        <v>3.6972721679086624</v>
      </c>
      <c r="BC64" s="74">
        <v>0.21330416353319206</v>
      </c>
      <c r="BD64" s="74">
        <v>0.47993436794968208</v>
      </c>
      <c r="BE64" s="74">
        <v>0</v>
      </c>
      <c r="BF64" s="74">
        <v>6.7013058043344502</v>
      </c>
      <c r="BG64" s="74">
        <v>3.1995624529978803</v>
      </c>
      <c r="BH64" s="74">
        <v>6.2213714363847679</v>
      </c>
      <c r="BI64" s="74">
        <v>2.8262801668147945</v>
      </c>
      <c r="BJ64" s="74">
        <v>45.967047241402888</v>
      </c>
      <c r="BK64" s="74">
        <v>3.5550693922198673E-2</v>
      </c>
      <c r="BL64" s="74">
        <v>4.7282422916524238</v>
      </c>
      <c r="BM64" s="74">
        <v>4.8171190264579202</v>
      </c>
      <c r="BN64" s="74">
        <v>3.4839680043754697</v>
      </c>
      <c r="BO64" s="74">
        <v>1.2264989403158542</v>
      </c>
      <c r="BP64" s="74">
        <v>11.927257810897656</v>
      </c>
      <c r="BQ64" s="74">
        <v>5.0304231899911125</v>
      </c>
      <c r="BR64" s="74">
        <v>27.498461748820674</v>
      </c>
      <c r="BS64" s="74">
        <v>0</v>
      </c>
      <c r="BT64" s="74">
        <v>279.71285977985917</v>
      </c>
      <c r="BU64" s="74">
        <v>0</v>
      </c>
      <c r="BV64" s="74">
        <v>0</v>
      </c>
      <c r="BW64" s="74">
        <v>0</v>
      </c>
      <c r="BX64" s="74">
        <v>1280.2871402201408</v>
      </c>
      <c r="BY64" s="74">
        <v>0</v>
      </c>
      <c r="BZ64" s="74">
        <v>0</v>
      </c>
      <c r="CA64" s="74">
        <v>1280.2871402201408</v>
      </c>
      <c r="CB64" s="74">
        <v>1560</v>
      </c>
      <c r="CD64" s="74">
        <v>0</v>
      </c>
      <c r="CE64" s="74">
        <v>0</v>
      </c>
      <c r="CF64" s="74">
        <v>0</v>
      </c>
      <c r="CH64" s="95">
        <v>1560</v>
      </c>
      <c r="CI64" s="75">
        <v>0</v>
      </c>
    </row>
    <row r="65" spans="1:87">
      <c r="A65" s="73" t="s">
        <v>1678</v>
      </c>
      <c r="B65" s="73" t="s">
        <v>1679</v>
      </c>
      <c r="C65" s="62">
        <v>61</v>
      </c>
      <c r="D65" s="74">
        <v>2.775308821789118</v>
      </c>
      <c r="E65" s="74">
        <v>22.90540995694246</v>
      </c>
      <c r="F65" s="74">
        <v>0.1197600429665098</v>
      </c>
      <c r="G65" s="74">
        <v>0</v>
      </c>
      <c r="H65" s="74">
        <v>1.3277743894113041</v>
      </c>
      <c r="I65" s="74">
        <v>0</v>
      </c>
      <c r="J65" s="74">
        <v>0</v>
      </c>
      <c r="K65" s="74">
        <v>0</v>
      </c>
      <c r="L65" s="74">
        <v>0</v>
      </c>
      <c r="M65" s="74">
        <v>2.0359207304306666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1.5620875169544756E-2</v>
      </c>
      <c r="Y65" s="74">
        <v>2.0307137720408184</v>
      </c>
      <c r="Z65" s="74">
        <v>0</v>
      </c>
      <c r="AA65" s="74">
        <v>32.340418559347491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1.9734372297524874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0</v>
      </c>
      <c r="BB65" s="74">
        <v>0</v>
      </c>
      <c r="BC65" s="74">
        <v>0</v>
      </c>
      <c r="BD65" s="74">
        <v>0</v>
      </c>
      <c r="BE65" s="74">
        <v>0</v>
      </c>
      <c r="BF65" s="74">
        <v>0</v>
      </c>
      <c r="BG65" s="74">
        <v>0.12496700135635805</v>
      </c>
      <c r="BH65" s="74">
        <v>0.35407317050968112</v>
      </c>
      <c r="BI65" s="74">
        <v>0</v>
      </c>
      <c r="BJ65" s="74">
        <v>0</v>
      </c>
      <c r="BK65" s="74">
        <v>0</v>
      </c>
      <c r="BL65" s="74">
        <v>3.926046625945582</v>
      </c>
      <c r="BM65" s="74">
        <v>3.4157647037404533</v>
      </c>
      <c r="BN65" s="74">
        <v>1.4839831411067517</v>
      </c>
      <c r="BO65" s="74">
        <v>31.272992089428602</v>
      </c>
      <c r="BP65" s="74">
        <v>59.432223061727946</v>
      </c>
      <c r="BQ65" s="74">
        <v>6.7690459068027273E-2</v>
      </c>
      <c r="BR65" s="74">
        <v>5.5349967684086918</v>
      </c>
      <c r="BS65" s="74">
        <v>0</v>
      </c>
      <c r="BT65" s="74">
        <v>171.13710139914249</v>
      </c>
      <c r="BU65" s="74">
        <v>0</v>
      </c>
      <c r="BV65" s="74">
        <v>0</v>
      </c>
      <c r="BW65" s="74">
        <v>0</v>
      </c>
      <c r="BX65" s="74">
        <v>400.86289860085753</v>
      </c>
      <c r="BY65" s="74">
        <v>0</v>
      </c>
      <c r="BZ65" s="74">
        <v>0</v>
      </c>
      <c r="CA65" s="74">
        <v>400.86289860085753</v>
      </c>
      <c r="CB65" s="74">
        <v>572</v>
      </c>
      <c r="CD65" s="74">
        <v>0</v>
      </c>
      <c r="CE65" s="74">
        <v>0</v>
      </c>
      <c r="CF65" s="74">
        <v>0</v>
      </c>
      <c r="CH65" s="95">
        <v>572</v>
      </c>
      <c r="CI65" s="75">
        <v>0</v>
      </c>
    </row>
    <row r="66" spans="1:87">
      <c r="A66" s="73" t="s">
        <v>1680</v>
      </c>
      <c r="B66" s="73" t="s">
        <v>1681</v>
      </c>
      <c r="C66" s="62">
        <v>62</v>
      </c>
      <c r="D66" s="74">
        <v>0</v>
      </c>
      <c r="E66" s="74">
        <v>0</v>
      </c>
      <c r="F66" s="74">
        <v>0</v>
      </c>
      <c r="G66" s="74">
        <v>0.71540908973330908</v>
      </c>
      <c r="H66" s="74">
        <v>2.3506298662665874</v>
      </c>
      <c r="I66" s="74">
        <v>17.47642204919941</v>
      </c>
      <c r="J66" s="74">
        <v>3.3045086525776663</v>
      </c>
      <c r="K66" s="74">
        <v>0</v>
      </c>
      <c r="L66" s="74">
        <v>0</v>
      </c>
      <c r="M66" s="74">
        <v>0.13626839804443983</v>
      </c>
      <c r="N66" s="74">
        <v>0</v>
      </c>
      <c r="O66" s="74">
        <v>0</v>
      </c>
      <c r="P66" s="74">
        <v>1.1923484828888486</v>
      </c>
      <c r="Q66" s="74">
        <v>0</v>
      </c>
      <c r="R66" s="74">
        <v>18.702837631599369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0.13626839804443983</v>
      </c>
      <c r="Z66" s="74">
        <v>0</v>
      </c>
      <c r="AA66" s="74">
        <v>3.4067099511109956E-2</v>
      </c>
      <c r="AB66" s="74">
        <v>69.122144908042102</v>
      </c>
      <c r="AC66" s="74">
        <v>3.0319718564887865</v>
      </c>
      <c r="AD66" s="74">
        <v>8.7552445743552596</v>
      </c>
      <c r="AE66" s="74">
        <v>0.71540908973330908</v>
      </c>
      <c r="AF66" s="74">
        <v>0.20440259706665978</v>
      </c>
      <c r="AG66" s="74">
        <v>0</v>
      </c>
      <c r="AH66" s="74">
        <v>5.1781991256887148</v>
      </c>
      <c r="AI66" s="74">
        <v>55.529372203109233</v>
      </c>
      <c r="AJ66" s="74">
        <v>383.73180889314261</v>
      </c>
      <c r="AK66" s="74">
        <v>72.460720660130889</v>
      </c>
      <c r="AL66" s="74">
        <v>29.536175276132337</v>
      </c>
      <c r="AM66" s="74">
        <v>1.4648852789777282</v>
      </c>
      <c r="AN66" s="74">
        <v>21.394138492977056</v>
      </c>
      <c r="AO66" s="74">
        <v>0</v>
      </c>
      <c r="AP66" s="74">
        <v>0.5450735921777593</v>
      </c>
      <c r="AQ66" s="74">
        <v>1.6692878760443881</v>
      </c>
      <c r="AR66" s="74">
        <v>24.800848444088054</v>
      </c>
      <c r="AS66" s="74">
        <v>10.867404744044078</v>
      </c>
      <c r="AT66" s="74">
        <v>251.96026798416926</v>
      </c>
      <c r="AU66" s="74">
        <v>0</v>
      </c>
      <c r="AV66" s="74">
        <v>36.077058382265449</v>
      </c>
      <c r="AW66" s="74">
        <v>0</v>
      </c>
      <c r="AX66" s="74">
        <v>0</v>
      </c>
      <c r="AY66" s="74">
        <v>0</v>
      </c>
      <c r="AZ66" s="74">
        <v>0</v>
      </c>
      <c r="BA66" s="74">
        <v>0</v>
      </c>
      <c r="BB66" s="74">
        <v>0</v>
      </c>
      <c r="BC66" s="74">
        <v>0</v>
      </c>
      <c r="BD66" s="74">
        <v>0</v>
      </c>
      <c r="BE66" s="74">
        <v>0</v>
      </c>
      <c r="BF66" s="74">
        <v>0</v>
      </c>
      <c r="BG66" s="74">
        <v>0.13626839804443983</v>
      </c>
      <c r="BH66" s="74">
        <v>0</v>
      </c>
      <c r="BI66" s="74">
        <v>14.853255386843943</v>
      </c>
      <c r="BJ66" s="74">
        <v>0</v>
      </c>
      <c r="BK66" s="74">
        <v>0</v>
      </c>
      <c r="BL66" s="74">
        <v>3.4067099511109956E-2</v>
      </c>
      <c r="BM66" s="74">
        <v>0.20440259706665978</v>
      </c>
      <c r="BN66" s="74">
        <v>0</v>
      </c>
      <c r="BO66" s="74">
        <v>0.40880519413331956</v>
      </c>
      <c r="BP66" s="74">
        <v>0.20440259706665978</v>
      </c>
      <c r="BQ66" s="74">
        <v>0</v>
      </c>
      <c r="BR66" s="74">
        <v>0.68134199022219921</v>
      </c>
      <c r="BS66" s="74">
        <v>0</v>
      </c>
      <c r="BT66" s="74">
        <v>1037.6157169093872</v>
      </c>
      <c r="BU66" s="74">
        <v>0</v>
      </c>
      <c r="BV66" s="74">
        <v>0</v>
      </c>
      <c r="BW66" s="74">
        <v>0</v>
      </c>
      <c r="BX66" s="74">
        <v>279.38428309061277</v>
      </c>
      <c r="BY66" s="74">
        <v>0</v>
      </c>
      <c r="BZ66" s="74">
        <v>0</v>
      </c>
      <c r="CA66" s="74">
        <v>279.38428309061277</v>
      </c>
      <c r="CB66" s="74">
        <v>1317</v>
      </c>
      <c r="CD66" s="74">
        <v>0</v>
      </c>
      <c r="CE66" s="74">
        <v>0</v>
      </c>
      <c r="CF66" s="74">
        <v>0</v>
      </c>
      <c r="CH66" s="95">
        <v>1317</v>
      </c>
      <c r="CI66" s="75">
        <v>0</v>
      </c>
    </row>
    <row r="67" spans="1:87">
      <c r="A67" s="73" t="s">
        <v>1682</v>
      </c>
      <c r="B67" s="73" t="s">
        <v>1683</v>
      </c>
      <c r="C67" s="62">
        <v>63</v>
      </c>
      <c r="D67" s="74">
        <v>17.716902572360894</v>
      </c>
      <c r="E67" s="74">
        <v>5.9056341907869649</v>
      </c>
      <c r="F67" s="74">
        <v>1.3862991058185363</v>
      </c>
      <c r="G67" s="74">
        <v>4.7965949061321353</v>
      </c>
      <c r="H67" s="74">
        <v>2.3012565156587703</v>
      </c>
      <c r="I67" s="74">
        <v>0</v>
      </c>
      <c r="J67" s="74">
        <v>0</v>
      </c>
      <c r="K67" s="74">
        <v>80.405348137475102</v>
      </c>
      <c r="L67" s="74">
        <v>5.9333601729033356</v>
      </c>
      <c r="M67" s="74">
        <v>218.14802729160488</v>
      </c>
      <c r="N67" s="74">
        <v>92.244342501165406</v>
      </c>
      <c r="O67" s="74">
        <v>0</v>
      </c>
      <c r="P67" s="74">
        <v>2.6339683010552188</v>
      </c>
      <c r="Q67" s="74">
        <v>2.7725982116370727</v>
      </c>
      <c r="R67" s="74">
        <v>11.173570792897403</v>
      </c>
      <c r="S67" s="74">
        <v>6.0165381192524467</v>
      </c>
      <c r="T67" s="74">
        <v>22.319415603678433</v>
      </c>
      <c r="U67" s="74">
        <v>37.374623892867739</v>
      </c>
      <c r="V67" s="74">
        <v>2.1903525871932876</v>
      </c>
      <c r="W67" s="74">
        <v>0.94268339195660467</v>
      </c>
      <c r="X67" s="74">
        <v>37.235993982285883</v>
      </c>
      <c r="Y67" s="74">
        <v>20.905390515743527</v>
      </c>
      <c r="Z67" s="74">
        <v>53.84385726999195</v>
      </c>
      <c r="AA67" s="74">
        <v>13.003485612577871</v>
      </c>
      <c r="AB67" s="74">
        <v>473.39341865491372</v>
      </c>
      <c r="AC67" s="74">
        <v>73.224318769335085</v>
      </c>
      <c r="AD67" s="74">
        <v>8.0959867779802526</v>
      </c>
      <c r="AE67" s="74">
        <v>0</v>
      </c>
      <c r="AF67" s="74">
        <v>25.258369708013728</v>
      </c>
      <c r="AG67" s="74">
        <v>45.110172903335169</v>
      </c>
      <c r="AH67" s="74">
        <v>71.616211806585582</v>
      </c>
      <c r="AI67" s="74">
        <v>44.916091028520576</v>
      </c>
      <c r="AJ67" s="74">
        <v>103.52881722252829</v>
      </c>
      <c r="AK67" s="74">
        <v>89.915360003390262</v>
      </c>
      <c r="AL67" s="74">
        <v>7.3751112429546133</v>
      </c>
      <c r="AM67" s="74">
        <v>80.627155994406067</v>
      </c>
      <c r="AN67" s="74">
        <v>20.683582658812558</v>
      </c>
      <c r="AO67" s="74">
        <v>5.1847586557613248</v>
      </c>
      <c r="AP67" s="74">
        <v>9.5377378480315294</v>
      </c>
      <c r="AQ67" s="74">
        <v>411.03768487519602</v>
      </c>
      <c r="AR67" s="74">
        <v>33.021644700597534</v>
      </c>
      <c r="AS67" s="74">
        <v>161.47611984574311</v>
      </c>
      <c r="AT67" s="74">
        <v>1.8853667839132093</v>
      </c>
      <c r="AU67" s="74">
        <v>0</v>
      </c>
      <c r="AV67" s="74">
        <v>0.22180785693096583</v>
      </c>
      <c r="AW67" s="74">
        <v>3.4380217824299697</v>
      </c>
      <c r="AX67" s="74">
        <v>0.27725982116370723</v>
      </c>
      <c r="AY67" s="74">
        <v>14.029346950883587</v>
      </c>
      <c r="AZ67" s="74">
        <v>0</v>
      </c>
      <c r="BA67" s="74">
        <v>0</v>
      </c>
      <c r="BB67" s="74">
        <v>0</v>
      </c>
      <c r="BC67" s="74">
        <v>8.3177946349112172E-2</v>
      </c>
      <c r="BD67" s="74">
        <v>0.91495740984023399</v>
      </c>
      <c r="BE67" s="74">
        <v>2.6339683010552188</v>
      </c>
      <c r="BF67" s="74">
        <v>15.942439716913166</v>
      </c>
      <c r="BG67" s="74">
        <v>0.36043776751281942</v>
      </c>
      <c r="BH67" s="74">
        <v>0</v>
      </c>
      <c r="BI67" s="74">
        <v>0</v>
      </c>
      <c r="BJ67" s="74">
        <v>17.411916769080815</v>
      </c>
      <c r="BK67" s="74">
        <v>0</v>
      </c>
      <c r="BL67" s="74">
        <v>4.325253210153833</v>
      </c>
      <c r="BM67" s="74">
        <v>6.7096876721617154</v>
      </c>
      <c r="BN67" s="74">
        <v>0</v>
      </c>
      <c r="BO67" s="74">
        <v>14.667044539560115</v>
      </c>
      <c r="BP67" s="74">
        <v>10.813133025384584</v>
      </c>
      <c r="BQ67" s="74">
        <v>0</v>
      </c>
      <c r="BR67" s="74">
        <v>2.828050175869814</v>
      </c>
      <c r="BS67" s="74">
        <v>0</v>
      </c>
      <c r="BT67" s="74">
        <v>2399.7946561003519</v>
      </c>
      <c r="BU67" s="74">
        <v>0</v>
      </c>
      <c r="BV67" s="74">
        <v>0</v>
      </c>
      <c r="BW67" s="74">
        <v>0</v>
      </c>
      <c r="BX67" s="74">
        <v>217.20534389964826</v>
      </c>
      <c r="BY67" s="74">
        <v>0</v>
      </c>
      <c r="BZ67" s="74">
        <v>0</v>
      </c>
      <c r="CA67" s="74">
        <v>217.20534389964826</v>
      </c>
      <c r="CB67" s="74">
        <v>2617</v>
      </c>
      <c r="CD67" s="74">
        <v>0</v>
      </c>
      <c r="CE67" s="74">
        <v>0</v>
      </c>
      <c r="CF67" s="74">
        <v>0</v>
      </c>
      <c r="CH67" s="95">
        <v>2617</v>
      </c>
      <c r="CI67" s="75">
        <v>0</v>
      </c>
    </row>
    <row r="68" spans="1:87">
      <c r="A68" s="73" t="s">
        <v>1684</v>
      </c>
      <c r="B68" s="73" t="s">
        <v>1685</v>
      </c>
      <c r="C68" s="62">
        <v>64</v>
      </c>
      <c r="D68" s="74">
        <v>1.5756161062979754</v>
      </c>
      <c r="E68" s="74">
        <v>3.5713965076087448</v>
      </c>
      <c r="F68" s="74">
        <v>0.26260268438299594</v>
      </c>
      <c r="G68" s="74">
        <v>0</v>
      </c>
      <c r="H68" s="74">
        <v>2.1270817435022669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195.48143825470214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15.230955694213764</v>
      </c>
      <c r="AP68" s="74">
        <v>3.5713965076087448</v>
      </c>
      <c r="AQ68" s="74">
        <v>336.89298379494545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0</v>
      </c>
      <c r="BB68" s="74">
        <v>0</v>
      </c>
      <c r="BC68" s="74">
        <v>0</v>
      </c>
      <c r="BD68" s="74">
        <v>0</v>
      </c>
      <c r="BE68" s="74">
        <v>23.949364815729226</v>
      </c>
      <c r="BF68" s="74">
        <v>0</v>
      </c>
      <c r="BG68" s="74">
        <v>0</v>
      </c>
      <c r="BH68" s="74">
        <v>0</v>
      </c>
      <c r="BI68" s="74">
        <v>0</v>
      </c>
      <c r="BJ68" s="74">
        <v>0</v>
      </c>
      <c r="BK68" s="74">
        <v>0</v>
      </c>
      <c r="BL68" s="74">
        <v>1.7331777169277729</v>
      </c>
      <c r="BM68" s="74">
        <v>0.52520536876599189</v>
      </c>
      <c r="BN68" s="74">
        <v>0</v>
      </c>
      <c r="BO68" s="74">
        <v>7.8780805314898769E-2</v>
      </c>
      <c r="BP68" s="74">
        <v>0</v>
      </c>
      <c r="BQ68" s="74">
        <v>0</v>
      </c>
      <c r="BR68" s="74">
        <v>0</v>
      </c>
      <c r="BS68" s="74">
        <v>0</v>
      </c>
      <c r="BT68" s="74">
        <v>585</v>
      </c>
      <c r="BU68" s="74">
        <v>0</v>
      </c>
      <c r="BV68" s="74">
        <v>0</v>
      </c>
      <c r="BW68" s="74">
        <v>0</v>
      </c>
      <c r="BX68" s="74">
        <v>0</v>
      </c>
      <c r="BY68" s="74">
        <v>0</v>
      </c>
      <c r="BZ68" s="74">
        <v>0</v>
      </c>
      <c r="CA68" s="74">
        <v>0</v>
      </c>
      <c r="CB68" s="74">
        <v>585</v>
      </c>
      <c r="CD68" s="74">
        <v>0</v>
      </c>
      <c r="CE68" s="74">
        <v>0</v>
      </c>
      <c r="CF68" s="74">
        <v>0</v>
      </c>
      <c r="CH68" s="95">
        <v>585</v>
      </c>
      <c r="CI68" s="75">
        <v>0</v>
      </c>
    </row>
    <row r="69" spans="1:87">
      <c r="A69" s="73" t="s">
        <v>1686</v>
      </c>
      <c r="B69" s="73" t="s">
        <v>1687</v>
      </c>
      <c r="C69" s="62">
        <v>65</v>
      </c>
      <c r="D69" s="74">
        <v>2.6070470398855301</v>
      </c>
      <c r="E69" s="74">
        <v>4.6709592797949089</v>
      </c>
      <c r="F69" s="74">
        <v>0.3530376199844989</v>
      </c>
      <c r="G69" s="74">
        <v>0</v>
      </c>
      <c r="H69" s="74">
        <v>0.95048589995826616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0.46166457997972937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28.02575567876945</v>
      </c>
      <c r="AP69" s="74">
        <v>19.471382579145054</v>
      </c>
      <c r="AQ69" s="74">
        <v>822.930692183867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0.21725391999046087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24.848417098908961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1.4664639599356109</v>
      </c>
      <c r="BM69" s="74">
        <v>0.29872413998688369</v>
      </c>
      <c r="BN69" s="74">
        <v>0</v>
      </c>
      <c r="BO69" s="74">
        <v>8.1470219996422816E-2</v>
      </c>
      <c r="BP69" s="74">
        <v>0</v>
      </c>
      <c r="BQ69" s="74">
        <v>0</v>
      </c>
      <c r="BR69" s="74">
        <v>4.6166457997972934</v>
      </c>
      <c r="BS69" s="74">
        <v>0</v>
      </c>
      <c r="BT69" s="74">
        <v>911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4">
        <v>0</v>
      </c>
      <c r="CB69" s="74">
        <v>911</v>
      </c>
      <c r="CD69" s="74">
        <v>0</v>
      </c>
      <c r="CE69" s="74">
        <v>0</v>
      </c>
      <c r="CF69" s="74">
        <v>0</v>
      </c>
      <c r="CH69" s="95">
        <v>911</v>
      </c>
      <c r="CI69" s="75">
        <v>0</v>
      </c>
    </row>
    <row r="70" spans="1:87">
      <c r="A70" s="76" t="s">
        <v>1688</v>
      </c>
      <c r="B70" s="73" t="s">
        <v>1689</v>
      </c>
      <c r="C70" s="62">
        <v>66</v>
      </c>
      <c r="D70" s="74">
        <v>93.634673876309563</v>
      </c>
      <c r="E70" s="74">
        <v>57.234426044834969</v>
      </c>
      <c r="F70" s="74">
        <v>1.5619015433141827</v>
      </c>
      <c r="G70" s="74">
        <v>1.6942660808831811</v>
      </c>
      <c r="H70" s="74">
        <v>0.76771431790019151</v>
      </c>
      <c r="I70" s="74">
        <v>5.2945815027599409E-2</v>
      </c>
      <c r="J70" s="74">
        <v>0.34414779767939618</v>
      </c>
      <c r="K70" s="74">
        <v>2.6472907513799705E-2</v>
      </c>
      <c r="L70" s="74">
        <v>4.7386504449701476</v>
      </c>
      <c r="M70" s="74">
        <v>47.201194097104882</v>
      </c>
      <c r="N70" s="74">
        <v>49.345499605722658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5.0298524276219441</v>
      </c>
      <c r="U70" s="74">
        <v>0</v>
      </c>
      <c r="V70" s="74">
        <v>0</v>
      </c>
      <c r="W70" s="74">
        <v>0</v>
      </c>
      <c r="X70" s="74">
        <v>12.415793623972062</v>
      </c>
      <c r="Y70" s="74">
        <v>5.4534189478427395</v>
      </c>
      <c r="Z70" s="74">
        <v>10.139123577785288</v>
      </c>
      <c r="AA70" s="74">
        <v>1.6942660808831811</v>
      </c>
      <c r="AB70" s="74">
        <v>14.215951334910441</v>
      </c>
      <c r="AC70" s="74">
        <v>108.5389208065788</v>
      </c>
      <c r="AD70" s="74">
        <v>9.3714092598850964</v>
      </c>
      <c r="AE70" s="74">
        <v>0.15883744508279826</v>
      </c>
      <c r="AF70" s="74">
        <v>5.3210544102737414</v>
      </c>
      <c r="AG70" s="74">
        <v>2.6472907513799705E-2</v>
      </c>
      <c r="AH70" s="74">
        <v>9.953813225188691</v>
      </c>
      <c r="AI70" s="74">
        <v>11.303931508392475</v>
      </c>
      <c r="AJ70" s="74">
        <v>81.271826067365097</v>
      </c>
      <c r="AK70" s="74">
        <v>3.3091134392249635</v>
      </c>
      <c r="AL70" s="74">
        <v>4.8445420750253465</v>
      </c>
      <c r="AM70" s="74">
        <v>15.830798693252225</v>
      </c>
      <c r="AN70" s="74">
        <v>6.3799707108257291</v>
      </c>
      <c r="AO70" s="74">
        <v>4.1033006646389545</v>
      </c>
      <c r="AP70" s="74">
        <v>1.9060493409935788</v>
      </c>
      <c r="AQ70" s="74">
        <v>905.92936802973986</v>
      </c>
      <c r="AR70" s="74">
        <v>5.9564041906049345</v>
      </c>
      <c r="AS70" s="74">
        <v>0.10589163005519882</v>
      </c>
      <c r="AT70" s="74">
        <v>0</v>
      </c>
      <c r="AU70" s="74">
        <v>0</v>
      </c>
      <c r="AV70" s="74">
        <v>0</v>
      </c>
      <c r="AW70" s="74">
        <v>0</v>
      </c>
      <c r="AX70" s="74">
        <v>6.0622958206601334</v>
      </c>
      <c r="AY70" s="74">
        <v>18.213360369494197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31.66159738650445</v>
      </c>
      <c r="BF70" s="74">
        <v>0</v>
      </c>
      <c r="BG70" s="74">
        <v>0.10589163005519882</v>
      </c>
      <c r="BH70" s="74">
        <v>0</v>
      </c>
      <c r="BI70" s="74">
        <v>0</v>
      </c>
      <c r="BJ70" s="74">
        <v>2.6208178438661709</v>
      </c>
      <c r="BK70" s="74">
        <v>0</v>
      </c>
      <c r="BL70" s="74">
        <v>7.7565619015433143</v>
      </c>
      <c r="BM70" s="74">
        <v>4.5798129998873494</v>
      </c>
      <c r="BN70" s="74">
        <v>0</v>
      </c>
      <c r="BO70" s="74">
        <v>3.7591528669595586</v>
      </c>
      <c r="BP70" s="74">
        <v>1.9060493409935788</v>
      </c>
      <c r="BQ70" s="74">
        <v>2.6472907513799705E-2</v>
      </c>
      <c r="BR70" s="74">
        <v>1.6942660808831811</v>
      </c>
      <c r="BS70" s="74">
        <v>0</v>
      </c>
      <c r="BT70" s="74">
        <v>1558.2482820772784</v>
      </c>
      <c r="BU70" s="74">
        <v>0</v>
      </c>
      <c r="BV70" s="74">
        <v>0</v>
      </c>
      <c r="BW70" s="74">
        <v>0</v>
      </c>
      <c r="BX70" s="74">
        <v>86.751717922721639</v>
      </c>
      <c r="BY70" s="74">
        <v>0</v>
      </c>
      <c r="BZ70" s="74">
        <v>0</v>
      </c>
      <c r="CA70" s="74">
        <v>86.751717922721639</v>
      </c>
      <c r="CB70" s="74">
        <v>1645</v>
      </c>
      <c r="CD70" s="74">
        <v>0</v>
      </c>
      <c r="CE70" s="74">
        <v>0</v>
      </c>
      <c r="CF70" s="74">
        <v>0</v>
      </c>
      <c r="CH70" s="95">
        <v>1645</v>
      </c>
      <c r="CI70" s="75">
        <v>0</v>
      </c>
    </row>
    <row r="71" spans="1:87">
      <c r="A71" s="76" t="s">
        <v>1690</v>
      </c>
      <c r="B71" s="73" t="s">
        <v>1691</v>
      </c>
      <c r="C71" s="62">
        <v>67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1.5325842696629213</v>
      </c>
      <c r="AD71" s="74">
        <v>153.50224719101124</v>
      </c>
      <c r="AE71" s="74">
        <v>29.432584269662922</v>
      </c>
      <c r="AF71" s="74">
        <v>0</v>
      </c>
      <c r="AG71" s="74">
        <v>0</v>
      </c>
      <c r="AH71" s="74">
        <v>0</v>
      </c>
      <c r="AI71" s="74">
        <v>0.38314606741573032</v>
      </c>
      <c r="AJ71" s="74">
        <v>1.0101123595505619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0</v>
      </c>
      <c r="BC71" s="74">
        <v>0</v>
      </c>
      <c r="BD71" s="74">
        <v>0</v>
      </c>
      <c r="BE71" s="74">
        <v>0</v>
      </c>
      <c r="BF71" s="74">
        <v>0</v>
      </c>
      <c r="BG71" s="74">
        <v>0.13932584269662923</v>
      </c>
      <c r="BH71" s="74">
        <v>0</v>
      </c>
      <c r="BI71" s="74">
        <v>0</v>
      </c>
      <c r="BJ71" s="74">
        <v>0</v>
      </c>
      <c r="BK71" s="74">
        <v>0</v>
      </c>
      <c r="BL71" s="74">
        <v>0</v>
      </c>
      <c r="BM71" s="74">
        <v>0</v>
      </c>
      <c r="BN71" s="74">
        <v>0</v>
      </c>
      <c r="BO71" s="74">
        <v>0</v>
      </c>
      <c r="BP71" s="74">
        <v>0</v>
      </c>
      <c r="BQ71" s="74">
        <v>0</v>
      </c>
      <c r="BR71" s="74">
        <v>0</v>
      </c>
      <c r="BS71" s="74">
        <v>0</v>
      </c>
      <c r="BT71" s="74">
        <v>186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0</v>
      </c>
      <c r="CA71" s="74">
        <v>0</v>
      </c>
      <c r="CB71" s="74">
        <v>186</v>
      </c>
      <c r="CD71" s="74">
        <v>0</v>
      </c>
      <c r="CE71" s="74">
        <v>0</v>
      </c>
      <c r="CF71" s="74">
        <v>0</v>
      </c>
      <c r="CH71" s="95">
        <v>186</v>
      </c>
      <c r="CI71" s="75">
        <v>0</v>
      </c>
    </row>
    <row r="72" spans="1:87">
      <c r="A72" s="73" t="s">
        <v>1692</v>
      </c>
      <c r="B72" s="76" t="s">
        <v>1693</v>
      </c>
      <c r="C72" s="62">
        <v>68</v>
      </c>
      <c r="D72" s="74">
        <v>6.1221518612771497</v>
      </c>
      <c r="E72" s="74">
        <v>10.883825531159378</v>
      </c>
      <c r="F72" s="74">
        <v>0.51827740624568464</v>
      </c>
      <c r="G72" s="74">
        <v>3.7251188573908585</v>
      </c>
      <c r="H72" s="74">
        <v>70.356157897851688</v>
      </c>
      <c r="I72" s="74">
        <v>0</v>
      </c>
      <c r="J72" s="74">
        <v>2.7209563827898444</v>
      </c>
      <c r="K72" s="74">
        <v>6.1869365370578606</v>
      </c>
      <c r="L72" s="74">
        <v>0</v>
      </c>
      <c r="M72" s="74">
        <v>1.328085853504567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4.6644966562111616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3.239233789035529E-2</v>
      </c>
      <c r="AB72" s="74">
        <v>30.384012941153262</v>
      </c>
      <c r="AC72" s="74">
        <v>31.096644374741079</v>
      </c>
      <c r="AD72" s="74">
        <v>310.67491270639761</v>
      </c>
      <c r="AE72" s="74">
        <v>4.3081809394172534</v>
      </c>
      <c r="AF72" s="74">
        <v>722.51109664437467</v>
      </c>
      <c r="AG72" s="74">
        <v>1.8139709218598963</v>
      </c>
      <c r="AH72" s="74">
        <v>115.64064626856837</v>
      </c>
      <c r="AI72" s="74">
        <v>377.14399005740665</v>
      </c>
      <c r="AJ72" s="74">
        <v>302.96553628849301</v>
      </c>
      <c r="AK72" s="74">
        <v>316.11682547197728</v>
      </c>
      <c r="AL72" s="74">
        <v>50.726401136296388</v>
      </c>
      <c r="AM72" s="74">
        <v>46.67735890000197</v>
      </c>
      <c r="AN72" s="74">
        <v>35.987887396184725</v>
      </c>
      <c r="AO72" s="74">
        <v>7.1587066737685197</v>
      </c>
      <c r="AP72" s="74">
        <v>3.1420567753644635</v>
      </c>
      <c r="AQ72" s="74">
        <v>751.46984671835241</v>
      </c>
      <c r="AR72" s="74">
        <v>0</v>
      </c>
      <c r="AS72" s="74">
        <v>38.676451441084218</v>
      </c>
      <c r="AT72" s="74">
        <v>0.84220078514923746</v>
      </c>
      <c r="AU72" s="74">
        <v>0</v>
      </c>
      <c r="AV72" s="74">
        <v>0</v>
      </c>
      <c r="AW72" s="74">
        <v>0.16196168945177644</v>
      </c>
      <c r="AX72" s="74">
        <v>0</v>
      </c>
      <c r="AY72" s="74">
        <v>0</v>
      </c>
      <c r="AZ72" s="74">
        <v>0</v>
      </c>
      <c r="BA72" s="74">
        <v>0</v>
      </c>
      <c r="BB72" s="74">
        <v>0</v>
      </c>
      <c r="BC72" s="74">
        <v>0.5830620820263952</v>
      </c>
      <c r="BD72" s="74">
        <v>0</v>
      </c>
      <c r="BE72" s="74">
        <v>0</v>
      </c>
      <c r="BF72" s="74">
        <v>0</v>
      </c>
      <c r="BG72" s="74">
        <v>1.1985165019431456</v>
      </c>
      <c r="BH72" s="74">
        <v>0</v>
      </c>
      <c r="BI72" s="74">
        <v>9.0698546092994796</v>
      </c>
      <c r="BJ72" s="74">
        <v>0</v>
      </c>
      <c r="BK72" s="74">
        <v>0</v>
      </c>
      <c r="BL72" s="74">
        <v>4.6321043183208062</v>
      </c>
      <c r="BM72" s="74">
        <v>1.4252628671756329</v>
      </c>
      <c r="BN72" s="74">
        <v>0</v>
      </c>
      <c r="BO72" s="74">
        <v>0.16196168945177644</v>
      </c>
      <c r="BP72" s="74">
        <v>0</v>
      </c>
      <c r="BQ72" s="74">
        <v>0</v>
      </c>
      <c r="BR72" s="74">
        <v>0</v>
      </c>
      <c r="BS72" s="74">
        <v>0</v>
      </c>
      <c r="BT72" s="74">
        <v>3271.1078495196389</v>
      </c>
      <c r="BU72" s="74">
        <v>0</v>
      </c>
      <c r="BV72" s="74">
        <v>0</v>
      </c>
      <c r="BW72" s="74">
        <v>0</v>
      </c>
      <c r="BX72" s="74">
        <v>8.8107159061766396</v>
      </c>
      <c r="BY72" s="74">
        <v>4.0814345741847671</v>
      </c>
      <c r="BZ72" s="74">
        <v>0</v>
      </c>
      <c r="CA72" s="74">
        <v>12.892150480361407</v>
      </c>
      <c r="CB72" s="74">
        <v>3284</v>
      </c>
      <c r="CD72" s="74">
        <v>0</v>
      </c>
      <c r="CE72" s="74">
        <v>0</v>
      </c>
      <c r="CF72" s="74">
        <v>0</v>
      </c>
      <c r="CH72" s="95">
        <v>3284</v>
      </c>
      <c r="CI72" s="75">
        <v>0</v>
      </c>
    </row>
    <row r="73" spans="1:87">
      <c r="A73" s="73" t="s">
        <v>1694</v>
      </c>
      <c r="B73" s="73" t="s">
        <v>1695</v>
      </c>
      <c r="C73" s="62">
        <v>69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0.21771436386014495</v>
      </c>
      <c r="K73" s="74">
        <v>11.538861284587682</v>
      </c>
      <c r="L73" s="74">
        <v>0</v>
      </c>
      <c r="M73" s="74">
        <v>18.723435291972464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9.1802890094361125</v>
      </c>
      <c r="U73" s="74">
        <v>12.228290103478141</v>
      </c>
      <c r="V73" s="74">
        <v>0</v>
      </c>
      <c r="W73" s="74">
        <v>0</v>
      </c>
      <c r="X73" s="74">
        <v>0.8708574554405798</v>
      </c>
      <c r="Y73" s="74">
        <v>8.4182887359256053</v>
      </c>
      <c r="Z73" s="74">
        <v>0</v>
      </c>
      <c r="AA73" s="74">
        <v>0.2902858184801933</v>
      </c>
      <c r="AB73" s="74">
        <v>3.3020011852121982</v>
      </c>
      <c r="AC73" s="74">
        <v>4.2454300952728268</v>
      </c>
      <c r="AD73" s="74">
        <v>57.984592241418611</v>
      </c>
      <c r="AE73" s="74">
        <v>419.93472215890961</v>
      </c>
      <c r="AF73" s="74">
        <v>92.564890367871627</v>
      </c>
      <c r="AG73" s="74">
        <v>8.63600309978575</v>
      </c>
      <c r="AH73" s="74">
        <v>339.34412180334596</v>
      </c>
      <c r="AI73" s="74">
        <v>65.568309249213655</v>
      </c>
      <c r="AJ73" s="74">
        <v>34.870583944933216</v>
      </c>
      <c r="AK73" s="74">
        <v>150.44062542736017</v>
      </c>
      <c r="AL73" s="74">
        <v>35.632584218443725</v>
      </c>
      <c r="AM73" s="74">
        <v>100.14860737566669</v>
      </c>
      <c r="AN73" s="74">
        <v>16.473720198750968</v>
      </c>
      <c r="AO73" s="74">
        <v>0.4354287277202899</v>
      </c>
      <c r="AP73" s="74">
        <v>4.4268587318229473</v>
      </c>
      <c r="AQ73" s="74">
        <v>176.67520627250764</v>
      </c>
      <c r="AR73" s="74">
        <v>0</v>
      </c>
      <c r="AS73" s="74">
        <v>0.90714318275060402</v>
      </c>
      <c r="AT73" s="74">
        <v>0.4354287277202899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0</v>
      </c>
      <c r="BB73" s="74">
        <v>0</v>
      </c>
      <c r="BC73" s="74">
        <v>0</v>
      </c>
      <c r="BD73" s="74">
        <v>0</v>
      </c>
      <c r="BE73" s="74">
        <v>2.5762866390117152</v>
      </c>
      <c r="BF73" s="74">
        <v>0</v>
      </c>
      <c r="BG73" s="74">
        <v>3.6285727310024163E-2</v>
      </c>
      <c r="BH73" s="74">
        <v>0</v>
      </c>
      <c r="BI73" s="74">
        <v>0</v>
      </c>
      <c r="BJ73" s="74">
        <v>0</v>
      </c>
      <c r="BK73" s="74">
        <v>0</v>
      </c>
      <c r="BL73" s="74">
        <v>0.54428590965036239</v>
      </c>
      <c r="BM73" s="74">
        <v>0.14514290924009665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1576.7962802570999</v>
      </c>
      <c r="BU73" s="74">
        <v>0</v>
      </c>
      <c r="BV73" s="74">
        <v>0</v>
      </c>
      <c r="BW73" s="74">
        <v>0</v>
      </c>
      <c r="BX73" s="74">
        <v>15.203719742900121</v>
      </c>
      <c r="BY73" s="74">
        <v>0</v>
      </c>
      <c r="BZ73" s="74">
        <v>0</v>
      </c>
      <c r="CA73" s="74">
        <v>15.203719742900121</v>
      </c>
      <c r="CB73" s="74">
        <v>1592</v>
      </c>
      <c r="CD73" s="74">
        <v>0</v>
      </c>
      <c r="CE73" s="74">
        <v>0</v>
      </c>
      <c r="CF73" s="74">
        <v>0</v>
      </c>
      <c r="CH73" s="95">
        <v>1592</v>
      </c>
      <c r="CI73" s="75">
        <v>0</v>
      </c>
    </row>
    <row r="74" spans="1:87">
      <c r="A74" s="73" t="s">
        <v>1696</v>
      </c>
      <c r="B74" s="73" t="s">
        <v>1697</v>
      </c>
      <c r="C74" s="62">
        <v>70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2.5734689213893969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2.5479890310786107E-2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3.8729433272394882</v>
      </c>
      <c r="AE74" s="74">
        <v>13.275022851919561</v>
      </c>
      <c r="AF74" s="74">
        <v>0</v>
      </c>
      <c r="AG74" s="74">
        <v>0</v>
      </c>
      <c r="AH74" s="74">
        <v>36.028564899451553</v>
      </c>
      <c r="AI74" s="74">
        <v>32.283021023765997</v>
      </c>
      <c r="AJ74" s="74">
        <v>0</v>
      </c>
      <c r="AK74" s="74">
        <v>74.121000914076788</v>
      </c>
      <c r="AL74" s="74">
        <v>0.63699725776965266</v>
      </c>
      <c r="AM74" s="74">
        <v>0</v>
      </c>
      <c r="AN74" s="74">
        <v>34.270452468007313</v>
      </c>
      <c r="AO74" s="74">
        <v>0</v>
      </c>
      <c r="AP74" s="74">
        <v>0</v>
      </c>
      <c r="AQ74" s="74">
        <v>10.879913162705668</v>
      </c>
      <c r="AR74" s="74">
        <v>15.033135283363801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0</v>
      </c>
      <c r="BB74" s="74">
        <v>0</v>
      </c>
      <c r="BC74" s="74">
        <v>0</v>
      </c>
      <c r="BD74" s="74">
        <v>0</v>
      </c>
      <c r="BE74" s="74">
        <v>0</v>
      </c>
      <c r="BF74" s="74">
        <v>0</v>
      </c>
      <c r="BG74" s="74">
        <v>0</v>
      </c>
      <c r="BH74" s="74">
        <v>0</v>
      </c>
      <c r="BI74" s="74">
        <v>0</v>
      </c>
      <c r="BJ74" s="74">
        <v>0</v>
      </c>
      <c r="BK74" s="74">
        <v>0</v>
      </c>
      <c r="BL74" s="74">
        <v>0</v>
      </c>
      <c r="BM74" s="74">
        <v>0</v>
      </c>
      <c r="BN74" s="74">
        <v>0</v>
      </c>
      <c r="BO74" s="74">
        <v>0</v>
      </c>
      <c r="BP74" s="74">
        <v>0</v>
      </c>
      <c r="BQ74" s="74">
        <v>0</v>
      </c>
      <c r="BR74" s="74">
        <v>0</v>
      </c>
      <c r="BS74" s="74">
        <v>0</v>
      </c>
      <c r="BT74" s="74">
        <v>223</v>
      </c>
      <c r="BU74" s="74">
        <v>0</v>
      </c>
      <c r="BV74" s="74">
        <v>0</v>
      </c>
      <c r="BW74" s="74">
        <v>0</v>
      </c>
      <c r="BX74" s="74">
        <v>0</v>
      </c>
      <c r="BY74" s="74">
        <v>0</v>
      </c>
      <c r="BZ74" s="74">
        <v>0</v>
      </c>
      <c r="CA74" s="74">
        <v>0</v>
      </c>
      <c r="CB74" s="74">
        <v>223</v>
      </c>
      <c r="CD74" s="74">
        <v>0</v>
      </c>
      <c r="CE74" s="74">
        <v>0</v>
      </c>
      <c r="CF74" s="74">
        <v>0</v>
      </c>
      <c r="CH74" s="95">
        <v>223</v>
      </c>
      <c r="CI74" s="75">
        <v>0</v>
      </c>
    </row>
    <row r="75" spans="1:87">
      <c r="A75" s="73" t="s">
        <v>1698</v>
      </c>
      <c r="B75" s="73" t="s">
        <v>1699</v>
      </c>
      <c r="C75" s="62">
        <v>71</v>
      </c>
      <c r="D75" s="74">
        <v>12.582969576476975</v>
      </c>
      <c r="E75" s="74">
        <v>19.75299503334336</v>
      </c>
      <c r="F75" s="74">
        <v>1.6720612725498682</v>
      </c>
      <c r="G75" s="74">
        <v>2.0404815529422122</v>
      </c>
      <c r="H75" s="74">
        <v>32.591024803938112</v>
      </c>
      <c r="I75" s="74">
        <v>17.712513480401149</v>
      </c>
      <c r="J75" s="74">
        <v>8.0202261039256388</v>
      </c>
      <c r="K75" s="74">
        <v>69.433052843172504</v>
      </c>
      <c r="L75" s="74">
        <v>3.2591024803938109</v>
      </c>
      <c r="M75" s="74">
        <v>69.319692756897936</v>
      </c>
      <c r="N75" s="74">
        <v>112.28316545495896</v>
      </c>
      <c r="O75" s="74">
        <v>0.85020064705925502</v>
      </c>
      <c r="P75" s="74">
        <v>2.5506019411777654</v>
      </c>
      <c r="Q75" s="74">
        <v>2.9473622431387509</v>
      </c>
      <c r="R75" s="74">
        <v>2.0121415313735707</v>
      </c>
      <c r="S75" s="74">
        <v>12.639649619614259</v>
      </c>
      <c r="T75" s="74">
        <v>3.7125428254920805</v>
      </c>
      <c r="U75" s="74">
        <v>0.76518058235332953</v>
      </c>
      <c r="V75" s="74">
        <v>7.2833855431409518</v>
      </c>
      <c r="W75" s="74">
        <v>1.6437212509812265</v>
      </c>
      <c r="X75" s="74">
        <v>13.348150158830306</v>
      </c>
      <c r="Y75" s="74">
        <v>26.554600209817401</v>
      </c>
      <c r="Z75" s="74">
        <v>29.105202150995169</v>
      </c>
      <c r="AA75" s="74">
        <v>4.449383386276768</v>
      </c>
      <c r="AB75" s="74">
        <v>5.4129441196105903</v>
      </c>
      <c r="AC75" s="74">
        <v>6.9716453058858914</v>
      </c>
      <c r="AD75" s="74">
        <v>87.230586388279576</v>
      </c>
      <c r="AE75" s="74">
        <v>6.2914847882384874</v>
      </c>
      <c r="AF75" s="74">
        <v>318.00338202173003</v>
      </c>
      <c r="AG75" s="74">
        <v>35.453366982370937</v>
      </c>
      <c r="AH75" s="74">
        <v>85.048404727494145</v>
      </c>
      <c r="AI75" s="74">
        <v>231.59465625894109</v>
      </c>
      <c r="AJ75" s="74">
        <v>179.05225627067912</v>
      </c>
      <c r="AK75" s="74">
        <v>85.898605374553398</v>
      </c>
      <c r="AL75" s="74">
        <v>95.845952945146692</v>
      </c>
      <c r="AM75" s="74">
        <v>46.987755760808163</v>
      </c>
      <c r="AN75" s="74">
        <v>97.829754454951612</v>
      </c>
      <c r="AO75" s="74">
        <v>74.590936768665301</v>
      </c>
      <c r="AP75" s="74">
        <v>17.76919352353843</v>
      </c>
      <c r="AQ75" s="74">
        <v>971.72265954559123</v>
      </c>
      <c r="AR75" s="74">
        <v>9.7489674196127911</v>
      </c>
      <c r="AS75" s="74">
        <v>42.113272051001765</v>
      </c>
      <c r="AT75" s="74">
        <v>2.4655818764718398</v>
      </c>
      <c r="AU75" s="74">
        <v>2.8340021568641835E-2</v>
      </c>
      <c r="AV75" s="74">
        <v>0</v>
      </c>
      <c r="AW75" s="74">
        <v>0.17004012941185101</v>
      </c>
      <c r="AX75" s="74">
        <v>4.7327836019631864</v>
      </c>
      <c r="AY75" s="74">
        <v>62.546427601992526</v>
      </c>
      <c r="AZ75" s="74">
        <v>0</v>
      </c>
      <c r="BA75" s="74">
        <v>0.34008025882370202</v>
      </c>
      <c r="BB75" s="74">
        <v>0.70850053921604594</v>
      </c>
      <c r="BC75" s="74">
        <v>8.5020064705925505E-2</v>
      </c>
      <c r="BD75" s="74">
        <v>0</v>
      </c>
      <c r="BE75" s="74">
        <v>13.773250482359932</v>
      </c>
      <c r="BF75" s="74">
        <v>0</v>
      </c>
      <c r="BG75" s="74">
        <v>1.0485807980397479</v>
      </c>
      <c r="BH75" s="74">
        <v>0</v>
      </c>
      <c r="BI75" s="74">
        <v>0</v>
      </c>
      <c r="BJ75" s="74">
        <v>8.5586865137298354</v>
      </c>
      <c r="BK75" s="74">
        <v>2.8623421784328253</v>
      </c>
      <c r="BL75" s="74">
        <v>32.817744976487248</v>
      </c>
      <c r="BM75" s="74">
        <v>3.7692228686293641</v>
      </c>
      <c r="BN75" s="74">
        <v>0</v>
      </c>
      <c r="BO75" s="74">
        <v>5.1578839254928139</v>
      </c>
      <c r="BP75" s="74">
        <v>0</v>
      </c>
      <c r="BQ75" s="74">
        <v>0</v>
      </c>
      <c r="BR75" s="74">
        <v>2.975702264707393</v>
      </c>
      <c r="BS75" s="74">
        <v>0</v>
      </c>
      <c r="BT75" s="74">
        <v>2996.1354202583834</v>
      </c>
      <c r="BU75" s="74">
        <v>0</v>
      </c>
      <c r="BV75" s="74">
        <v>0</v>
      </c>
      <c r="BW75" s="74">
        <v>0</v>
      </c>
      <c r="BX75" s="74">
        <v>531.12034421791668</v>
      </c>
      <c r="BY75" s="74">
        <v>335.74423552369984</v>
      </c>
      <c r="BZ75" s="74">
        <v>0</v>
      </c>
      <c r="CA75" s="74">
        <v>866.86457974161647</v>
      </c>
      <c r="CB75" s="74">
        <v>3863</v>
      </c>
      <c r="CD75" s="74">
        <v>0</v>
      </c>
      <c r="CE75" s="74">
        <v>0</v>
      </c>
      <c r="CF75" s="74">
        <v>0</v>
      </c>
      <c r="CH75" s="95">
        <v>3863</v>
      </c>
      <c r="CI75" s="75">
        <v>0</v>
      </c>
    </row>
    <row r="76" spans="1:87">
      <c r="A76" s="73" t="s">
        <v>1700</v>
      </c>
      <c r="B76" s="73" t="s">
        <v>1701</v>
      </c>
      <c r="C76" s="62">
        <v>72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74">
        <v>0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18.084422797573271</v>
      </c>
      <c r="V76" s="74">
        <v>0</v>
      </c>
      <c r="W76" s="74">
        <v>0</v>
      </c>
      <c r="X76" s="74">
        <v>0</v>
      </c>
      <c r="Y76" s="74">
        <v>0</v>
      </c>
      <c r="Z76" s="74">
        <v>0</v>
      </c>
      <c r="AA76" s="74">
        <v>0</v>
      </c>
      <c r="AB76" s="74">
        <v>0</v>
      </c>
      <c r="AC76" s="74">
        <v>0</v>
      </c>
      <c r="AD76" s="74">
        <v>0</v>
      </c>
      <c r="AE76" s="74">
        <v>0</v>
      </c>
      <c r="AF76" s="74">
        <v>0</v>
      </c>
      <c r="AG76" s="74">
        <v>995.81162949671022</v>
      </c>
      <c r="AH76" s="74">
        <v>41.045543877638217</v>
      </c>
      <c r="AI76" s="74">
        <v>7.3150474237375036</v>
      </c>
      <c r="AJ76" s="74">
        <v>2.5399470221310776</v>
      </c>
      <c r="AK76" s="74">
        <v>21.843544390327267</v>
      </c>
      <c r="AL76" s="74">
        <v>0.40639152354097241</v>
      </c>
      <c r="AM76" s="74">
        <v>2.3367512603605913</v>
      </c>
      <c r="AN76" s="74">
        <v>30.479364265572929</v>
      </c>
      <c r="AO76" s="74">
        <v>9.753396564983337</v>
      </c>
      <c r="AP76" s="74">
        <v>0</v>
      </c>
      <c r="AQ76" s="74">
        <v>0</v>
      </c>
      <c r="AR76" s="74">
        <v>0</v>
      </c>
      <c r="AS76" s="74">
        <v>2.4383491412458342</v>
      </c>
      <c r="AT76" s="74">
        <v>0</v>
      </c>
      <c r="AU76" s="74">
        <v>0</v>
      </c>
      <c r="AV76" s="74">
        <v>0</v>
      </c>
      <c r="AW76" s="74">
        <v>13.309322395966847</v>
      </c>
      <c r="AX76" s="74">
        <v>0</v>
      </c>
      <c r="AY76" s="74">
        <v>0</v>
      </c>
      <c r="AZ76" s="74">
        <v>0</v>
      </c>
      <c r="BA76" s="74">
        <v>0</v>
      </c>
      <c r="BB76" s="74">
        <v>0</v>
      </c>
      <c r="BC76" s="74">
        <v>26.720242672818934</v>
      </c>
      <c r="BD76" s="74">
        <v>0</v>
      </c>
      <c r="BE76" s="74">
        <v>0</v>
      </c>
      <c r="BF76" s="74">
        <v>0</v>
      </c>
      <c r="BG76" s="74">
        <v>0.55878834486883699</v>
      </c>
      <c r="BH76" s="74">
        <v>0</v>
      </c>
      <c r="BI76" s="74">
        <v>0</v>
      </c>
      <c r="BJ76" s="74">
        <v>0</v>
      </c>
      <c r="BK76" s="74">
        <v>0</v>
      </c>
      <c r="BL76" s="74">
        <v>3.9115184140818595</v>
      </c>
      <c r="BM76" s="74">
        <v>2.4383491412458342</v>
      </c>
      <c r="BN76" s="74">
        <v>0</v>
      </c>
      <c r="BO76" s="74">
        <v>0.25399470221310771</v>
      </c>
      <c r="BP76" s="74">
        <v>5.0798940442621551E-2</v>
      </c>
      <c r="BQ76" s="74">
        <v>0.86358198752456639</v>
      </c>
      <c r="BR76" s="74">
        <v>8.8390156370161499</v>
      </c>
      <c r="BS76" s="74">
        <v>0</v>
      </c>
      <c r="BT76" s="74">
        <v>1189</v>
      </c>
      <c r="BU76" s="74">
        <v>0</v>
      </c>
      <c r="BV76" s="74">
        <v>0</v>
      </c>
      <c r="BW76" s="74">
        <v>0</v>
      </c>
      <c r="BX76" s="74">
        <v>0</v>
      </c>
      <c r="BY76" s="74">
        <v>0</v>
      </c>
      <c r="BZ76" s="74">
        <v>0</v>
      </c>
      <c r="CA76" s="74">
        <v>0</v>
      </c>
      <c r="CB76" s="74">
        <v>1189</v>
      </c>
      <c r="CD76" s="74">
        <v>0</v>
      </c>
      <c r="CE76" s="74">
        <v>0</v>
      </c>
      <c r="CF76" s="74">
        <v>0</v>
      </c>
      <c r="CH76" s="95">
        <v>1189</v>
      </c>
      <c r="CI76" s="75">
        <v>0</v>
      </c>
    </row>
    <row r="77" spans="1:87">
      <c r="A77" s="73" t="s">
        <v>1702</v>
      </c>
      <c r="B77" s="73" t="s">
        <v>1703</v>
      </c>
      <c r="C77" s="62">
        <v>73</v>
      </c>
      <c r="D77" s="74">
        <v>3.1340563991323213E-2</v>
      </c>
      <c r="E77" s="74">
        <v>0</v>
      </c>
      <c r="F77" s="74">
        <v>0</v>
      </c>
      <c r="G77" s="74">
        <v>0</v>
      </c>
      <c r="H77" s="74">
        <v>2.099817787418655</v>
      </c>
      <c r="I77" s="74">
        <v>0</v>
      </c>
      <c r="J77" s="74">
        <v>0</v>
      </c>
      <c r="K77" s="74">
        <v>0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74">
        <v>0</v>
      </c>
      <c r="AA77" s="74">
        <v>0</v>
      </c>
      <c r="AB77" s="74">
        <v>0</v>
      </c>
      <c r="AC77" s="74">
        <v>0</v>
      </c>
      <c r="AD77" s="74">
        <v>0</v>
      </c>
      <c r="AE77" s="74">
        <v>0</v>
      </c>
      <c r="AF77" s="74">
        <v>0</v>
      </c>
      <c r="AG77" s="74">
        <v>183.27961822125815</v>
      </c>
      <c r="AH77" s="74">
        <v>0</v>
      </c>
      <c r="AI77" s="74">
        <v>1.0655791757049891</v>
      </c>
      <c r="AJ77" s="74">
        <v>0</v>
      </c>
      <c r="AK77" s="74">
        <v>6.2681127982646426E-2</v>
      </c>
      <c r="AL77" s="74">
        <v>1.0342386117136659</v>
      </c>
      <c r="AM77" s="74">
        <v>0</v>
      </c>
      <c r="AN77" s="74">
        <v>5.7980043383947937</v>
      </c>
      <c r="AO77" s="74">
        <v>1.0969197396963124</v>
      </c>
      <c r="AP77" s="74">
        <v>0.53278958785249453</v>
      </c>
      <c r="AQ77" s="74">
        <v>0</v>
      </c>
      <c r="AR77" s="74">
        <v>0.12536225596529285</v>
      </c>
      <c r="AS77" s="74">
        <v>5.3278958785249459</v>
      </c>
      <c r="AT77" s="74">
        <v>0</v>
      </c>
      <c r="AU77" s="74">
        <v>0</v>
      </c>
      <c r="AV77" s="74">
        <v>0</v>
      </c>
      <c r="AW77" s="74">
        <v>1.7864121475054229</v>
      </c>
      <c r="AX77" s="74">
        <v>3.1340563991323213E-2</v>
      </c>
      <c r="AY77" s="74">
        <v>0</v>
      </c>
      <c r="AZ77" s="74">
        <v>0</v>
      </c>
      <c r="BA77" s="74">
        <v>14.385318872017354</v>
      </c>
      <c r="BB77" s="74">
        <v>0.40742733188720176</v>
      </c>
      <c r="BC77" s="74">
        <v>110.72621258134491</v>
      </c>
      <c r="BD77" s="74">
        <v>18.647635574837309</v>
      </c>
      <c r="BE77" s="74">
        <v>3.1340563991323213E-2</v>
      </c>
      <c r="BF77" s="74">
        <v>17.0179262472885</v>
      </c>
      <c r="BG77" s="74">
        <v>20.59075054229935</v>
      </c>
      <c r="BH77" s="74">
        <v>6.6128590021691975</v>
      </c>
      <c r="BI77" s="74">
        <v>2.5699262472885036</v>
      </c>
      <c r="BJ77" s="74">
        <v>24.571002169197399</v>
      </c>
      <c r="BK77" s="74">
        <v>1.5983687635574837</v>
      </c>
      <c r="BL77" s="74">
        <v>15.137492407809111</v>
      </c>
      <c r="BM77" s="74">
        <v>43.970811279826464</v>
      </c>
      <c r="BN77" s="74">
        <v>6.6441995661605207</v>
      </c>
      <c r="BO77" s="74">
        <v>4.6697440347071577</v>
      </c>
      <c r="BP77" s="74">
        <v>3.7295271149674623</v>
      </c>
      <c r="BQ77" s="74">
        <v>0.21938394793926247</v>
      </c>
      <c r="BR77" s="74">
        <v>23.474082429501085</v>
      </c>
      <c r="BS77" s="74">
        <v>0</v>
      </c>
      <c r="BT77" s="74">
        <v>517.27600867678962</v>
      </c>
      <c r="BU77" s="74">
        <v>0</v>
      </c>
      <c r="BV77" s="74">
        <v>0</v>
      </c>
      <c r="BW77" s="74">
        <v>0</v>
      </c>
      <c r="BX77" s="74">
        <v>631.2616399132321</v>
      </c>
      <c r="BY77" s="74">
        <v>657.4623514099784</v>
      </c>
      <c r="BZ77" s="74">
        <v>0</v>
      </c>
      <c r="CA77" s="74">
        <v>1288.7239913232104</v>
      </c>
      <c r="CB77" s="74">
        <v>1806</v>
      </c>
      <c r="CD77" s="74">
        <v>0</v>
      </c>
      <c r="CE77" s="74">
        <v>0</v>
      </c>
      <c r="CF77" s="74">
        <v>0</v>
      </c>
      <c r="CH77" s="95">
        <v>1806</v>
      </c>
      <c r="CI77" s="75">
        <v>0</v>
      </c>
    </row>
    <row r="78" spans="1:87">
      <c r="A78" s="76" t="s">
        <v>1704</v>
      </c>
      <c r="B78" s="73" t="s">
        <v>1705</v>
      </c>
      <c r="C78" s="62">
        <v>74</v>
      </c>
      <c r="D78" s="74">
        <v>0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0</v>
      </c>
      <c r="AF78" s="74">
        <v>0</v>
      </c>
      <c r="AG78" s="74">
        <v>465.81878688936325</v>
      </c>
      <c r="AH78" s="74">
        <v>0.27277118210183637</v>
      </c>
      <c r="AI78" s="74">
        <v>0</v>
      </c>
      <c r="AJ78" s="74">
        <v>8.1087433224818639</v>
      </c>
      <c r="AK78" s="74">
        <v>0</v>
      </c>
      <c r="AL78" s="74">
        <v>1.0166925878341173</v>
      </c>
      <c r="AM78" s="74">
        <v>0.84311092649658514</v>
      </c>
      <c r="AN78" s="74">
        <v>7.4392140573228099E-2</v>
      </c>
      <c r="AO78" s="74">
        <v>0</v>
      </c>
      <c r="AP78" s="74">
        <v>0</v>
      </c>
      <c r="AQ78" s="74">
        <v>0.42155546324829257</v>
      </c>
      <c r="AR78" s="74">
        <v>0</v>
      </c>
      <c r="AS78" s="74">
        <v>0.66952926515905298</v>
      </c>
      <c r="AT78" s="74">
        <v>9.9189520764304137E-2</v>
      </c>
      <c r="AU78" s="74">
        <v>0</v>
      </c>
      <c r="AV78" s="74">
        <v>0.32236594248398848</v>
      </c>
      <c r="AW78" s="74">
        <v>0.9918952076430414</v>
      </c>
      <c r="AX78" s="74">
        <v>0</v>
      </c>
      <c r="AY78" s="74">
        <v>0</v>
      </c>
      <c r="AZ78" s="74">
        <v>0</v>
      </c>
      <c r="BA78" s="74">
        <v>4.1659598721007738</v>
      </c>
      <c r="BB78" s="74">
        <v>10.588481341589466</v>
      </c>
      <c r="BC78" s="74">
        <v>0</v>
      </c>
      <c r="BD78" s="74">
        <v>4.4635284343936865</v>
      </c>
      <c r="BE78" s="74">
        <v>0</v>
      </c>
      <c r="BF78" s="74">
        <v>4.3395415334383065</v>
      </c>
      <c r="BG78" s="74">
        <v>4.736299616495522</v>
      </c>
      <c r="BH78" s="74">
        <v>7.4392140573228099E-2</v>
      </c>
      <c r="BI78" s="74">
        <v>0</v>
      </c>
      <c r="BJ78" s="74">
        <v>34.840319168461832</v>
      </c>
      <c r="BK78" s="74">
        <v>5.7281948241385647</v>
      </c>
      <c r="BL78" s="74">
        <v>0.52074498401259672</v>
      </c>
      <c r="BM78" s="74">
        <v>0.2231764217196843</v>
      </c>
      <c r="BN78" s="74">
        <v>7.4392140573228099E-2</v>
      </c>
      <c r="BO78" s="74">
        <v>4.9594760382152069E-2</v>
      </c>
      <c r="BP78" s="74">
        <v>7.4392140573228099E-2</v>
      </c>
      <c r="BQ78" s="74">
        <v>2.9012934823558965</v>
      </c>
      <c r="BR78" s="74">
        <v>16.391068306301257</v>
      </c>
      <c r="BS78" s="74">
        <v>0</v>
      </c>
      <c r="BT78" s="74">
        <v>567.810411615259</v>
      </c>
      <c r="BU78" s="74">
        <v>0</v>
      </c>
      <c r="BV78" s="74">
        <v>0</v>
      </c>
      <c r="BW78" s="74">
        <v>0</v>
      </c>
      <c r="BX78" s="74">
        <v>1296.5558206706016</v>
      </c>
      <c r="BY78" s="74">
        <v>702.63376771413937</v>
      </c>
      <c r="BZ78" s="74">
        <v>0</v>
      </c>
      <c r="CA78" s="74">
        <v>1999.1895883847408</v>
      </c>
      <c r="CB78" s="74">
        <v>2567</v>
      </c>
      <c r="CD78" s="74">
        <v>0</v>
      </c>
      <c r="CE78" s="74">
        <v>0</v>
      </c>
      <c r="CF78" s="74">
        <v>0</v>
      </c>
      <c r="CH78" s="95">
        <v>2567</v>
      </c>
      <c r="CI78" s="75">
        <v>0</v>
      </c>
    </row>
    <row r="79" spans="1:87">
      <c r="A79" s="73" t="s">
        <v>1706</v>
      </c>
      <c r="B79" s="73" t="s">
        <v>1707</v>
      </c>
      <c r="C79" s="62">
        <v>75</v>
      </c>
      <c r="D79" s="74">
        <v>0</v>
      </c>
      <c r="E79" s="74">
        <v>0</v>
      </c>
      <c r="F79" s="74">
        <v>0</v>
      </c>
      <c r="G79" s="74">
        <v>0</v>
      </c>
      <c r="H79" s="74">
        <v>11.168985961355329</v>
      </c>
      <c r="I79" s="74">
        <v>0</v>
      </c>
      <c r="J79" s="74">
        <v>0</v>
      </c>
      <c r="K79" s="74">
        <v>1.1953429791417074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  <c r="Q79" s="74">
        <v>0</v>
      </c>
      <c r="R79" s="74">
        <v>0</v>
      </c>
      <c r="S79" s="74">
        <v>0</v>
      </c>
      <c r="T79" s="74">
        <v>0</v>
      </c>
      <c r="U79" s="74">
        <v>11.542530642337111</v>
      </c>
      <c r="V79" s="74">
        <v>0</v>
      </c>
      <c r="W79" s="74">
        <v>0</v>
      </c>
      <c r="X79" s="74">
        <v>0</v>
      </c>
      <c r="Y79" s="74">
        <v>0</v>
      </c>
      <c r="Z79" s="74">
        <v>0</v>
      </c>
      <c r="AA79" s="74">
        <v>0</v>
      </c>
      <c r="AB79" s="74">
        <v>0</v>
      </c>
      <c r="AC79" s="74">
        <v>0</v>
      </c>
      <c r="AD79" s="74">
        <v>0</v>
      </c>
      <c r="AE79" s="74">
        <v>0</v>
      </c>
      <c r="AF79" s="74">
        <v>0</v>
      </c>
      <c r="AG79" s="74">
        <v>102.31388812091052</v>
      </c>
      <c r="AH79" s="74">
        <v>1.6809510644180261</v>
      </c>
      <c r="AI79" s="74">
        <v>34.851718735600407</v>
      </c>
      <c r="AJ79" s="74">
        <v>10.309833195097227</v>
      </c>
      <c r="AK79" s="74">
        <v>7.4708936196356712E-2</v>
      </c>
      <c r="AL79" s="74">
        <v>1.6809510644180261</v>
      </c>
      <c r="AM79" s="74">
        <v>2.0544957453998096</v>
      </c>
      <c r="AN79" s="74">
        <v>13.933216600620526</v>
      </c>
      <c r="AO79" s="74">
        <v>0.29883574478542685</v>
      </c>
      <c r="AP79" s="74">
        <v>0.14941787239271342</v>
      </c>
      <c r="AQ79" s="74">
        <v>37.167695757687461</v>
      </c>
      <c r="AR79" s="74">
        <v>0</v>
      </c>
      <c r="AS79" s="74">
        <v>4.8560808527631858</v>
      </c>
      <c r="AT79" s="74">
        <v>0</v>
      </c>
      <c r="AU79" s="74">
        <v>0</v>
      </c>
      <c r="AV79" s="74">
        <v>0</v>
      </c>
      <c r="AW79" s="74">
        <v>1.4941787239271342</v>
      </c>
      <c r="AX79" s="74">
        <v>0</v>
      </c>
      <c r="AY79" s="74">
        <v>0</v>
      </c>
      <c r="AZ79" s="74">
        <v>0</v>
      </c>
      <c r="BA79" s="74">
        <v>2.0171412773016311</v>
      </c>
      <c r="BB79" s="74">
        <v>0</v>
      </c>
      <c r="BC79" s="74">
        <v>1.1953429791417074</v>
      </c>
      <c r="BD79" s="74">
        <v>0</v>
      </c>
      <c r="BE79" s="74">
        <v>0</v>
      </c>
      <c r="BF79" s="74">
        <v>0</v>
      </c>
      <c r="BG79" s="74">
        <v>73.550947685313176</v>
      </c>
      <c r="BH79" s="74">
        <v>0.26148127668724847</v>
      </c>
      <c r="BI79" s="74">
        <v>0</v>
      </c>
      <c r="BJ79" s="74">
        <v>0</v>
      </c>
      <c r="BK79" s="74">
        <v>0</v>
      </c>
      <c r="BL79" s="74">
        <v>3.5860289374251222</v>
      </c>
      <c r="BM79" s="74">
        <v>6.4249685128866769</v>
      </c>
      <c r="BN79" s="74">
        <v>0</v>
      </c>
      <c r="BO79" s="74">
        <v>14.904432771173164</v>
      </c>
      <c r="BP79" s="74">
        <v>8.3300463858937732</v>
      </c>
      <c r="BQ79" s="74">
        <v>0</v>
      </c>
      <c r="BR79" s="74">
        <v>1.4941787239271342</v>
      </c>
      <c r="BS79" s="74">
        <v>0</v>
      </c>
      <c r="BT79" s="74">
        <v>346.5374005468006</v>
      </c>
      <c r="BU79" s="74">
        <v>0</v>
      </c>
      <c r="BV79" s="74">
        <v>0</v>
      </c>
      <c r="BW79" s="74">
        <v>0</v>
      </c>
      <c r="BX79" s="74">
        <v>246.24065370319173</v>
      </c>
      <c r="BY79" s="74">
        <v>623.22194575000765</v>
      </c>
      <c r="BZ79" s="74">
        <v>0</v>
      </c>
      <c r="CA79" s="74">
        <v>869.46259945319946</v>
      </c>
      <c r="CB79" s="74">
        <v>1216</v>
      </c>
      <c r="CD79" s="74">
        <v>0</v>
      </c>
      <c r="CE79" s="74">
        <v>0</v>
      </c>
      <c r="CF79" s="74">
        <v>0</v>
      </c>
      <c r="CH79" s="95">
        <v>1216</v>
      </c>
      <c r="CI79" s="75">
        <v>0</v>
      </c>
    </row>
    <row r="80" spans="1:87">
      <c r="A80" s="73" t="s">
        <v>1708</v>
      </c>
      <c r="B80" s="73" t="s">
        <v>1709</v>
      </c>
      <c r="C80" s="62">
        <v>76</v>
      </c>
      <c r="D80" s="74">
        <v>1.9364546936873983</v>
      </c>
      <c r="E80" s="74">
        <v>4.4261821569997668</v>
      </c>
      <c r="F80" s="74">
        <v>0.27663638481248543</v>
      </c>
      <c r="G80" s="74">
        <v>1.2448637316561844</v>
      </c>
      <c r="H80" s="74">
        <v>5.9822618215699972</v>
      </c>
      <c r="I80" s="74">
        <v>0.96822734684369915</v>
      </c>
      <c r="J80" s="74">
        <v>0.76075005823433506</v>
      </c>
      <c r="K80" s="74">
        <v>2.2476706266014443</v>
      </c>
      <c r="L80" s="74">
        <v>1.2448637316561844</v>
      </c>
      <c r="M80" s="74">
        <v>3.5616934544607504</v>
      </c>
      <c r="N80" s="74">
        <v>0.93364779874213832</v>
      </c>
      <c r="O80" s="74">
        <v>0.10373864430468203</v>
      </c>
      <c r="P80" s="74">
        <v>2.1093524341952015</v>
      </c>
      <c r="Q80" s="74">
        <v>0.31121593291404609</v>
      </c>
      <c r="R80" s="74">
        <v>0.41495457721872814</v>
      </c>
      <c r="S80" s="74">
        <v>1.0028068949452598</v>
      </c>
      <c r="T80" s="74">
        <v>2.697204751921733</v>
      </c>
      <c r="U80" s="74">
        <v>0.27663638481248543</v>
      </c>
      <c r="V80" s="74">
        <v>0.1728977405078034</v>
      </c>
      <c r="W80" s="74">
        <v>0.31121593291404609</v>
      </c>
      <c r="X80" s="74">
        <v>4.7719776380153736</v>
      </c>
      <c r="Y80" s="74">
        <v>0.82990915443745628</v>
      </c>
      <c r="Z80" s="74">
        <v>0.34579548101560681</v>
      </c>
      <c r="AA80" s="74">
        <v>0.41495457721872814</v>
      </c>
      <c r="AB80" s="74">
        <v>3.7691707430701138</v>
      </c>
      <c r="AC80" s="74">
        <v>6.7775914279058931</v>
      </c>
      <c r="AD80" s="74">
        <v>1.0373864430468203</v>
      </c>
      <c r="AE80" s="74">
        <v>4.08038667598416</v>
      </c>
      <c r="AF80" s="74">
        <v>1.7981365012811554</v>
      </c>
      <c r="AG80" s="74">
        <v>94.540484509666911</v>
      </c>
      <c r="AH80" s="74">
        <v>394.44890519450269</v>
      </c>
      <c r="AI80" s="74">
        <v>151.94253435825763</v>
      </c>
      <c r="AJ80" s="74">
        <v>60.479629629629635</v>
      </c>
      <c r="AK80" s="74">
        <v>53.356242720708131</v>
      </c>
      <c r="AL80" s="74">
        <v>17.704728627999067</v>
      </c>
      <c r="AM80" s="74">
        <v>11.929944095038435</v>
      </c>
      <c r="AN80" s="74">
        <v>102.70125786163521</v>
      </c>
      <c r="AO80" s="74">
        <v>238.18392732354999</v>
      </c>
      <c r="AP80" s="74">
        <v>8.3336710924761235</v>
      </c>
      <c r="AQ80" s="74">
        <v>547.35966689960401</v>
      </c>
      <c r="AR80" s="74">
        <v>21.81969485208479</v>
      </c>
      <c r="AS80" s="74">
        <v>43.985185185185188</v>
      </c>
      <c r="AT80" s="74">
        <v>58.681493128348478</v>
      </c>
      <c r="AU80" s="74">
        <v>0.86448870253901711</v>
      </c>
      <c r="AV80" s="74">
        <v>3.4579548101560678E-2</v>
      </c>
      <c r="AW80" s="74">
        <v>3.6308525506638714</v>
      </c>
      <c r="AX80" s="74">
        <v>1.5215001164686701</v>
      </c>
      <c r="AY80" s="74">
        <v>0.93364779874213832</v>
      </c>
      <c r="AZ80" s="74">
        <v>0.31121593291404609</v>
      </c>
      <c r="BA80" s="74">
        <v>2.8701024924295364</v>
      </c>
      <c r="BB80" s="74">
        <v>43.086116934544606</v>
      </c>
      <c r="BC80" s="74">
        <v>0.58785231772653157</v>
      </c>
      <c r="BD80" s="74">
        <v>2.1093524341952015</v>
      </c>
      <c r="BE80" s="74">
        <v>23.099138131842533</v>
      </c>
      <c r="BF80" s="74">
        <v>32.81599114838108</v>
      </c>
      <c r="BG80" s="74">
        <v>2.9046820405310969</v>
      </c>
      <c r="BH80" s="74">
        <v>1.7635569531795947</v>
      </c>
      <c r="BI80" s="74">
        <v>1.6252387607733518</v>
      </c>
      <c r="BJ80" s="74">
        <v>29.496354530631258</v>
      </c>
      <c r="BK80" s="74">
        <v>6.9159096203121356E-2</v>
      </c>
      <c r="BL80" s="74">
        <v>4.1841253202888424</v>
      </c>
      <c r="BM80" s="74">
        <v>3.2504775215467037</v>
      </c>
      <c r="BN80" s="74">
        <v>0</v>
      </c>
      <c r="BO80" s="74">
        <v>0.31121593291404609</v>
      </c>
      <c r="BP80" s="74">
        <v>0.10373864430468203</v>
      </c>
      <c r="BQ80" s="74">
        <v>3.2850570696482646</v>
      </c>
      <c r="BR80" s="74">
        <v>26.384195201490797</v>
      </c>
      <c r="BS80" s="74">
        <v>0</v>
      </c>
      <c r="BT80" s="74">
        <v>2045.5185883997206</v>
      </c>
      <c r="BU80" s="74">
        <v>0</v>
      </c>
      <c r="BV80" s="74">
        <v>0</v>
      </c>
      <c r="BW80" s="74">
        <v>0</v>
      </c>
      <c r="BX80" s="74">
        <v>156.47245515956209</v>
      </c>
      <c r="BY80" s="74">
        <v>767.0089564407175</v>
      </c>
      <c r="BZ80" s="74">
        <v>0</v>
      </c>
      <c r="CA80" s="74">
        <v>923.48141160027956</v>
      </c>
      <c r="CB80" s="74">
        <v>2969</v>
      </c>
      <c r="CD80" s="74">
        <v>0</v>
      </c>
      <c r="CE80" s="74">
        <v>0</v>
      </c>
      <c r="CF80" s="74">
        <v>0</v>
      </c>
      <c r="CH80" s="95">
        <v>2969</v>
      </c>
      <c r="CI80" s="75">
        <v>0</v>
      </c>
    </row>
    <row r="81" spans="1:87">
      <c r="A81" s="73" t="s">
        <v>1710</v>
      </c>
      <c r="B81" s="76" t="s">
        <v>1711</v>
      </c>
      <c r="C81" s="62">
        <v>77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0.13078797725426483</v>
      </c>
      <c r="AA81" s="74">
        <v>0</v>
      </c>
      <c r="AB81" s="74">
        <v>0</v>
      </c>
      <c r="AC81" s="74">
        <v>0</v>
      </c>
      <c r="AD81" s="74">
        <v>0</v>
      </c>
      <c r="AE81" s="74">
        <v>0</v>
      </c>
      <c r="AF81" s="74">
        <v>1.868399675060926E-2</v>
      </c>
      <c r="AG81" s="74">
        <v>0</v>
      </c>
      <c r="AH81" s="74">
        <v>24.195775792038994</v>
      </c>
      <c r="AI81" s="74">
        <v>0.26157595450852966</v>
      </c>
      <c r="AJ81" s="74">
        <v>0.39236393176279444</v>
      </c>
      <c r="AK81" s="74">
        <v>0</v>
      </c>
      <c r="AL81" s="74">
        <v>5.6051990251827777E-2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  <c r="AR81" s="74">
        <v>0</v>
      </c>
      <c r="AS81" s="74">
        <v>0</v>
      </c>
      <c r="AT81" s="74">
        <v>0</v>
      </c>
      <c r="AU81" s="74">
        <v>0</v>
      </c>
      <c r="AV81" s="74">
        <v>0</v>
      </c>
      <c r="AW81" s="74">
        <v>0</v>
      </c>
      <c r="AX81" s="74">
        <v>5.6051990251827777E-2</v>
      </c>
      <c r="AY81" s="74">
        <v>0</v>
      </c>
      <c r="AZ81" s="74">
        <v>0</v>
      </c>
      <c r="BA81" s="74">
        <v>0</v>
      </c>
      <c r="BB81" s="74">
        <v>0</v>
      </c>
      <c r="BC81" s="74">
        <v>0</v>
      </c>
      <c r="BD81" s="74">
        <v>0</v>
      </c>
      <c r="BE81" s="74">
        <v>0</v>
      </c>
      <c r="BF81" s="74">
        <v>0</v>
      </c>
      <c r="BG81" s="74">
        <v>0</v>
      </c>
      <c r="BH81" s="74">
        <v>3.736799350121852E-2</v>
      </c>
      <c r="BI81" s="74">
        <v>0</v>
      </c>
      <c r="BJ81" s="74">
        <v>0</v>
      </c>
      <c r="BK81" s="74">
        <v>0</v>
      </c>
      <c r="BL81" s="74">
        <v>0</v>
      </c>
      <c r="BM81" s="74">
        <v>0</v>
      </c>
      <c r="BN81" s="74">
        <v>0</v>
      </c>
      <c r="BO81" s="74">
        <v>0</v>
      </c>
      <c r="BP81" s="74">
        <v>0</v>
      </c>
      <c r="BQ81" s="74">
        <v>0</v>
      </c>
      <c r="BR81" s="74">
        <v>10.145410235580828</v>
      </c>
      <c r="BS81" s="74">
        <v>0</v>
      </c>
      <c r="BT81" s="74">
        <v>35.294069861900894</v>
      </c>
      <c r="BU81" s="74">
        <v>0</v>
      </c>
      <c r="BV81" s="74">
        <v>0</v>
      </c>
      <c r="BW81" s="74">
        <v>0</v>
      </c>
      <c r="BX81" s="74">
        <v>759.41104792851343</v>
      </c>
      <c r="BY81" s="74">
        <v>33.294882209585701</v>
      </c>
      <c r="BZ81" s="74">
        <v>0</v>
      </c>
      <c r="CA81" s="74">
        <v>792.70593013809912</v>
      </c>
      <c r="CB81" s="74">
        <v>828</v>
      </c>
      <c r="CD81" s="74">
        <v>0</v>
      </c>
      <c r="CE81" s="74">
        <v>0</v>
      </c>
      <c r="CF81" s="74">
        <v>0</v>
      </c>
      <c r="CH81" s="95">
        <v>828</v>
      </c>
      <c r="CI81" s="75">
        <v>0</v>
      </c>
    </row>
    <row r="82" spans="1:87">
      <c r="A82" s="73" t="s">
        <v>1712</v>
      </c>
      <c r="B82" s="76" t="s">
        <v>1713</v>
      </c>
      <c r="C82" s="62">
        <v>78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74">
        <v>0</v>
      </c>
      <c r="AA82" s="74">
        <v>0</v>
      </c>
      <c r="AB82" s="74">
        <v>0</v>
      </c>
      <c r="AC82" s="74">
        <v>0</v>
      </c>
      <c r="AD82" s="74">
        <v>0</v>
      </c>
      <c r="AE82" s="74">
        <v>0</v>
      </c>
      <c r="AF82" s="74">
        <v>0</v>
      </c>
      <c r="AG82" s="74">
        <v>0</v>
      </c>
      <c r="AH82" s="74">
        <v>0</v>
      </c>
      <c r="AI82" s="74">
        <v>95.845962795884233</v>
      </c>
      <c r="AJ82" s="74">
        <v>0</v>
      </c>
      <c r="AK82" s="74">
        <v>0</v>
      </c>
      <c r="AL82" s="74">
        <v>0</v>
      </c>
      <c r="AM82" s="74">
        <v>0</v>
      </c>
      <c r="AN82" s="74">
        <v>31.733108621825735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0</v>
      </c>
      <c r="AY82" s="74">
        <v>0</v>
      </c>
      <c r="AZ82" s="74">
        <v>0</v>
      </c>
      <c r="BA82" s="74">
        <v>0</v>
      </c>
      <c r="BB82" s="74">
        <v>0</v>
      </c>
      <c r="BC82" s="74">
        <v>0</v>
      </c>
      <c r="BD82" s="74">
        <v>0</v>
      </c>
      <c r="BE82" s="74">
        <v>0</v>
      </c>
      <c r="BF82" s="74">
        <v>0</v>
      </c>
      <c r="BG82" s="74">
        <v>0</v>
      </c>
      <c r="BH82" s="74">
        <v>0</v>
      </c>
      <c r="BI82" s="74">
        <v>0</v>
      </c>
      <c r="BJ82" s="74">
        <v>0</v>
      </c>
      <c r="BK82" s="74">
        <v>0</v>
      </c>
      <c r="BL82" s="74">
        <v>0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127.57907141770995</v>
      </c>
      <c r="BU82" s="74">
        <v>0</v>
      </c>
      <c r="BV82" s="74">
        <v>0</v>
      </c>
      <c r="BW82" s="74">
        <v>0</v>
      </c>
      <c r="BX82" s="74">
        <v>6.4663693040701506</v>
      </c>
      <c r="BY82" s="74">
        <v>810.9545592782199</v>
      </c>
      <c r="BZ82" s="74">
        <v>0</v>
      </c>
      <c r="CA82" s="74">
        <v>817.42092858229</v>
      </c>
      <c r="CB82" s="74">
        <v>945</v>
      </c>
      <c r="CD82" s="74">
        <v>0</v>
      </c>
      <c r="CE82" s="74">
        <v>0</v>
      </c>
      <c r="CF82" s="74">
        <v>0</v>
      </c>
      <c r="CH82" s="95">
        <v>945</v>
      </c>
      <c r="CI82" s="75">
        <v>0</v>
      </c>
    </row>
    <row r="83" spans="1:87">
      <c r="A83" s="73" t="s">
        <v>1714</v>
      </c>
      <c r="B83" s="76" t="s">
        <v>1715</v>
      </c>
      <c r="C83" s="62">
        <v>79</v>
      </c>
      <c r="D83" s="74">
        <v>0</v>
      </c>
      <c r="E83" s="74">
        <v>0</v>
      </c>
      <c r="F83" s="74">
        <v>0</v>
      </c>
      <c r="G83" s="74">
        <v>5.5371968602335295</v>
      </c>
      <c r="H83" s="74">
        <v>64.28390674424962</v>
      </c>
      <c r="I83" s="74">
        <v>35.156285390713478</v>
      </c>
      <c r="J83" s="74">
        <v>16.152887882219705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0.29488030616628269</v>
      </c>
      <c r="AF83" s="74">
        <v>0</v>
      </c>
      <c r="AG83" s="74">
        <v>0</v>
      </c>
      <c r="AH83" s="74">
        <v>0</v>
      </c>
      <c r="AI83" s="74">
        <v>88.038153629866841</v>
      </c>
      <c r="AJ83" s="74">
        <v>0</v>
      </c>
      <c r="AK83" s="74">
        <v>0</v>
      </c>
      <c r="AL83" s="74">
        <v>0</v>
      </c>
      <c r="AM83" s="74">
        <v>0</v>
      </c>
      <c r="AN83" s="74">
        <v>35.41840121841684</v>
      </c>
      <c r="AO83" s="74">
        <v>0</v>
      </c>
      <c r="AP83" s="74">
        <v>0</v>
      </c>
      <c r="AQ83" s="74">
        <v>0</v>
      </c>
      <c r="AR83" s="74">
        <v>0</v>
      </c>
      <c r="AS83" s="74">
        <v>0</v>
      </c>
      <c r="AT83" s="74">
        <v>0</v>
      </c>
      <c r="AU83" s="74">
        <v>0</v>
      </c>
      <c r="AV83" s="74">
        <v>0</v>
      </c>
      <c r="AW83" s="74">
        <v>0</v>
      </c>
      <c r="AX83" s="74">
        <v>0</v>
      </c>
      <c r="AY83" s="74">
        <v>0</v>
      </c>
      <c r="AZ83" s="74">
        <v>0</v>
      </c>
      <c r="BA83" s="74">
        <v>0</v>
      </c>
      <c r="BB83" s="74">
        <v>0</v>
      </c>
      <c r="BC83" s="74">
        <v>0</v>
      </c>
      <c r="BD83" s="74">
        <v>0</v>
      </c>
      <c r="BE83" s="74">
        <v>0</v>
      </c>
      <c r="BF83" s="74">
        <v>0</v>
      </c>
      <c r="BG83" s="74">
        <v>0.22935134924044209</v>
      </c>
      <c r="BH83" s="74">
        <v>0</v>
      </c>
      <c r="BI83" s="74">
        <v>0</v>
      </c>
      <c r="BJ83" s="74">
        <v>0</v>
      </c>
      <c r="BK83" s="74">
        <v>0</v>
      </c>
      <c r="BL83" s="74">
        <v>0</v>
      </c>
      <c r="BM83" s="74">
        <v>0</v>
      </c>
      <c r="BN83" s="74">
        <v>0</v>
      </c>
      <c r="BO83" s="74">
        <v>0</v>
      </c>
      <c r="BP83" s="74">
        <v>0</v>
      </c>
      <c r="BQ83" s="74">
        <v>0</v>
      </c>
      <c r="BR83" s="74">
        <v>0</v>
      </c>
      <c r="BS83" s="74">
        <v>0</v>
      </c>
      <c r="BT83" s="74">
        <v>245.11106338110673</v>
      </c>
      <c r="BU83" s="74">
        <v>0</v>
      </c>
      <c r="BV83" s="74">
        <v>0</v>
      </c>
      <c r="BW83" s="74">
        <v>0</v>
      </c>
      <c r="BX83" s="74">
        <v>0</v>
      </c>
      <c r="BY83" s="74">
        <v>593.88893661889324</v>
      </c>
      <c r="BZ83" s="74">
        <v>0</v>
      </c>
      <c r="CA83" s="74">
        <v>593.88893661889324</v>
      </c>
      <c r="CB83" s="74">
        <v>839</v>
      </c>
      <c r="CD83" s="74">
        <v>0</v>
      </c>
      <c r="CE83" s="74">
        <v>0</v>
      </c>
      <c r="CF83" s="74">
        <v>0</v>
      </c>
      <c r="CH83" s="95">
        <v>839</v>
      </c>
      <c r="CI83" s="75">
        <v>0</v>
      </c>
    </row>
    <row r="84" spans="1:87">
      <c r="A84" s="73" t="s">
        <v>1716</v>
      </c>
      <c r="B84" s="73" t="s">
        <v>1717</v>
      </c>
      <c r="C84" s="62">
        <v>80</v>
      </c>
      <c r="D84" s="74">
        <v>0.55080159101244497</v>
      </c>
      <c r="E84" s="74">
        <v>1.3586439244973643</v>
      </c>
      <c r="F84" s="74">
        <v>0.47736137887745234</v>
      </c>
      <c r="G84" s="74">
        <v>2.754007955062225</v>
      </c>
      <c r="H84" s="74">
        <v>86.512569895021358</v>
      </c>
      <c r="I84" s="74">
        <v>87.540732864911249</v>
      </c>
      <c r="J84" s="74">
        <v>26.291595944327376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0</v>
      </c>
      <c r="Q84" s="74">
        <v>0</v>
      </c>
      <c r="R84" s="74">
        <v>0</v>
      </c>
      <c r="S84" s="74">
        <v>3.4516899703446553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74">
        <v>0</v>
      </c>
      <c r="AA84" s="74">
        <v>0</v>
      </c>
      <c r="AB84" s="74">
        <v>4.1126518795595892</v>
      </c>
      <c r="AC84" s="74">
        <v>7.3440212134992675E-2</v>
      </c>
      <c r="AD84" s="74">
        <v>0</v>
      </c>
      <c r="AE84" s="74">
        <v>0.66096190921493403</v>
      </c>
      <c r="AF84" s="74">
        <v>3.0110486975346991</v>
      </c>
      <c r="AG84" s="74">
        <v>3.1212090157371883</v>
      </c>
      <c r="AH84" s="74">
        <v>30.698008672426933</v>
      </c>
      <c r="AI84" s="74">
        <v>995.07815432308303</v>
      </c>
      <c r="AJ84" s="74">
        <v>101.05373189774991</v>
      </c>
      <c r="AK84" s="74">
        <v>1.2852037123623716</v>
      </c>
      <c r="AL84" s="74">
        <v>45.826692372235421</v>
      </c>
      <c r="AM84" s="74">
        <v>0</v>
      </c>
      <c r="AN84" s="74">
        <v>404.14148737886467</v>
      </c>
      <c r="AO84" s="74">
        <v>1.1016031820248899</v>
      </c>
      <c r="AP84" s="74">
        <v>3.7454508188846258</v>
      </c>
      <c r="AQ84" s="74">
        <v>240.73701537850596</v>
      </c>
      <c r="AR84" s="74">
        <v>17.588930806330744</v>
      </c>
      <c r="AS84" s="74">
        <v>21.664862579822838</v>
      </c>
      <c r="AT84" s="74">
        <v>1.5055243487673495</v>
      </c>
      <c r="AU84" s="74">
        <v>7.30730110743177</v>
      </c>
      <c r="AV84" s="74">
        <v>0</v>
      </c>
      <c r="AW84" s="74">
        <v>9.8777085321565128</v>
      </c>
      <c r="AX84" s="74">
        <v>0.33048095460746701</v>
      </c>
      <c r="AY84" s="74">
        <v>0</v>
      </c>
      <c r="AZ84" s="74">
        <v>0</v>
      </c>
      <c r="BA84" s="74">
        <v>0</v>
      </c>
      <c r="BB84" s="74">
        <v>3.4516899703446553</v>
      </c>
      <c r="BC84" s="74">
        <v>0</v>
      </c>
      <c r="BD84" s="74">
        <v>0.22032063640497798</v>
      </c>
      <c r="BE84" s="74">
        <v>0</v>
      </c>
      <c r="BF84" s="74">
        <v>0</v>
      </c>
      <c r="BG84" s="74">
        <v>0.22032063640497798</v>
      </c>
      <c r="BH84" s="74">
        <v>7.3440212134992675E-2</v>
      </c>
      <c r="BI84" s="74">
        <v>0</v>
      </c>
      <c r="BJ84" s="74">
        <v>71.530766619482861</v>
      </c>
      <c r="BK84" s="74">
        <v>0</v>
      </c>
      <c r="BL84" s="74">
        <v>3.965771455289604</v>
      </c>
      <c r="BM84" s="74">
        <v>0.55080159101244497</v>
      </c>
      <c r="BN84" s="74">
        <v>0</v>
      </c>
      <c r="BO84" s="74">
        <v>5.6916164404619325</v>
      </c>
      <c r="BP84" s="74">
        <v>0</v>
      </c>
      <c r="BQ84" s="74">
        <v>0.18360053033748167</v>
      </c>
      <c r="BR84" s="74">
        <v>0</v>
      </c>
      <c r="BS84" s="74">
        <v>0</v>
      </c>
      <c r="BT84" s="74">
        <v>2187.7471993953641</v>
      </c>
      <c r="BU84" s="74">
        <v>0</v>
      </c>
      <c r="BV84" s="74">
        <v>0</v>
      </c>
      <c r="BW84" s="74">
        <v>0</v>
      </c>
      <c r="BX84" s="74">
        <v>209.85540617574154</v>
      </c>
      <c r="BY84" s="74">
        <v>3335.3973944288946</v>
      </c>
      <c r="BZ84" s="74">
        <v>0</v>
      </c>
      <c r="CA84" s="74">
        <v>3545.2528006046359</v>
      </c>
      <c r="CB84" s="74">
        <v>5733</v>
      </c>
      <c r="CD84" s="74">
        <v>0</v>
      </c>
      <c r="CE84" s="74">
        <v>0</v>
      </c>
      <c r="CF84" s="74">
        <v>0</v>
      </c>
      <c r="CH84" s="95">
        <v>5733</v>
      </c>
      <c r="CI84" s="75">
        <v>0</v>
      </c>
    </row>
    <row r="85" spans="1:87">
      <c r="A85" s="73" t="s">
        <v>1718</v>
      </c>
      <c r="B85" s="73" t="s">
        <v>1719</v>
      </c>
      <c r="C85" s="62">
        <v>81</v>
      </c>
      <c r="D85" s="74">
        <v>0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0</v>
      </c>
      <c r="M85" s="74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0</v>
      </c>
      <c r="AJ85" s="74">
        <v>61.424906037896903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  <c r="AR85" s="74">
        <v>4.2978747814434595</v>
      </c>
      <c r="AS85" s="74">
        <v>0</v>
      </c>
      <c r="AT85" s="74">
        <v>0</v>
      </c>
      <c r="AU85" s="74">
        <v>0</v>
      </c>
      <c r="AV85" s="74">
        <v>0</v>
      </c>
      <c r="AW85" s="74">
        <v>0</v>
      </c>
      <c r="AX85" s="74">
        <v>0</v>
      </c>
      <c r="AY85" s="74">
        <v>0</v>
      </c>
      <c r="AZ85" s="74">
        <v>0</v>
      </c>
      <c r="BA85" s="74">
        <v>0</v>
      </c>
      <c r="BB85" s="74">
        <v>0</v>
      </c>
      <c r="BC85" s="74">
        <v>0</v>
      </c>
      <c r="BD85" s="74">
        <v>0</v>
      </c>
      <c r="BE85" s="74">
        <v>0</v>
      </c>
      <c r="BF85" s="74">
        <v>0</v>
      </c>
      <c r="BG85" s="74">
        <v>0.74745648372929741</v>
      </c>
      <c r="BH85" s="74">
        <v>0</v>
      </c>
      <c r="BI85" s="74">
        <v>0</v>
      </c>
      <c r="BJ85" s="74">
        <v>0</v>
      </c>
      <c r="BK85" s="74">
        <v>0</v>
      </c>
      <c r="BL85" s="74">
        <v>0.4538128651213591</v>
      </c>
      <c r="BM85" s="74">
        <v>0</v>
      </c>
      <c r="BN85" s="74">
        <v>0</v>
      </c>
      <c r="BO85" s="74">
        <v>0</v>
      </c>
      <c r="BP85" s="74">
        <v>0</v>
      </c>
      <c r="BQ85" s="74">
        <v>0</v>
      </c>
      <c r="BR85" s="74">
        <v>0</v>
      </c>
      <c r="BS85" s="74">
        <v>0</v>
      </c>
      <c r="BT85" s="74">
        <v>66.924050168191016</v>
      </c>
      <c r="BU85" s="74">
        <v>0</v>
      </c>
      <c r="BV85" s="74">
        <v>0</v>
      </c>
      <c r="BW85" s="74">
        <v>0</v>
      </c>
      <c r="BX85" s="74">
        <v>4041.6039870219865</v>
      </c>
      <c r="BY85" s="74">
        <v>1708.4719628098223</v>
      </c>
      <c r="BZ85" s="74">
        <v>0</v>
      </c>
      <c r="CA85" s="74">
        <v>5750.0759498318093</v>
      </c>
      <c r="CB85" s="74">
        <v>5817</v>
      </c>
      <c r="CD85" s="74">
        <v>0</v>
      </c>
      <c r="CE85" s="74">
        <v>0</v>
      </c>
      <c r="CF85" s="74">
        <v>0</v>
      </c>
      <c r="CH85" s="95">
        <v>5817</v>
      </c>
      <c r="CI85" s="75">
        <v>0</v>
      </c>
    </row>
    <row r="86" spans="1:87">
      <c r="A86" s="77" t="s">
        <v>1720</v>
      </c>
      <c r="B86" s="77" t="s">
        <v>1721</v>
      </c>
      <c r="C86" s="62">
        <v>82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1.8866436668309512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0.68605224248398222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0</v>
      </c>
      <c r="AF86" s="74">
        <v>0</v>
      </c>
      <c r="AG86" s="74">
        <v>0</v>
      </c>
      <c r="AH86" s="74">
        <v>0</v>
      </c>
      <c r="AI86" s="74">
        <v>0</v>
      </c>
      <c r="AJ86" s="74">
        <v>237.51700344997536</v>
      </c>
      <c r="AK86" s="74">
        <v>1.0290783637259733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6.4889107934943322</v>
      </c>
      <c r="AS86" s="74">
        <v>0</v>
      </c>
      <c r="AT86" s="74">
        <v>19.438146870379494</v>
      </c>
      <c r="AU86" s="74">
        <v>0</v>
      </c>
      <c r="AV86" s="74">
        <v>0</v>
      </c>
      <c r="AW86" s="74">
        <v>0</v>
      </c>
      <c r="AX86" s="74">
        <v>0</v>
      </c>
      <c r="AY86" s="74">
        <v>0</v>
      </c>
      <c r="AZ86" s="74">
        <v>0</v>
      </c>
      <c r="BA86" s="74">
        <v>0</v>
      </c>
      <c r="BB86" s="74">
        <v>0</v>
      </c>
      <c r="BC86" s="74">
        <v>0</v>
      </c>
      <c r="BD86" s="74">
        <v>0</v>
      </c>
      <c r="BE86" s="74">
        <v>0</v>
      </c>
      <c r="BF86" s="74">
        <v>0</v>
      </c>
      <c r="BG86" s="74">
        <v>0</v>
      </c>
      <c r="BH86" s="74">
        <v>0</v>
      </c>
      <c r="BI86" s="74">
        <v>0</v>
      </c>
      <c r="BJ86" s="74">
        <v>0</v>
      </c>
      <c r="BK86" s="74">
        <v>0</v>
      </c>
      <c r="BL86" s="74">
        <v>0</v>
      </c>
      <c r="BM86" s="74">
        <v>0</v>
      </c>
      <c r="BN86" s="74">
        <v>0</v>
      </c>
      <c r="BO86" s="74">
        <v>0</v>
      </c>
      <c r="BP86" s="74">
        <v>0</v>
      </c>
      <c r="BQ86" s="74">
        <v>0</v>
      </c>
      <c r="BR86" s="74">
        <v>0</v>
      </c>
      <c r="BS86" s="74">
        <v>0</v>
      </c>
      <c r="BT86" s="74">
        <v>267.04583538689008</v>
      </c>
      <c r="BU86" s="74">
        <v>0</v>
      </c>
      <c r="BV86" s="74">
        <v>0</v>
      </c>
      <c r="BW86" s="74">
        <v>0</v>
      </c>
      <c r="BX86" s="74">
        <v>41.734844751108923</v>
      </c>
      <c r="BY86" s="74">
        <v>1837.2193198620009</v>
      </c>
      <c r="BZ86" s="74">
        <v>0</v>
      </c>
      <c r="CA86" s="74">
        <v>1878.9541646131099</v>
      </c>
      <c r="CB86" s="74">
        <v>2146</v>
      </c>
      <c r="CD86" s="74">
        <v>0</v>
      </c>
      <c r="CE86" s="74">
        <v>0</v>
      </c>
      <c r="CF86" s="74">
        <v>0</v>
      </c>
      <c r="CH86" s="95">
        <v>2146</v>
      </c>
      <c r="CI86" s="75">
        <v>0</v>
      </c>
    </row>
    <row r="87" spans="1:87">
      <c r="A87" s="77" t="s">
        <v>1722</v>
      </c>
      <c r="B87" s="77" t="s">
        <v>1723</v>
      </c>
      <c r="C87" s="62">
        <v>83</v>
      </c>
      <c r="D87" s="74">
        <v>0</v>
      </c>
      <c r="E87" s="74">
        <v>0</v>
      </c>
      <c r="F87" s="74">
        <v>0</v>
      </c>
      <c r="G87" s="74">
        <v>0</v>
      </c>
      <c r="H87" s="74">
        <v>0</v>
      </c>
      <c r="I87" s="74">
        <v>0</v>
      </c>
      <c r="J87" s="74">
        <v>0</v>
      </c>
      <c r="K87" s="74">
        <v>0</v>
      </c>
      <c r="L87" s="74">
        <v>0</v>
      </c>
      <c r="M87" s="74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74">
        <v>0</v>
      </c>
      <c r="AA87" s="74">
        <v>0</v>
      </c>
      <c r="AB87" s="74">
        <v>0</v>
      </c>
      <c r="AC87" s="74">
        <v>0</v>
      </c>
      <c r="AD87" s="74">
        <v>0</v>
      </c>
      <c r="AE87" s="74">
        <v>0</v>
      </c>
      <c r="AF87" s="74">
        <v>0</v>
      </c>
      <c r="AG87" s="74">
        <v>0</v>
      </c>
      <c r="AH87" s="74">
        <v>0</v>
      </c>
      <c r="AI87" s="74">
        <v>0</v>
      </c>
      <c r="AJ87" s="74">
        <v>2380.0596222255626</v>
      </c>
      <c r="AK87" s="74">
        <v>575.7910382951718</v>
      </c>
      <c r="AL87" s="74">
        <v>0.90752709721595937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  <c r="AR87" s="74">
        <v>655.61851796182179</v>
      </c>
      <c r="AS87" s="74">
        <v>0</v>
      </c>
      <c r="AT87" s="74">
        <v>498.05785192978942</v>
      </c>
      <c r="AU87" s="74">
        <v>0</v>
      </c>
      <c r="AV87" s="74">
        <v>0</v>
      </c>
      <c r="AW87" s="74">
        <v>0</v>
      </c>
      <c r="AX87" s="74">
        <v>0</v>
      </c>
      <c r="AY87" s="74">
        <v>0</v>
      </c>
      <c r="AZ87" s="74">
        <v>0</v>
      </c>
      <c r="BA87" s="74">
        <v>0</v>
      </c>
      <c r="BB87" s="74">
        <v>0</v>
      </c>
      <c r="BC87" s="74">
        <v>0</v>
      </c>
      <c r="BD87" s="74">
        <v>0</v>
      </c>
      <c r="BE87" s="74">
        <v>0</v>
      </c>
      <c r="BF87" s="74">
        <v>0</v>
      </c>
      <c r="BG87" s="74">
        <v>2.1641030779765185</v>
      </c>
      <c r="BH87" s="74">
        <v>0</v>
      </c>
      <c r="BI87" s="74">
        <v>8.3073634283614748</v>
      </c>
      <c r="BJ87" s="74">
        <v>0</v>
      </c>
      <c r="BK87" s="74">
        <v>0</v>
      </c>
      <c r="BL87" s="74">
        <v>39.442523840539771</v>
      </c>
      <c r="BM87" s="74">
        <v>14.62514822051873</v>
      </c>
      <c r="BN87" s="74">
        <v>0</v>
      </c>
      <c r="BO87" s="74">
        <v>5.0263039230422368</v>
      </c>
      <c r="BP87" s="74">
        <v>0</v>
      </c>
      <c r="BQ87" s="74">
        <v>0</v>
      </c>
      <c r="BR87" s="74">
        <v>0</v>
      </c>
      <c r="BS87" s="74">
        <v>0</v>
      </c>
      <c r="BT87" s="74">
        <v>4180</v>
      </c>
      <c r="BU87" s="74">
        <v>0</v>
      </c>
      <c r="BV87" s="74">
        <v>0</v>
      </c>
      <c r="BW87" s="74">
        <v>0</v>
      </c>
      <c r="BX87" s="74">
        <v>0</v>
      </c>
      <c r="BY87" s="74">
        <v>0</v>
      </c>
      <c r="BZ87" s="74">
        <v>0</v>
      </c>
      <c r="CA87" s="74">
        <v>0</v>
      </c>
      <c r="CB87" s="74">
        <v>4180</v>
      </c>
      <c r="CD87" s="74">
        <v>0</v>
      </c>
      <c r="CE87" s="74">
        <v>0</v>
      </c>
      <c r="CF87" s="74">
        <v>0</v>
      </c>
      <c r="CH87" s="95">
        <v>4180</v>
      </c>
      <c r="CI87" s="75">
        <v>0</v>
      </c>
    </row>
    <row r="88" spans="1:87">
      <c r="A88" s="77" t="s">
        <v>1724</v>
      </c>
      <c r="B88" s="77" t="s">
        <v>1725</v>
      </c>
      <c r="C88" s="62">
        <v>84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0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74">
        <v>0</v>
      </c>
      <c r="AA88" s="74">
        <v>0</v>
      </c>
      <c r="AB88" s="74">
        <v>0</v>
      </c>
      <c r="AC88" s="74">
        <v>0</v>
      </c>
      <c r="AD88" s="74">
        <v>0</v>
      </c>
      <c r="AE88" s="74">
        <v>0</v>
      </c>
      <c r="AF88" s="74">
        <v>0</v>
      </c>
      <c r="AG88" s="74">
        <v>0</v>
      </c>
      <c r="AH88" s="74">
        <v>0</v>
      </c>
      <c r="AI88" s="74">
        <v>0</v>
      </c>
      <c r="AJ88" s="74">
        <v>0</v>
      </c>
      <c r="AK88" s="74">
        <v>0</v>
      </c>
      <c r="AL88" s="74">
        <v>302.71646199284942</v>
      </c>
      <c r="AM88" s="74">
        <v>0</v>
      </c>
      <c r="AN88" s="74">
        <v>42.233405875952123</v>
      </c>
      <c r="AO88" s="74">
        <v>0</v>
      </c>
      <c r="AP88" s="74">
        <v>0</v>
      </c>
      <c r="AQ88" s="74">
        <v>0</v>
      </c>
      <c r="AR88" s="74">
        <v>3.9566493082543137</v>
      </c>
      <c r="AS88" s="74">
        <v>0</v>
      </c>
      <c r="AT88" s="74">
        <v>29.445340432146743</v>
      </c>
      <c r="AU88" s="74">
        <v>0</v>
      </c>
      <c r="AV88" s="74">
        <v>0</v>
      </c>
      <c r="AW88" s="74">
        <v>0</v>
      </c>
      <c r="AX88" s="74">
        <v>0</v>
      </c>
      <c r="AY88" s="74">
        <v>0</v>
      </c>
      <c r="AZ88" s="74">
        <v>0</v>
      </c>
      <c r="BA88" s="74">
        <v>0</v>
      </c>
      <c r="BB88" s="74">
        <v>0</v>
      </c>
      <c r="BC88" s="74">
        <v>0</v>
      </c>
      <c r="BD88" s="74">
        <v>0</v>
      </c>
      <c r="BE88" s="74">
        <v>0</v>
      </c>
      <c r="BF88" s="74">
        <v>0</v>
      </c>
      <c r="BG88" s="74">
        <v>0</v>
      </c>
      <c r="BH88" s="74">
        <v>0</v>
      </c>
      <c r="BI88" s="74">
        <v>0</v>
      </c>
      <c r="BJ88" s="74">
        <v>0</v>
      </c>
      <c r="BK88" s="74">
        <v>0</v>
      </c>
      <c r="BL88" s="74">
        <v>7.3886600341986632</v>
      </c>
      <c r="BM88" s="74">
        <v>2.1859940929581843E-2</v>
      </c>
      <c r="BN88" s="74">
        <v>0</v>
      </c>
      <c r="BO88" s="74">
        <v>0</v>
      </c>
      <c r="BP88" s="74">
        <v>0</v>
      </c>
      <c r="BQ88" s="74">
        <v>0</v>
      </c>
      <c r="BR88" s="74">
        <v>2.0985543292398572</v>
      </c>
      <c r="BS88" s="74">
        <v>0</v>
      </c>
      <c r="BT88" s="74">
        <v>387.86093191357065</v>
      </c>
      <c r="BU88" s="74">
        <v>0</v>
      </c>
      <c r="BV88" s="74">
        <v>0</v>
      </c>
      <c r="BW88" s="74">
        <v>0</v>
      </c>
      <c r="BX88" s="74">
        <v>383.81684284159803</v>
      </c>
      <c r="BY88" s="74">
        <v>353.32222524483137</v>
      </c>
      <c r="BZ88" s="74">
        <v>0</v>
      </c>
      <c r="CA88" s="74">
        <v>737.13906808642935</v>
      </c>
      <c r="CB88" s="74">
        <v>1125</v>
      </c>
      <c r="CD88" s="74">
        <v>0</v>
      </c>
      <c r="CE88" s="74">
        <v>0</v>
      </c>
      <c r="CF88" s="74">
        <v>0</v>
      </c>
      <c r="CH88" s="95">
        <v>1125</v>
      </c>
      <c r="CI88" s="75">
        <v>0</v>
      </c>
    </row>
    <row r="89" spans="1:87">
      <c r="A89" s="77" t="s">
        <v>1726</v>
      </c>
      <c r="B89" s="77" t="s">
        <v>1727</v>
      </c>
      <c r="C89" s="62">
        <v>85</v>
      </c>
      <c r="D89" s="74">
        <v>0</v>
      </c>
      <c r="E89" s="74">
        <v>0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74">
        <v>0</v>
      </c>
      <c r="AA89" s="74">
        <v>0</v>
      </c>
      <c r="AB89" s="74">
        <v>0</v>
      </c>
      <c r="AC89" s="74">
        <v>0</v>
      </c>
      <c r="AD89" s="74">
        <v>0</v>
      </c>
      <c r="AE89" s="74">
        <v>0</v>
      </c>
      <c r="AF89" s="74">
        <v>0</v>
      </c>
      <c r="AG89" s="74">
        <v>0</v>
      </c>
      <c r="AH89" s="74">
        <v>0</v>
      </c>
      <c r="AI89" s="74">
        <v>0</v>
      </c>
      <c r="AJ89" s="74">
        <v>0</v>
      </c>
      <c r="AK89" s="74">
        <v>10.833684095443738</v>
      </c>
      <c r="AL89" s="74">
        <v>0</v>
      </c>
      <c r="AM89" s="74">
        <v>46.665782928362532</v>
      </c>
      <c r="AN89" s="74">
        <v>0</v>
      </c>
      <c r="AO89" s="74">
        <v>0</v>
      </c>
      <c r="AP89" s="74">
        <v>0</v>
      </c>
      <c r="AQ89" s="74">
        <v>1.5565638068166288E-2</v>
      </c>
      <c r="AR89" s="74">
        <v>0.23348457102249431</v>
      </c>
      <c r="AS89" s="74">
        <v>1.9301391204526199</v>
      </c>
      <c r="AT89" s="74">
        <v>0</v>
      </c>
      <c r="AU89" s="74">
        <v>0</v>
      </c>
      <c r="AV89" s="74">
        <v>0</v>
      </c>
      <c r="AW89" s="74">
        <v>0.7160193511356493</v>
      </c>
      <c r="AX89" s="74">
        <v>0</v>
      </c>
      <c r="AY89" s="74">
        <v>0</v>
      </c>
      <c r="AZ89" s="74">
        <v>0</v>
      </c>
      <c r="BA89" s="74">
        <v>0</v>
      </c>
      <c r="BB89" s="74">
        <v>0</v>
      </c>
      <c r="BC89" s="74">
        <v>0</v>
      </c>
      <c r="BD89" s="74">
        <v>0</v>
      </c>
      <c r="BE89" s="74">
        <v>0</v>
      </c>
      <c r="BF89" s="74">
        <v>0</v>
      </c>
      <c r="BG89" s="74">
        <v>0</v>
      </c>
      <c r="BH89" s="74">
        <v>0</v>
      </c>
      <c r="BI89" s="74">
        <v>0</v>
      </c>
      <c r="BJ89" s="74">
        <v>0</v>
      </c>
      <c r="BK89" s="74">
        <v>0</v>
      </c>
      <c r="BL89" s="74">
        <v>2.1169267772706153</v>
      </c>
      <c r="BM89" s="74">
        <v>1.7433514636346243</v>
      </c>
      <c r="BN89" s="74">
        <v>0</v>
      </c>
      <c r="BO89" s="74">
        <v>0.76271626534014814</v>
      </c>
      <c r="BP89" s="74">
        <v>0.38914095170415725</v>
      </c>
      <c r="BQ89" s="74">
        <v>0.24905020909066061</v>
      </c>
      <c r="BR89" s="74">
        <v>0</v>
      </c>
      <c r="BS89" s="74">
        <v>0</v>
      </c>
      <c r="BT89" s="74">
        <v>65.655861371525404</v>
      </c>
      <c r="BU89" s="74">
        <v>0</v>
      </c>
      <c r="BV89" s="74">
        <v>0</v>
      </c>
      <c r="BW89" s="74">
        <v>0</v>
      </c>
      <c r="BX89" s="74">
        <v>846.35043868040566</v>
      </c>
      <c r="BY89" s="74">
        <v>226.99369994806901</v>
      </c>
      <c r="BZ89" s="74">
        <v>0</v>
      </c>
      <c r="CA89" s="74">
        <v>1073.3441386284746</v>
      </c>
      <c r="CB89" s="74">
        <v>1139</v>
      </c>
      <c r="CD89" s="74">
        <v>0</v>
      </c>
      <c r="CE89" s="74">
        <v>0</v>
      </c>
      <c r="CF89" s="74">
        <v>0</v>
      </c>
      <c r="CH89" s="95">
        <v>1139</v>
      </c>
      <c r="CI89" s="75">
        <v>0</v>
      </c>
    </row>
    <row r="90" spans="1:87">
      <c r="A90" s="77" t="s">
        <v>1728</v>
      </c>
      <c r="B90" s="77" t="s">
        <v>1729</v>
      </c>
      <c r="C90" s="62">
        <v>86</v>
      </c>
      <c r="D90" s="74">
        <v>0.16549674642619255</v>
      </c>
      <c r="E90" s="74">
        <v>4.9649023927857763E-2</v>
      </c>
      <c r="F90" s="74">
        <v>0.29789414356714661</v>
      </c>
      <c r="G90" s="74">
        <v>0</v>
      </c>
      <c r="H90" s="74">
        <v>0.91023210534405907</v>
      </c>
      <c r="I90" s="74">
        <v>0.5295895885638161</v>
      </c>
      <c r="J90" s="74">
        <v>9.9298047855715527E-2</v>
      </c>
      <c r="K90" s="74">
        <v>0.23169544499666955</v>
      </c>
      <c r="L90" s="74">
        <v>0.1489470717835733</v>
      </c>
      <c r="M90" s="74">
        <v>0.41374186606548136</v>
      </c>
      <c r="N90" s="74">
        <v>0.13239739714095403</v>
      </c>
      <c r="O90" s="74">
        <v>0</v>
      </c>
      <c r="P90" s="74">
        <v>0.23169544499666955</v>
      </c>
      <c r="Q90" s="74">
        <v>38.941384434083105</v>
      </c>
      <c r="R90" s="74">
        <v>6.6860685556181787</v>
      </c>
      <c r="S90" s="74">
        <v>0.1820464210688118</v>
      </c>
      <c r="T90" s="74">
        <v>3.3099349285238507E-2</v>
      </c>
      <c r="U90" s="74">
        <v>0</v>
      </c>
      <c r="V90" s="74">
        <v>8.2748373213096277E-2</v>
      </c>
      <c r="W90" s="74">
        <v>3.3099349285238507E-2</v>
      </c>
      <c r="X90" s="74">
        <v>2.0190603063995489</v>
      </c>
      <c r="Y90" s="74">
        <v>1.0095301531997745</v>
      </c>
      <c r="Z90" s="74">
        <v>0</v>
      </c>
      <c r="AA90" s="74">
        <v>1.5556694164062101</v>
      </c>
      <c r="AB90" s="74">
        <v>3.3099349285238507E-2</v>
      </c>
      <c r="AC90" s="74">
        <v>3.5581800481631398</v>
      </c>
      <c r="AD90" s="74">
        <v>0.16549674642619255</v>
      </c>
      <c r="AE90" s="74">
        <v>1.6549674642619253E-2</v>
      </c>
      <c r="AF90" s="74">
        <v>8.2748373213096277E-2</v>
      </c>
      <c r="AG90" s="74">
        <v>0.71163600963262785</v>
      </c>
      <c r="AH90" s="74">
        <v>4.9649023927857763E-2</v>
      </c>
      <c r="AI90" s="74">
        <v>14.64646205871804</v>
      </c>
      <c r="AJ90" s="74">
        <v>9.8636060870010756</v>
      </c>
      <c r="AK90" s="74">
        <v>0.72818568427524721</v>
      </c>
      <c r="AL90" s="74">
        <v>0.1489470717835733</v>
      </c>
      <c r="AM90" s="74">
        <v>19.214172260080957</v>
      </c>
      <c r="AN90" s="74">
        <v>2.6148485935338424</v>
      </c>
      <c r="AO90" s="74">
        <v>1.3239739714095404</v>
      </c>
      <c r="AP90" s="74">
        <v>0.81093405748834357</v>
      </c>
      <c r="AQ90" s="74">
        <v>21.713173131116459</v>
      </c>
      <c r="AR90" s="74">
        <v>0.49649023927857761</v>
      </c>
      <c r="AS90" s="74">
        <v>8.1424399241686736</v>
      </c>
      <c r="AT90" s="74">
        <v>2.5321002203207459</v>
      </c>
      <c r="AU90" s="74">
        <v>2.3500537992519344</v>
      </c>
      <c r="AV90" s="74">
        <v>3.3099349285238507E-2</v>
      </c>
      <c r="AW90" s="74">
        <v>3.2768355792386124</v>
      </c>
      <c r="AX90" s="74">
        <v>9.9298047855715527E-2</v>
      </c>
      <c r="AY90" s="74">
        <v>0.1489470717835733</v>
      </c>
      <c r="AZ90" s="74">
        <v>3.3099349285238507E-2</v>
      </c>
      <c r="BA90" s="74">
        <v>1.4067223446226367</v>
      </c>
      <c r="BB90" s="74">
        <v>4.9649023927857763E-2</v>
      </c>
      <c r="BC90" s="74">
        <v>1.9197622585438334</v>
      </c>
      <c r="BD90" s="74">
        <v>6.1068299431265052</v>
      </c>
      <c r="BE90" s="74">
        <v>3.1278885074550393</v>
      </c>
      <c r="BF90" s="74">
        <v>6.2888763641953167</v>
      </c>
      <c r="BG90" s="74">
        <v>10.955884613413946</v>
      </c>
      <c r="BH90" s="74">
        <v>6.9012143259722292</v>
      </c>
      <c r="BI90" s="74">
        <v>13.752779628016601</v>
      </c>
      <c r="BJ90" s="74">
        <v>5.0145514167136342</v>
      </c>
      <c r="BK90" s="74">
        <v>0.46339088999333911</v>
      </c>
      <c r="BL90" s="74">
        <v>19.992006968284059</v>
      </c>
      <c r="BM90" s="74">
        <v>25.023108059640315</v>
      </c>
      <c r="BN90" s="74">
        <v>0.67853666034738935</v>
      </c>
      <c r="BO90" s="74">
        <v>55.077317210636878</v>
      </c>
      <c r="BP90" s="74">
        <v>245.15033048111903</v>
      </c>
      <c r="BQ90" s="74">
        <v>4.4022134549367218</v>
      </c>
      <c r="BR90" s="74">
        <v>2.4824511963928884</v>
      </c>
      <c r="BS90" s="74">
        <v>0</v>
      </c>
      <c r="BT90" s="74">
        <v>555.3408823077317</v>
      </c>
      <c r="BU90" s="74">
        <v>0</v>
      </c>
      <c r="BV90" s="74">
        <v>0</v>
      </c>
      <c r="BW90" s="74">
        <v>0</v>
      </c>
      <c r="BX90" s="74">
        <v>587.99339037761956</v>
      </c>
      <c r="BY90" s="74">
        <v>148.66572731464876</v>
      </c>
      <c r="BZ90" s="74">
        <v>0</v>
      </c>
      <c r="CA90" s="74">
        <v>736.6591176922683</v>
      </c>
      <c r="CB90" s="74">
        <v>1292</v>
      </c>
      <c r="CD90" s="74">
        <v>0</v>
      </c>
      <c r="CE90" s="74">
        <v>0</v>
      </c>
      <c r="CF90" s="74">
        <v>0</v>
      </c>
      <c r="CH90" s="95">
        <v>1292</v>
      </c>
      <c r="CI90" s="75">
        <v>0</v>
      </c>
    </row>
    <row r="91" spans="1:87">
      <c r="A91" s="77" t="s">
        <v>1730</v>
      </c>
      <c r="B91" s="77" t="s">
        <v>1518</v>
      </c>
      <c r="C91" s="62">
        <v>87</v>
      </c>
      <c r="D91" s="74">
        <v>5.0665244918360548</v>
      </c>
      <c r="E91" s="74">
        <v>2.1030856381206262</v>
      </c>
      <c r="F91" s="74">
        <v>6.4526491169610125</v>
      </c>
      <c r="G91" s="74">
        <v>48.131982672442518</v>
      </c>
      <c r="H91" s="74">
        <v>110.02961679440186</v>
      </c>
      <c r="I91" s="74">
        <v>55.875161612795736</v>
      </c>
      <c r="J91" s="74">
        <v>47.797400866377878</v>
      </c>
      <c r="K91" s="74">
        <v>53.007317560813064</v>
      </c>
      <c r="L91" s="74">
        <v>36.278227257580802</v>
      </c>
      <c r="M91" s="74">
        <v>30.638133955348213</v>
      </c>
      <c r="N91" s="74">
        <v>20.02711096301233</v>
      </c>
      <c r="O91" s="74">
        <v>0.81255581472842386</v>
      </c>
      <c r="P91" s="74">
        <v>8.746924358547151</v>
      </c>
      <c r="Q91" s="74">
        <v>15.916534488503832</v>
      </c>
      <c r="R91" s="74">
        <v>9.5594801732755759</v>
      </c>
      <c r="S91" s="74">
        <v>24.663458847050983</v>
      </c>
      <c r="T91" s="74">
        <v>125.9461512829057</v>
      </c>
      <c r="U91" s="74">
        <v>75.663285571476166</v>
      </c>
      <c r="V91" s="74">
        <v>23.181739420193267</v>
      </c>
      <c r="W91" s="74">
        <v>31.163905364878371</v>
      </c>
      <c r="X91" s="74">
        <v>57.930449850049982</v>
      </c>
      <c r="Y91" s="74">
        <v>31.02051316227924</v>
      </c>
      <c r="Z91" s="74">
        <v>8.4601399533488824</v>
      </c>
      <c r="AA91" s="74">
        <v>32.502232589136959</v>
      </c>
      <c r="AB91" s="74">
        <v>29.634388537154283</v>
      </c>
      <c r="AC91" s="74">
        <v>147.83736087970678</v>
      </c>
      <c r="AD91" s="74">
        <v>385.19925358213925</v>
      </c>
      <c r="AE91" s="74">
        <v>103.00339886704433</v>
      </c>
      <c r="AF91" s="74">
        <v>41.153562145951348</v>
      </c>
      <c r="AG91" s="74">
        <v>4.3973608797067643</v>
      </c>
      <c r="AH91" s="74">
        <v>26.192975674775074</v>
      </c>
      <c r="AI91" s="74">
        <v>93.587310896367882</v>
      </c>
      <c r="AJ91" s="74">
        <v>13.478867044318561</v>
      </c>
      <c r="AK91" s="74">
        <v>40.24541152949017</v>
      </c>
      <c r="AL91" s="74">
        <v>21.556627790736421</v>
      </c>
      <c r="AM91" s="74">
        <v>38.620299900033324</v>
      </c>
      <c r="AN91" s="74">
        <v>38.907084305231592</v>
      </c>
      <c r="AO91" s="74">
        <v>73.60799733422192</v>
      </c>
      <c r="AP91" s="74">
        <v>59.268777074308566</v>
      </c>
      <c r="AQ91" s="74">
        <v>143.20101299566812</v>
      </c>
      <c r="AR91" s="74">
        <v>42.205104965011657</v>
      </c>
      <c r="AS91" s="74">
        <v>219.82024658447185</v>
      </c>
      <c r="AT91" s="74">
        <v>30.255754748417196</v>
      </c>
      <c r="AU91" s="74">
        <v>33.505978007330889</v>
      </c>
      <c r="AV91" s="74">
        <v>16.681292902365875</v>
      </c>
      <c r="AW91" s="74">
        <v>150.41842052649116</v>
      </c>
      <c r="AX91" s="74">
        <v>0.3345818060646451</v>
      </c>
      <c r="AY91" s="74">
        <v>12.80970343218927</v>
      </c>
      <c r="AZ91" s="74">
        <v>40.914575141619459</v>
      </c>
      <c r="BA91" s="74">
        <v>7.934368543818727</v>
      </c>
      <c r="BB91" s="74">
        <v>45.455328223925356</v>
      </c>
      <c r="BC91" s="74">
        <v>42.778673775408194</v>
      </c>
      <c r="BD91" s="74">
        <v>17.732835721426191</v>
      </c>
      <c r="BE91" s="74">
        <v>4.684145284905032</v>
      </c>
      <c r="BF91" s="74">
        <v>45.407530823058977</v>
      </c>
      <c r="BG91" s="74">
        <v>12.905298233922025</v>
      </c>
      <c r="BH91" s="74">
        <v>7.3607997334221924</v>
      </c>
      <c r="BI91" s="74">
        <v>53.150709763412195</v>
      </c>
      <c r="BJ91" s="74">
        <v>46.172289236921024</v>
      </c>
      <c r="BK91" s="74">
        <v>12.044945018327224</v>
      </c>
      <c r="BL91" s="74">
        <v>65.625831389536813</v>
      </c>
      <c r="BM91" s="74">
        <v>6.30925691436188</v>
      </c>
      <c r="BN91" s="74">
        <v>0</v>
      </c>
      <c r="BO91" s="74">
        <v>51.382205931356211</v>
      </c>
      <c r="BP91" s="74">
        <v>20.505084971676109</v>
      </c>
      <c r="BQ91" s="74">
        <v>28.057074308563809</v>
      </c>
      <c r="BR91" s="74">
        <v>25.762799066977674</v>
      </c>
      <c r="BS91" s="74">
        <v>0</v>
      </c>
      <c r="BT91" s="74">
        <v>3161.081106297901</v>
      </c>
      <c r="BU91" s="74">
        <v>0</v>
      </c>
      <c r="BV91" s="74">
        <v>0</v>
      </c>
      <c r="BW91" s="74">
        <v>0</v>
      </c>
      <c r="BX91" s="74">
        <v>8.1255581472842398</v>
      </c>
      <c r="BY91" s="74">
        <v>416.79333555481509</v>
      </c>
      <c r="BZ91" s="74">
        <v>0</v>
      </c>
      <c r="CA91" s="74">
        <v>424.9188937020993</v>
      </c>
      <c r="CB91" s="74">
        <v>3586</v>
      </c>
      <c r="CD91" s="74">
        <v>0</v>
      </c>
      <c r="CE91" s="74">
        <v>0</v>
      </c>
      <c r="CF91" s="74">
        <v>0</v>
      </c>
      <c r="CH91" s="95">
        <v>3586</v>
      </c>
      <c r="CI91" s="75">
        <v>0</v>
      </c>
    </row>
    <row r="92" spans="1:87">
      <c r="A92" s="77" t="s">
        <v>1731</v>
      </c>
      <c r="B92" s="77" t="s">
        <v>1732</v>
      </c>
      <c r="C92" s="62">
        <v>88</v>
      </c>
      <c r="D92" s="74">
        <v>-25.765327388164589</v>
      </c>
      <c r="E92" s="74">
        <v>-17.702903116366986</v>
      </c>
      <c r="F92" s="74">
        <v>-1.5149323898609024</v>
      </c>
      <c r="G92" s="74">
        <v>-2.9265739349585616</v>
      </c>
      <c r="H92" s="74">
        <v>-0.7574661949304512</v>
      </c>
      <c r="I92" s="74">
        <v>-4.7284253380506946</v>
      </c>
      <c r="J92" s="74">
        <v>-1.6469151359472689</v>
      </c>
      <c r="K92" s="74">
        <v>-5.9105316725633692</v>
      </c>
      <c r="L92" s="74">
        <v>-0.29839577376048076</v>
      </c>
      <c r="M92" s="74">
        <v>-12.584267920321814</v>
      </c>
      <c r="N92" s="74">
        <v>-2.8864052731061896</v>
      </c>
      <c r="O92" s="74">
        <v>-0.26970387243735766</v>
      </c>
      <c r="P92" s="74">
        <v>-6.4843696990258319</v>
      </c>
      <c r="Q92" s="74">
        <v>-0.95257112392768861</v>
      </c>
      <c r="R92" s="74">
        <v>-1.2165366161004216</v>
      </c>
      <c r="S92" s="74">
        <v>-3.133155624485048</v>
      </c>
      <c r="T92" s="74">
        <v>-9.2846992681626528</v>
      </c>
      <c r="U92" s="74">
        <v>-0.74598943440120191</v>
      </c>
      <c r="V92" s="74">
        <v>-0.36151795667135173</v>
      </c>
      <c r="W92" s="74">
        <v>-0.52219260408084145</v>
      </c>
      <c r="X92" s="74">
        <v>-19.711336208985603</v>
      </c>
      <c r="Y92" s="74">
        <v>-3.0872485823680513</v>
      </c>
      <c r="Z92" s="74">
        <v>-0.88944894101681782</v>
      </c>
      <c r="AA92" s="74">
        <v>-1.1878447147772984</v>
      </c>
      <c r="AB92" s="74">
        <v>-9.2330538457810309</v>
      </c>
      <c r="AC92" s="74">
        <v>-20.428633742063685</v>
      </c>
      <c r="AD92" s="74">
        <v>-15.35590558813551</v>
      </c>
      <c r="AE92" s="74">
        <v>-11.763679542480492</v>
      </c>
      <c r="AF92" s="74">
        <v>-5.4858915329811468</v>
      </c>
      <c r="AG92" s="74">
        <v>-0.72877429360732804</v>
      </c>
      <c r="AH92" s="74">
        <v>-2.7085154849028257</v>
      </c>
      <c r="AI92" s="74">
        <v>-3.2823535113652884</v>
      </c>
      <c r="AJ92" s="74">
        <v>-2.9380506954878109</v>
      </c>
      <c r="AK92" s="74">
        <v>-6.3810788542625891</v>
      </c>
      <c r="AL92" s="74">
        <v>-1.2739204187466679</v>
      </c>
      <c r="AM92" s="74">
        <v>-1.6182232346241459</v>
      </c>
      <c r="AN92" s="74">
        <v>-0.84928027916444537</v>
      </c>
      <c r="AO92" s="74">
        <v>-371.21008093830272</v>
      </c>
      <c r="AP92" s="74">
        <v>-12.618698201909563</v>
      </c>
      <c r="AQ92" s="74">
        <v>-2.80032956913682</v>
      </c>
      <c r="AR92" s="74">
        <v>-5.8416711093878737</v>
      </c>
      <c r="AS92" s="74">
        <v>-71.592032181456887</v>
      </c>
      <c r="AT92" s="74">
        <v>-5.8703630107109968</v>
      </c>
      <c r="AU92" s="74">
        <v>-0.19510492899723741</v>
      </c>
      <c r="AV92" s="74">
        <v>-0.13772112635099112</v>
      </c>
      <c r="AW92" s="74">
        <v>-4.3382154800562205</v>
      </c>
      <c r="AX92" s="74">
        <v>-5.1530654776329188</v>
      </c>
      <c r="AY92" s="74">
        <v>-6.6622594872291954</v>
      </c>
      <c r="AZ92" s="74">
        <v>-0.71729753307807875</v>
      </c>
      <c r="BA92" s="74">
        <v>-1.7042989385935154</v>
      </c>
      <c r="BB92" s="74">
        <v>-8.4526341297920808</v>
      </c>
      <c r="BC92" s="74">
        <v>-1.9797411912954974</v>
      </c>
      <c r="BD92" s="74">
        <v>-8.9805651141375478</v>
      </c>
      <c r="BE92" s="74">
        <v>-1.7157756991227644</v>
      </c>
      <c r="BF92" s="74">
        <v>-4.0111278049726167</v>
      </c>
      <c r="BG92" s="74">
        <v>-1.2739204187466679</v>
      </c>
      <c r="BH92" s="74">
        <v>-0.75172781466582661</v>
      </c>
      <c r="BI92" s="74">
        <v>-0.6197450685794601</v>
      </c>
      <c r="BJ92" s="74">
        <v>-24.571744293122666</v>
      </c>
      <c r="BK92" s="74">
        <v>-0.3787330974652256</v>
      </c>
      <c r="BL92" s="74">
        <v>-28.732069984975524</v>
      </c>
      <c r="BM92" s="74">
        <v>-8.9117045509620514</v>
      </c>
      <c r="BN92" s="74">
        <v>-9.0035186351960448</v>
      </c>
      <c r="BO92" s="74">
        <v>-6.29500315029322</v>
      </c>
      <c r="BP92" s="74">
        <v>-5.1415887171036685</v>
      </c>
      <c r="BQ92" s="74">
        <v>-3.5692725245965202</v>
      </c>
      <c r="BR92" s="74">
        <v>-13.823758057480735</v>
      </c>
      <c r="BS92" s="74">
        <v>0</v>
      </c>
      <c r="BT92" s="74">
        <v>-823.66988804342554</v>
      </c>
      <c r="BU92" s="74">
        <v>0</v>
      </c>
      <c r="BV92" s="74">
        <v>0</v>
      </c>
      <c r="BW92" s="74">
        <v>0</v>
      </c>
      <c r="BX92" s="74">
        <v>-360.3301119565744</v>
      </c>
      <c r="BY92" s="74">
        <v>0</v>
      </c>
      <c r="BZ92" s="74">
        <v>0</v>
      </c>
      <c r="CA92" s="74">
        <v>-360.3301119565744</v>
      </c>
      <c r="CB92" s="74">
        <v>-1184</v>
      </c>
      <c r="CD92" s="74">
        <v>0</v>
      </c>
      <c r="CE92" s="74">
        <v>0</v>
      </c>
      <c r="CF92" s="74">
        <v>0</v>
      </c>
      <c r="CH92" s="95">
        <v>-1184</v>
      </c>
      <c r="CI92" s="75">
        <v>0</v>
      </c>
    </row>
    <row r="93" spans="1:87">
      <c r="A93" s="77" t="s">
        <v>1733</v>
      </c>
      <c r="B93" s="77" t="s">
        <v>1734</v>
      </c>
      <c r="C93" s="62">
        <v>89</v>
      </c>
      <c r="D93" s="74">
        <v>0.17904671266555633</v>
      </c>
      <c r="E93" s="74">
        <v>4.4761678166389082E-2</v>
      </c>
      <c r="F93" s="74">
        <v>4.4761678166389082E-2</v>
      </c>
      <c r="G93" s="74">
        <v>1.3876120231580615</v>
      </c>
      <c r="H93" s="74">
        <v>1.2085653104925054</v>
      </c>
      <c r="I93" s="74">
        <v>6.8485367594575299</v>
      </c>
      <c r="J93" s="74">
        <v>2.6857006899833453</v>
      </c>
      <c r="K93" s="74">
        <v>5.4609247362994688</v>
      </c>
      <c r="L93" s="74">
        <v>2.9095090808152908</v>
      </c>
      <c r="M93" s="74">
        <v>10.832326116266159</v>
      </c>
      <c r="N93" s="74">
        <v>20.008470140375923</v>
      </c>
      <c r="O93" s="74">
        <v>4.4761678166389082E-2</v>
      </c>
      <c r="P93" s="74">
        <v>2.6409390118169562</v>
      </c>
      <c r="Q93" s="74">
        <v>1.2980886668252836</v>
      </c>
      <c r="R93" s="74">
        <v>0.93999524149417091</v>
      </c>
      <c r="S93" s="74">
        <v>8.1018637481164255</v>
      </c>
      <c r="T93" s="74">
        <v>13.607550162582283</v>
      </c>
      <c r="U93" s="74">
        <v>0.44761678166389091</v>
      </c>
      <c r="V93" s="74">
        <v>12.130414783091442</v>
      </c>
      <c r="W93" s="74">
        <v>0.89523356332778181</v>
      </c>
      <c r="X93" s="74">
        <v>25.245586485843443</v>
      </c>
      <c r="Y93" s="74">
        <v>16.919914346895077</v>
      </c>
      <c r="Z93" s="74">
        <v>5.1923546673011343</v>
      </c>
      <c r="AA93" s="74">
        <v>2.9542707589816795</v>
      </c>
      <c r="AB93" s="74">
        <v>22.783694186692045</v>
      </c>
      <c r="AC93" s="74">
        <v>31.870314854469029</v>
      </c>
      <c r="AD93" s="74">
        <v>170.54199381394244</v>
      </c>
      <c r="AE93" s="74">
        <v>88.538599413117623</v>
      </c>
      <c r="AF93" s="74">
        <v>7.6542469664525337</v>
      </c>
      <c r="AG93" s="74">
        <v>1.3428503449916727</v>
      </c>
      <c r="AH93" s="74">
        <v>2.7304623681497344</v>
      </c>
      <c r="AI93" s="74">
        <v>4.7894995638036324</v>
      </c>
      <c r="AJ93" s="74">
        <v>5.1028313109683561</v>
      </c>
      <c r="AK93" s="74">
        <v>14.234213656911729</v>
      </c>
      <c r="AL93" s="74">
        <v>5.5504480926322461</v>
      </c>
      <c r="AM93" s="74">
        <v>3.0437941153144576</v>
      </c>
      <c r="AN93" s="74">
        <v>1.0742802759933381</v>
      </c>
      <c r="AO93" s="74">
        <v>2.551415655484178</v>
      </c>
      <c r="AP93" s="74">
        <v>34.063637084622094</v>
      </c>
      <c r="AQ93" s="74">
        <v>13.115171702752001</v>
      </c>
      <c r="AR93" s="74">
        <v>14.7713537949084</v>
      </c>
      <c r="AS93" s="74">
        <v>145.87830914426203</v>
      </c>
      <c r="AT93" s="74">
        <v>11.145657863430884</v>
      </c>
      <c r="AU93" s="74">
        <v>0.40285510349750181</v>
      </c>
      <c r="AV93" s="74">
        <v>0.22380839083194545</v>
      </c>
      <c r="AW93" s="74">
        <v>27.66271710682846</v>
      </c>
      <c r="AX93" s="74">
        <v>12.533269886588945</v>
      </c>
      <c r="AY93" s="74">
        <v>42.523594258069636</v>
      </c>
      <c r="AZ93" s="74">
        <v>1.5218970576572288</v>
      </c>
      <c r="BA93" s="74">
        <v>2.1037988738202871</v>
      </c>
      <c r="BB93" s="74">
        <v>1.9695138393211198</v>
      </c>
      <c r="BC93" s="74">
        <v>3.4914108969783491</v>
      </c>
      <c r="BD93" s="74">
        <v>19.023713220715361</v>
      </c>
      <c r="BE93" s="74">
        <v>14.368498691410897</v>
      </c>
      <c r="BF93" s="74">
        <v>18.710381473550637</v>
      </c>
      <c r="BG93" s="74">
        <v>2.9542707589816795</v>
      </c>
      <c r="BH93" s="74">
        <v>1.1190419541597272</v>
      </c>
      <c r="BI93" s="74">
        <v>1.8799904829883418</v>
      </c>
      <c r="BJ93" s="74">
        <v>190.90855737964947</v>
      </c>
      <c r="BK93" s="74">
        <v>1.2085653104925054</v>
      </c>
      <c r="BL93" s="74">
        <v>426.44450789118883</v>
      </c>
      <c r="BM93" s="74">
        <v>63.472059639939729</v>
      </c>
      <c r="BN93" s="74">
        <v>8.0571020699500355</v>
      </c>
      <c r="BO93" s="74">
        <v>62.934919501943057</v>
      </c>
      <c r="BP93" s="74">
        <v>55.459719248156077</v>
      </c>
      <c r="BQ93" s="74">
        <v>4.1628360694741851</v>
      </c>
      <c r="BR93" s="74">
        <v>67.455848996748358</v>
      </c>
      <c r="BS93" s="74">
        <v>0</v>
      </c>
      <c r="BT93" s="74">
        <v>1753.4044571337934</v>
      </c>
      <c r="BU93" s="74">
        <v>0</v>
      </c>
      <c r="BV93" s="74">
        <v>0</v>
      </c>
      <c r="BW93" s="74">
        <v>0</v>
      </c>
      <c r="BX93" s="74">
        <v>1068.5955428662066</v>
      </c>
      <c r="BY93" s="74">
        <v>0</v>
      </c>
      <c r="BZ93" s="74">
        <v>0</v>
      </c>
      <c r="CA93" s="74">
        <v>1068.5955428662066</v>
      </c>
      <c r="CB93" s="74">
        <v>2822</v>
      </c>
      <c r="CD93" s="74">
        <v>0</v>
      </c>
      <c r="CE93" s="74">
        <v>0</v>
      </c>
      <c r="CF93" s="74">
        <v>0</v>
      </c>
      <c r="CH93" s="95">
        <v>2822</v>
      </c>
      <c r="CI93" s="75">
        <v>0</v>
      </c>
    </row>
    <row r="94" spans="1:87">
      <c r="A94" s="77" t="s">
        <v>1735</v>
      </c>
      <c r="B94" s="77" t="s">
        <v>1736</v>
      </c>
      <c r="C94" s="62">
        <v>90</v>
      </c>
      <c r="D94" s="74">
        <v>0.91912378170040843</v>
      </c>
      <c r="E94" s="74">
        <v>1.8382475634008169</v>
      </c>
      <c r="F94" s="74">
        <v>0.10813220961181275</v>
      </c>
      <c r="G94" s="74">
        <v>5.4066104805906373E-2</v>
      </c>
      <c r="H94" s="74">
        <v>12.597402419776184</v>
      </c>
      <c r="I94" s="74">
        <v>9.9481632842867729</v>
      </c>
      <c r="J94" s="74">
        <v>1.8382475634008169</v>
      </c>
      <c r="K94" s="74">
        <v>0</v>
      </c>
      <c r="L94" s="74">
        <v>0</v>
      </c>
      <c r="M94" s="74">
        <v>0.37846273364134464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0.43252883844725099</v>
      </c>
      <c r="U94" s="74">
        <v>0</v>
      </c>
      <c r="V94" s="74">
        <v>0</v>
      </c>
      <c r="W94" s="74">
        <v>1.0813220961181276</v>
      </c>
      <c r="X94" s="74">
        <v>3.4602307075780079</v>
      </c>
      <c r="Y94" s="74">
        <v>0</v>
      </c>
      <c r="Z94" s="74">
        <v>0</v>
      </c>
      <c r="AA94" s="74">
        <v>0</v>
      </c>
      <c r="AB94" s="74">
        <v>0</v>
      </c>
      <c r="AC94" s="74">
        <v>0.21626441922362549</v>
      </c>
      <c r="AD94" s="74">
        <v>0.91912378170040843</v>
      </c>
      <c r="AE94" s="74">
        <v>0.70285936247678282</v>
      </c>
      <c r="AF94" s="74">
        <v>1.8923136682067232</v>
      </c>
      <c r="AG94" s="74">
        <v>3.4602307075780079</v>
      </c>
      <c r="AH94" s="74">
        <v>0.16219831441771912</v>
      </c>
      <c r="AI94" s="74">
        <v>3.0817679739366635</v>
      </c>
      <c r="AJ94" s="74">
        <v>14.597848297594723</v>
      </c>
      <c r="AK94" s="74">
        <v>1.0272559913122212</v>
      </c>
      <c r="AL94" s="74">
        <v>11.894543057299401</v>
      </c>
      <c r="AM94" s="74">
        <v>0.59472715286497013</v>
      </c>
      <c r="AN94" s="74">
        <v>0</v>
      </c>
      <c r="AO94" s="74">
        <v>0</v>
      </c>
      <c r="AP94" s="74">
        <v>0</v>
      </c>
      <c r="AQ94" s="74">
        <v>1599.3294462635165</v>
      </c>
      <c r="AR94" s="74">
        <v>26.222060830864592</v>
      </c>
      <c r="AS94" s="74">
        <v>28.222506708683131</v>
      </c>
      <c r="AT94" s="74">
        <v>0.91912378170040843</v>
      </c>
      <c r="AU94" s="74">
        <v>0.27033052402953189</v>
      </c>
      <c r="AV94" s="74">
        <v>0.10813220961181275</v>
      </c>
      <c r="AW94" s="74">
        <v>13.840922830312032</v>
      </c>
      <c r="AX94" s="74">
        <v>11.299815904434432</v>
      </c>
      <c r="AY94" s="74">
        <v>0</v>
      </c>
      <c r="AZ94" s="74">
        <v>0.59472715286497013</v>
      </c>
      <c r="BA94" s="74">
        <v>12.273005790940747</v>
      </c>
      <c r="BB94" s="74">
        <v>0.10813220961181275</v>
      </c>
      <c r="BC94" s="74">
        <v>38.495066621805343</v>
      </c>
      <c r="BD94" s="74">
        <v>18.058079005172729</v>
      </c>
      <c r="BE94" s="74">
        <v>25.735465887611436</v>
      </c>
      <c r="BF94" s="74">
        <v>2.5951730306835059</v>
      </c>
      <c r="BG94" s="74">
        <v>8.4343123497213934</v>
      </c>
      <c r="BH94" s="74">
        <v>0</v>
      </c>
      <c r="BI94" s="74">
        <v>9.2453039218099899</v>
      </c>
      <c r="BJ94" s="74">
        <v>105.26670605709971</v>
      </c>
      <c r="BK94" s="74">
        <v>0</v>
      </c>
      <c r="BL94" s="74">
        <v>198.4766707424823</v>
      </c>
      <c r="BM94" s="74">
        <v>59.256450867273387</v>
      </c>
      <c r="BN94" s="74">
        <v>17.084889118666414</v>
      </c>
      <c r="BO94" s="74">
        <v>75.31408399462758</v>
      </c>
      <c r="BP94" s="74">
        <v>0</v>
      </c>
      <c r="BQ94" s="74">
        <v>0.37846273364134464</v>
      </c>
      <c r="BR94" s="74">
        <v>14.381583878371096</v>
      </c>
      <c r="BS94" s="74">
        <v>0</v>
      </c>
      <c r="BT94" s="74">
        <v>2337.1155124449147</v>
      </c>
      <c r="BU94" s="74">
        <v>0</v>
      </c>
      <c r="BV94" s="74">
        <v>0</v>
      </c>
      <c r="BW94" s="74">
        <v>0</v>
      </c>
      <c r="BX94" s="74">
        <v>0</v>
      </c>
      <c r="BY94" s="74">
        <v>17427.884487555086</v>
      </c>
      <c r="BZ94" s="74">
        <v>0</v>
      </c>
      <c r="CA94" s="74">
        <v>17427.884487555086</v>
      </c>
      <c r="CB94" s="74">
        <v>19765</v>
      </c>
      <c r="CD94" s="74">
        <v>0</v>
      </c>
      <c r="CE94" s="74">
        <v>0</v>
      </c>
      <c r="CF94" s="74">
        <v>0</v>
      </c>
      <c r="CH94" s="95">
        <v>19765</v>
      </c>
      <c r="CI94" s="75">
        <v>0</v>
      </c>
    </row>
    <row r="95" spans="1:87">
      <c r="A95" s="77" t="s">
        <v>1737</v>
      </c>
      <c r="B95" s="77" t="s">
        <v>1738</v>
      </c>
      <c r="C95" s="62">
        <v>91</v>
      </c>
      <c r="D95" s="74">
        <v>0</v>
      </c>
      <c r="E95" s="74">
        <v>0</v>
      </c>
      <c r="F95" s="74">
        <v>0</v>
      </c>
      <c r="G95" s="74">
        <v>0</v>
      </c>
      <c r="H95" s="74">
        <v>94.063321693890472</v>
      </c>
      <c r="I95" s="74">
        <v>47.255888073867503</v>
      </c>
      <c r="J95" s="74">
        <v>8.1282369759321309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74">
        <v>0</v>
      </c>
      <c r="AA95" s="74">
        <v>0</v>
      </c>
      <c r="AB95" s="74">
        <v>0</v>
      </c>
      <c r="AC95" s="74">
        <v>0</v>
      </c>
      <c r="AD95" s="74">
        <v>4.1482036980619155</v>
      </c>
      <c r="AE95" s="74">
        <v>2.2983290759532236</v>
      </c>
      <c r="AF95" s="74">
        <v>0</v>
      </c>
      <c r="AG95" s="74">
        <v>0</v>
      </c>
      <c r="AH95" s="74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220.58353448477888</v>
      </c>
      <c r="AQ95" s="74">
        <v>583.15896041808253</v>
      </c>
      <c r="AR95" s="74">
        <v>0</v>
      </c>
      <c r="AS95" s="74">
        <v>0</v>
      </c>
      <c r="AT95" s="74">
        <v>13.061235968221977</v>
      </c>
      <c r="AU95" s="74">
        <v>0</v>
      </c>
      <c r="AV95" s="74">
        <v>0</v>
      </c>
      <c r="AW95" s="74">
        <v>17.433666893206158</v>
      </c>
      <c r="AX95" s="74">
        <v>0</v>
      </c>
      <c r="AY95" s="74">
        <v>0</v>
      </c>
      <c r="AZ95" s="74">
        <v>0</v>
      </c>
      <c r="BA95" s="74">
        <v>0</v>
      </c>
      <c r="BB95" s="74">
        <v>57.626397319022281</v>
      </c>
      <c r="BC95" s="74">
        <v>0</v>
      </c>
      <c r="BD95" s="74">
        <v>0</v>
      </c>
      <c r="BE95" s="74">
        <v>0</v>
      </c>
      <c r="BF95" s="74">
        <v>0</v>
      </c>
      <c r="BG95" s="74">
        <v>0</v>
      </c>
      <c r="BH95" s="74">
        <v>0</v>
      </c>
      <c r="BI95" s="74">
        <v>0</v>
      </c>
      <c r="BJ95" s="74">
        <v>0</v>
      </c>
      <c r="BK95" s="74">
        <v>0</v>
      </c>
      <c r="BL95" s="74">
        <v>418.01560778983384</v>
      </c>
      <c r="BM95" s="74">
        <v>0.22422722692226571</v>
      </c>
      <c r="BN95" s="74">
        <v>0</v>
      </c>
      <c r="BO95" s="74">
        <v>0</v>
      </c>
      <c r="BP95" s="74">
        <v>0</v>
      </c>
      <c r="BQ95" s="74">
        <v>0</v>
      </c>
      <c r="BR95" s="74">
        <v>5.2693398326732446</v>
      </c>
      <c r="BS95" s="74">
        <v>0</v>
      </c>
      <c r="BT95" s="74">
        <v>1471.2669494504464</v>
      </c>
      <c r="BU95" s="74">
        <v>0</v>
      </c>
      <c r="BV95" s="74">
        <v>0</v>
      </c>
      <c r="BW95" s="74">
        <v>0</v>
      </c>
      <c r="BX95" s="74">
        <v>0</v>
      </c>
      <c r="BY95" s="74">
        <v>8096.7330505495529</v>
      </c>
      <c r="BZ95" s="74">
        <v>0</v>
      </c>
      <c r="CA95" s="74">
        <v>8096.7330505495529</v>
      </c>
      <c r="CB95" s="74">
        <v>9568</v>
      </c>
      <c r="CD95" s="74">
        <v>0</v>
      </c>
      <c r="CE95" s="74">
        <v>0</v>
      </c>
      <c r="CF95" s="74">
        <v>0</v>
      </c>
      <c r="CH95" s="95">
        <v>9568</v>
      </c>
      <c r="CI95" s="75">
        <v>0</v>
      </c>
    </row>
    <row r="96" spans="1:87">
      <c r="A96" s="77" t="s">
        <v>1739</v>
      </c>
      <c r="B96" s="77" t="s">
        <v>1740</v>
      </c>
      <c r="C96" s="62">
        <v>92</v>
      </c>
      <c r="D96" s="74">
        <v>1.9010157396483758</v>
      </c>
      <c r="E96" s="74">
        <v>4.3869593991885587</v>
      </c>
      <c r="F96" s="74">
        <v>0.21934796995942796</v>
      </c>
      <c r="G96" s="74">
        <v>0.10967398497971398</v>
      </c>
      <c r="H96" s="74">
        <v>6.5438811037896008</v>
      </c>
      <c r="I96" s="74">
        <v>0.32902195493914194</v>
      </c>
      <c r="J96" s="74">
        <v>4.6428653641412252</v>
      </c>
      <c r="K96" s="74">
        <v>0</v>
      </c>
      <c r="L96" s="74">
        <v>0.18278997496618998</v>
      </c>
      <c r="M96" s="74">
        <v>3.6557994993237995E-2</v>
      </c>
      <c r="N96" s="74">
        <v>0</v>
      </c>
      <c r="O96" s="74">
        <v>0</v>
      </c>
      <c r="P96" s="74">
        <v>0.84083388484447386</v>
      </c>
      <c r="Q96" s="74">
        <v>0</v>
      </c>
      <c r="R96" s="74">
        <v>0</v>
      </c>
      <c r="S96" s="74">
        <v>0</v>
      </c>
      <c r="T96" s="74">
        <v>0.32902195493914194</v>
      </c>
      <c r="U96" s="74">
        <v>0.65804390987828387</v>
      </c>
      <c r="V96" s="74">
        <v>0.54836992489856984</v>
      </c>
      <c r="W96" s="74">
        <v>0</v>
      </c>
      <c r="X96" s="74">
        <v>0</v>
      </c>
      <c r="Y96" s="74">
        <v>7.311598998647599E-2</v>
      </c>
      <c r="Z96" s="74">
        <v>0</v>
      </c>
      <c r="AA96" s="74">
        <v>0</v>
      </c>
      <c r="AB96" s="74">
        <v>0</v>
      </c>
      <c r="AC96" s="74">
        <v>0.80427588985123588</v>
      </c>
      <c r="AD96" s="74">
        <v>0.54836992489856984</v>
      </c>
      <c r="AE96" s="74">
        <v>51.071519005553483</v>
      </c>
      <c r="AF96" s="74">
        <v>0.69460190487152196</v>
      </c>
      <c r="AG96" s="74">
        <v>0</v>
      </c>
      <c r="AH96" s="74">
        <v>0.32902195493914194</v>
      </c>
      <c r="AI96" s="74">
        <v>0.95050786982418789</v>
      </c>
      <c r="AJ96" s="74">
        <v>0</v>
      </c>
      <c r="AK96" s="74">
        <v>0.32902195493914194</v>
      </c>
      <c r="AL96" s="74">
        <v>0</v>
      </c>
      <c r="AM96" s="74">
        <v>0.10967398497971398</v>
      </c>
      <c r="AN96" s="74">
        <v>0</v>
      </c>
      <c r="AO96" s="74">
        <v>0</v>
      </c>
      <c r="AP96" s="74">
        <v>0</v>
      </c>
      <c r="AQ96" s="74">
        <v>940.23507323108799</v>
      </c>
      <c r="AR96" s="74">
        <v>0.54836992489856984</v>
      </c>
      <c r="AS96" s="74">
        <v>1.3892038097430439</v>
      </c>
      <c r="AT96" s="74">
        <v>0.29246395994590396</v>
      </c>
      <c r="AU96" s="74">
        <v>0</v>
      </c>
      <c r="AV96" s="74">
        <v>0</v>
      </c>
      <c r="AW96" s="74">
        <v>23.726138750611462</v>
      </c>
      <c r="AX96" s="74">
        <v>1.3526458147498057</v>
      </c>
      <c r="AY96" s="74">
        <v>11.991022357782063</v>
      </c>
      <c r="AZ96" s="74">
        <v>0</v>
      </c>
      <c r="BA96" s="74">
        <v>0</v>
      </c>
      <c r="BB96" s="74">
        <v>147.03625586280322</v>
      </c>
      <c r="BC96" s="74">
        <v>0</v>
      </c>
      <c r="BD96" s="74">
        <v>42.772854142088455</v>
      </c>
      <c r="BE96" s="74">
        <v>37.545060858055422</v>
      </c>
      <c r="BF96" s="74">
        <v>6.2148591488504596</v>
      </c>
      <c r="BG96" s="74">
        <v>23.616464765631747</v>
      </c>
      <c r="BH96" s="74">
        <v>0.10967398497971398</v>
      </c>
      <c r="BI96" s="74">
        <v>7.311598998647599E-2</v>
      </c>
      <c r="BJ96" s="74">
        <v>29.465743964549823</v>
      </c>
      <c r="BK96" s="74">
        <v>0.25590596495266599</v>
      </c>
      <c r="BL96" s="74">
        <v>59.260509884038783</v>
      </c>
      <c r="BM96" s="74">
        <v>9.541636693235116</v>
      </c>
      <c r="BN96" s="74">
        <v>0</v>
      </c>
      <c r="BO96" s="74">
        <v>57.249820159410703</v>
      </c>
      <c r="BP96" s="74">
        <v>0</v>
      </c>
      <c r="BQ96" s="74">
        <v>3.1805455644117053</v>
      </c>
      <c r="BR96" s="74">
        <v>0.32902195493914194</v>
      </c>
      <c r="BS96" s="74">
        <v>0</v>
      </c>
      <c r="BT96" s="74">
        <v>1471.8248784277616</v>
      </c>
      <c r="BU96" s="74">
        <v>0</v>
      </c>
      <c r="BV96" s="74">
        <v>0</v>
      </c>
      <c r="BW96" s="74">
        <v>0</v>
      </c>
      <c r="BX96" s="74">
        <v>0</v>
      </c>
      <c r="BY96" s="74">
        <v>3610.1751215722384</v>
      </c>
      <c r="BZ96" s="74">
        <v>0</v>
      </c>
      <c r="CA96" s="74">
        <v>3610.1751215722384</v>
      </c>
      <c r="CB96" s="74">
        <v>5082</v>
      </c>
      <c r="CD96" s="74">
        <v>0</v>
      </c>
      <c r="CE96" s="74">
        <v>0</v>
      </c>
      <c r="CF96" s="74">
        <v>0</v>
      </c>
      <c r="CH96" s="95">
        <v>5082</v>
      </c>
      <c r="CI96" s="75">
        <v>0</v>
      </c>
    </row>
    <row r="97" spans="1:87">
      <c r="A97" s="77" t="s">
        <v>1741</v>
      </c>
      <c r="B97" s="77" t="s">
        <v>1742</v>
      </c>
      <c r="C97" s="62">
        <v>93</v>
      </c>
      <c r="D97" s="74">
        <v>4.9859422049942603</v>
      </c>
      <c r="E97" s="74">
        <v>1.1079871566653912</v>
      </c>
      <c r="F97" s="74">
        <v>0.53183383519938776</v>
      </c>
      <c r="G97" s="74">
        <v>1.5068625330649319</v>
      </c>
      <c r="H97" s="74">
        <v>0.70911178026585031</v>
      </c>
      <c r="I97" s="74">
        <v>11.678184631253222</v>
      </c>
      <c r="J97" s="74">
        <v>1.5955015055981634</v>
      </c>
      <c r="K97" s="74">
        <v>0.11079871566653912</v>
      </c>
      <c r="L97" s="74">
        <v>6.647922939992347E-2</v>
      </c>
      <c r="M97" s="74">
        <v>0.26591691759969388</v>
      </c>
      <c r="N97" s="74">
        <v>0.55399357833269558</v>
      </c>
      <c r="O97" s="74">
        <v>0</v>
      </c>
      <c r="P97" s="74">
        <v>8.8638972533231289E-2</v>
      </c>
      <c r="Q97" s="74">
        <v>0</v>
      </c>
      <c r="R97" s="74">
        <v>6.647922939992347E-2</v>
      </c>
      <c r="S97" s="74">
        <v>0</v>
      </c>
      <c r="T97" s="74">
        <v>0</v>
      </c>
      <c r="U97" s="74">
        <v>0</v>
      </c>
      <c r="V97" s="74">
        <v>0</v>
      </c>
      <c r="W97" s="74">
        <v>8.8638972533231289E-2</v>
      </c>
      <c r="X97" s="74">
        <v>0</v>
      </c>
      <c r="Y97" s="74">
        <v>0.17727794506646258</v>
      </c>
      <c r="Z97" s="74">
        <v>0</v>
      </c>
      <c r="AA97" s="74">
        <v>0.73127152339915813</v>
      </c>
      <c r="AB97" s="74">
        <v>3.8114758189289453</v>
      </c>
      <c r="AC97" s="74">
        <v>5.850172187193265</v>
      </c>
      <c r="AD97" s="74">
        <v>6.647922939992347E-2</v>
      </c>
      <c r="AE97" s="74">
        <v>0.93070921159892861</v>
      </c>
      <c r="AF97" s="74">
        <v>2.2159743133307822E-2</v>
      </c>
      <c r="AG97" s="74">
        <v>6.6479229399923474</v>
      </c>
      <c r="AH97" s="74">
        <v>0.62047280773261904</v>
      </c>
      <c r="AI97" s="74">
        <v>54.911843484336785</v>
      </c>
      <c r="AJ97" s="74">
        <v>8.8638972533231293</v>
      </c>
      <c r="AK97" s="74">
        <v>4.4319486266615644E-2</v>
      </c>
      <c r="AL97" s="74">
        <v>0</v>
      </c>
      <c r="AM97" s="74">
        <v>0.6869520371325426</v>
      </c>
      <c r="AN97" s="74">
        <v>1.0415079272654677</v>
      </c>
      <c r="AO97" s="74">
        <v>5.1410604069274157</v>
      </c>
      <c r="AP97" s="74">
        <v>12.054900264519455</v>
      </c>
      <c r="AQ97" s="74">
        <v>11.545226172453377</v>
      </c>
      <c r="AR97" s="74">
        <v>28.630388128233712</v>
      </c>
      <c r="AS97" s="74">
        <v>58.52388161506596</v>
      </c>
      <c r="AT97" s="74">
        <v>110.55495849207274</v>
      </c>
      <c r="AU97" s="74">
        <v>0</v>
      </c>
      <c r="AV97" s="74">
        <v>0</v>
      </c>
      <c r="AW97" s="74">
        <v>6.7587216556588858</v>
      </c>
      <c r="AX97" s="74">
        <v>0</v>
      </c>
      <c r="AY97" s="74">
        <v>1.6619807349980869</v>
      </c>
      <c r="AZ97" s="74">
        <v>0.13295845879984694</v>
      </c>
      <c r="BA97" s="74">
        <v>0.97502869786554436</v>
      </c>
      <c r="BB97" s="74">
        <v>0.53183383519938776</v>
      </c>
      <c r="BC97" s="74">
        <v>4.4319486266615644E-2</v>
      </c>
      <c r="BD97" s="74">
        <v>2.1051755976642434</v>
      </c>
      <c r="BE97" s="74">
        <v>0.4653546057994643</v>
      </c>
      <c r="BF97" s="74">
        <v>0</v>
      </c>
      <c r="BG97" s="74">
        <v>2.0608561113976278</v>
      </c>
      <c r="BH97" s="74">
        <v>0.33239614699961739</v>
      </c>
      <c r="BI97" s="74">
        <v>15.644778652115324</v>
      </c>
      <c r="BJ97" s="74">
        <v>1.2852651017318539</v>
      </c>
      <c r="BK97" s="74">
        <v>2.8364471210634012</v>
      </c>
      <c r="BL97" s="74">
        <v>32.885058809828813</v>
      </c>
      <c r="BM97" s="74">
        <v>5.9166514165931892</v>
      </c>
      <c r="BN97" s="74">
        <v>0</v>
      </c>
      <c r="BO97" s="74">
        <v>18.614184231978573</v>
      </c>
      <c r="BP97" s="74">
        <v>9.5951687767222875</v>
      </c>
      <c r="BQ97" s="74">
        <v>0.90854946846562079</v>
      </c>
      <c r="BR97" s="74">
        <v>0.53183383519938776</v>
      </c>
      <c r="BS97" s="74">
        <v>0</v>
      </c>
      <c r="BT97" s="74">
        <v>437.49980868089636</v>
      </c>
      <c r="BU97" s="74">
        <v>0</v>
      </c>
      <c r="BV97" s="74">
        <v>0</v>
      </c>
      <c r="BW97" s="74">
        <v>0</v>
      </c>
      <c r="BX97" s="74">
        <v>894.50019131910358</v>
      </c>
      <c r="BY97" s="74">
        <v>0</v>
      </c>
      <c r="BZ97" s="74">
        <v>0</v>
      </c>
      <c r="CA97" s="74">
        <v>894.50019131910358</v>
      </c>
      <c r="CB97" s="74">
        <v>1332</v>
      </c>
      <c r="CD97" s="74">
        <v>0</v>
      </c>
      <c r="CE97" s="74">
        <v>0</v>
      </c>
      <c r="CF97" s="74">
        <v>0</v>
      </c>
      <c r="CH97" s="95">
        <v>1332</v>
      </c>
      <c r="CI97" s="75">
        <v>0</v>
      </c>
    </row>
    <row r="98" spans="1:87">
      <c r="A98" s="77" t="s">
        <v>1743</v>
      </c>
      <c r="B98" s="77" t="s">
        <v>1523</v>
      </c>
      <c r="C98" s="62">
        <v>94</v>
      </c>
      <c r="D98" s="74">
        <v>8.107963226031252E-2</v>
      </c>
      <c r="E98" s="74">
        <v>4.8647779356187519E-2</v>
      </c>
      <c r="F98" s="74">
        <v>0</v>
      </c>
      <c r="G98" s="74">
        <v>0.50269372001393764</v>
      </c>
      <c r="H98" s="74">
        <v>0.48647779356187515</v>
      </c>
      <c r="I98" s="74">
        <v>0.82701224905518778</v>
      </c>
      <c r="J98" s="74">
        <v>0.63242113163043767</v>
      </c>
      <c r="K98" s="74">
        <v>83.041759361012083</v>
      </c>
      <c r="L98" s="74">
        <v>5.3512557291806262</v>
      </c>
      <c r="M98" s="74">
        <v>55.458468466053766</v>
      </c>
      <c r="N98" s="74">
        <v>2.4161730413573133</v>
      </c>
      <c r="O98" s="74">
        <v>3.4215604813851885</v>
      </c>
      <c r="P98" s="74">
        <v>8.7403843576616893</v>
      </c>
      <c r="Q98" s="74">
        <v>11.302500737087565</v>
      </c>
      <c r="R98" s="74">
        <v>13.459218955211877</v>
      </c>
      <c r="S98" s="74">
        <v>3.3566967755769386</v>
      </c>
      <c r="T98" s="74">
        <v>22.767160738695758</v>
      </c>
      <c r="U98" s="74">
        <v>1.1675467045485004</v>
      </c>
      <c r="V98" s="74">
        <v>4.913425714974939</v>
      </c>
      <c r="W98" s="74">
        <v>4.8647779356187524</v>
      </c>
      <c r="X98" s="74">
        <v>10.978182208046317</v>
      </c>
      <c r="Y98" s="74">
        <v>16.086199040446004</v>
      </c>
      <c r="Z98" s="74">
        <v>1.1837626310005627</v>
      </c>
      <c r="AA98" s="74">
        <v>17.351041303706882</v>
      </c>
      <c r="AB98" s="74">
        <v>22.945535929668445</v>
      </c>
      <c r="AC98" s="74">
        <v>16.410517569487254</v>
      </c>
      <c r="AD98" s="74">
        <v>18.956418022461065</v>
      </c>
      <c r="AE98" s="74">
        <v>7.3944624621405017</v>
      </c>
      <c r="AF98" s="74">
        <v>20.545578814763196</v>
      </c>
      <c r="AG98" s="74">
        <v>11.999785574526253</v>
      </c>
      <c r="AH98" s="74">
        <v>14.918652335897505</v>
      </c>
      <c r="AI98" s="74">
        <v>44.447854405103328</v>
      </c>
      <c r="AJ98" s="74">
        <v>2.3188774826449383</v>
      </c>
      <c r="AK98" s="74">
        <v>0.50269372001393764</v>
      </c>
      <c r="AL98" s="74">
        <v>2.2377978503846259</v>
      </c>
      <c r="AM98" s="74">
        <v>9.0322710337988159</v>
      </c>
      <c r="AN98" s="74">
        <v>0.14594333806856255</v>
      </c>
      <c r="AO98" s="74">
        <v>0</v>
      </c>
      <c r="AP98" s="74">
        <v>0.12972741161650003</v>
      </c>
      <c r="AQ98" s="74">
        <v>1.6215926452062504E-2</v>
      </c>
      <c r="AR98" s="74">
        <v>0</v>
      </c>
      <c r="AS98" s="74">
        <v>73.182476078158089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8.0755313731271272</v>
      </c>
      <c r="BA98" s="74">
        <v>8.1728269318395022</v>
      </c>
      <c r="BB98" s="74">
        <v>56.480071832533703</v>
      </c>
      <c r="BC98" s="74">
        <v>4.2323568039883135</v>
      </c>
      <c r="BD98" s="74">
        <v>0.4702618671098126</v>
      </c>
      <c r="BE98" s="74">
        <v>0</v>
      </c>
      <c r="BF98" s="74">
        <v>5.416119434988877</v>
      </c>
      <c r="BG98" s="74">
        <v>0.69728483743868774</v>
      </c>
      <c r="BH98" s="74">
        <v>2.2377978503846259</v>
      </c>
      <c r="BI98" s="74">
        <v>0</v>
      </c>
      <c r="BJ98" s="74">
        <v>4.3945160685089384</v>
      </c>
      <c r="BK98" s="74">
        <v>0.61620520517837518</v>
      </c>
      <c r="BL98" s="74">
        <v>0</v>
      </c>
      <c r="BM98" s="74">
        <v>0</v>
      </c>
      <c r="BN98" s="74">
        <v>0.14594333806856255</v>
      </c>
      <c r="BO98" s="74">
        <v>0</v>
      </c>
      <c r="BP98" s="74">
        <v>0</v>
      </c>
      <c r="BQ98" s="74">
        <v>0.24323889678093757</v>
      </c>
      <c r="BR98" s="74">
        <v>0.19459111742475008</v>
      </c>
      <c r="BS98" s="74">
        <v>0</v>
      </c>
      <c r="BT98" s="74">
        <v>605</v>
      </c>
      <c r="BU98" s="74">
        <v>0</v>
      </c>
      <c r="BV98" s="74">
        <v>0</v>
      </c>
      <c r="BW98" s="74">
        <v>0</v>
      </c>
      <c r="BX98" s="74">
        <v>0</v>
      </c>
      <c r="BY98" s="74">
        <v>0</v>
      </c>
      <c r="BZ98" s="74">
        <v>0</v>
      </c>
      <c r="CA98" s="74">
        <v>0</v>
      </c>
      <c r="CB98" s="74">
        <v>605</v>
      </c>
      <c r="CD98" s="74">
        <v>0</v>
      </c>
      <c r="CE98" s="74">
        <v>0</v>
      </c>
      <c r="CF98" s="74">
        <v>0</v>
      </c>
      <c r="CH98" s="95">
        <v>605</v>
      </c>
      <c r="CI98" s="75">
        <v>0</v>
      </c>
    </row>
    <row r="99" spans="1:87">
      <c r="A99" s="77" t="s">
        <v>1744</v>
      </c>
      <c r="B99" s="77" t="s">
        <v>1745</v>
      </c>
      <c r="C99" s="62">
        <v>95</v>
      </c>
      <c r="D99" s="74">
        <v>126.81779716849918</v>
      </c>
      <c r="E99" s="74">
        <v>21.332064477402163</v>
      </c>
      <c r="F99" s="74">
        <v>15.383336017451651</v>
      </c>
      <c r="G99" s="74">
        <v>27.432352898115749</v>
      </c>
      <c r="H99" s="74">
        <v>137.8058943238218</v>
      </c>
      <c r="I99" s="74">
        <v>74.908510607147562</v>
      </c>
      <c r="J99" s="74">
        <v>20.574264673586811</v>
      </c>
      <c r="K99" s="74">
        <v>260.91047245362574</v>
      </c>
      <c r="L99" s="74">
        <v>62.063803932477349</v>
      </c>
      <c r="M99" s="74">
        <v>339.11541220737013</v>
      </c>
      <c r="N99" s="74">
        <v>75.666310410962922</v>
      </c>
      <c r="O99" s="74">
        <v>5.4561585874705356</v>
      </c>
      <c r="P99" s="74">
        <v>28.569052603838777</v>
      </c>
      <c r="Q99" s="74">
        <v>17.050495585845422</v>
      </c>
      <c r="R99" s="74">
        <v>26.29565319239272</v>
      </c>
      <c r="S99" s="74">
        <v>14.43608626268246</v>
      </c>
      <c r="T99" s="74">
        <v>70.74061168616312</v>
      </c>
      <c r="U99" s="74">
        <v>10.154517371125719</v>
      </c>
      <c r="V99" s="74">
        <v>115.79181002298581</v>
      </c>
      <c r="W99" s="74">
        <v>21.786744359691372</v>
      </c>
      <c r="X99" s="74">
        <v>135.60827489275727</v>
      </c>
      <c r="Y99" s="74">
        <v>51.985066541733161</v>
      </c>
      <c r="Z99" s="74">
        <v>40.466509523739802</v>
      </c>
      <c r="AA99" s="74">
        <v>69.869141911775472</v>
      </c>
      <c r="AB99" s="74">
        <v>75.704200401153685</v>
      </c>
      <c r="AC99" s="74">
        <v>80.554119145571931</v>
      </c>
      <c r="AD99" s="74">
        <v>128.63651669765602</v>
      </c>
      <c r="AE99" s="74">
        <v>16.406365752602373</v>
      </c>
      <c r="AF99" s="74">
        <v>66.913722676895588</v>
      </c>
      <c r="AG99" s="74">
        <v>44.141838572244261</v>
      </c>
      <c r="AH99" s="74">
        <v>39.216139847444474</v>
      </c>
      <c r="AI99" s="74">
        <v>54.675255845277661</v>
      </c>
      <c r="AJ99" s="74">
        <v>150.34748107696586</v>
      </c>
      <c r="AK99" s="74">
        <v>45.316428268158056</v>
      </c>
      <c r="AL99" s="74">
        <v>19.020775075765339</v>
      </c>
      <c r="AM99" s="74">
        <v>40.959079396219785</v>
      </c>
      <c r="AN99" s="74">
        <v>1.4019296370584016</v>
      </c>
      <c r="AO99" s="74">
        <v>105.44784270090625</v>
      </c>
      <c r="AP99" s="74">
        <v>8.9420376850211554</v>
      </c>
      <c r="AQ99" s="74">
        <v>69.14923209815089</v>
      </c>
      <c r="AR99" s="74">
        <v>37.889990190767605</v>
      </c>
      <c r="AS99" s="74">
        <v>1053.5311772542934</v>
      </c>
      <c r="AT99" s="74">
        <v>1002.6449204280924</v>
      </c>
      <c r="AU99" s="74">
        <v>3.4100991171690849</v>
      </c>
      <c r="AV99" s="74">
        <v>2.0081694801106833</v>
      </c>
      <c r="AW99" s="74">
        <v>136.32818470638185</v>
      </c>
      <c r="AX99" s="74">
        <v>0.64412983324304929</v>
      </c>
      <c r="AY99" s="74">
        <v>22.468764183125192</v>
      </c>
      <c r="AZ99" s="74">
        <v>14.284526301919389</v>
      </c>
      <c r="BA99" s="74">
        <v>3.6753290485044583</v>
      </c>
      <c r="BB99" s="74">
        <v>7.2369881264366134</v>
      </c>
      <c r="BC99" s="74">
        <v>4.319458881747507</v>
      </c>
      <c r="BD99" s="74">
        <v>14.625536213636298</v>
      </c>
      <c r="BE99" s="74">
        <v>0.41678989209844369</v>
      </c>
      <c r="BF99" s="74">
        <v>16.216915801648536</v>
      </c>
      <c r="BG99" s="74">
        <v>10.533417273033395</v>
      </c>
      <c r="BH99" s="74">
        <v>1.7050495585845424</v>
      </c>
      <c r="BI99" s="74">
        <v>11.859566929710262</v>
      </c>
      <c r="BJ99" s="74">
        <v>3.7511090288859936</v>
      </c>
      <c r="BK99" s="74">
        <v>2.0839494604922182</v>
      </c>
      <c r="BL99" s="74">
        <v>39.78448970030599</v>
      </c>
      <c r="BM99" s="74">
        <v>3.9026689896490638</v>
      </c>
      <c r="BN99" s="74">
        <v>7.5779980381535217E-2</v>
      </c>
      <c r="BO99" s="74">
        <v>9.9650674201718807</v>
      </c>
      <c r="BP99" s="74">
        <v>0</v>
      </c>
      <c r="BQ99" s="74">
        <v>2.4249593722091269</v>
      </c>
      <c r="BR99" s="74">
        <v>3.1827591760244793</v>
      </c>
      <c r="BS99" s="74">
        <v>0</v>
      </c>
      <c r="BT99" s="74">
        <v>5126.0231029383776</v>
      </c>
      <c r="BU99" s="74">
        <v>0</v>
      </c>
      <c r="BV99" s="74">
        <v>0</v>
      </c>
      <c r="BW99" s="74">
        <v>0</v>
      </c>
      <c r="BX99" s="74">
        <v>49.976897061622473</v>
      </c>
      <c r="BY99" s="74">
        <v>0</v>
      </c>
      <c r="BZ99" s="74">
        <v>0</v>
      </c>
      <c r="CA99" s="74">
        <v>49.976897061622473</v>
      </c>
      <c r="CB99" s="74">
        <v>5176</v>
      </c>
      <c r="CD99" s="74">
        <v>0</v>
      </c>
      <c r="CE99" s="74">
        <v>0</v>
      </c>
      <c r="CF99" s="74">
        <v>0</v>
      </c>
      <c r="CH99" s="95">
        <v>5176</v>
      </c>
      <c r="CI99" s="75">
        <v>0</v>
      </c>
    </row>
    <row r="100" spans="1:87">
      <c r="A100" s="77" t="s">
        <v>1746</v>
      </c>
      <c r="B100" s="77" t="s">
        <v>1747</v>
      </c>
      <c r="C100" s="62">
        <v>96</v>
      </c>
      <c r="D100" s="74">
        <v>4.008326783779765E-2</v>
      </c>
      <c r="E100" s="74">
        <v>2.0041633918898825E-2</v>
      </c>
      <c r="F100" s="74">
        <v>0.18037470527008942</v>
      </c>
      <c r="G100" s="74">
        <v>9.352762495486118E-2</v>
      </c>
      <c r="H100" s="74">
        <v>1.8237886866197932</v>
      </c>
      <c r="I100" s="74">
        <v>1.5498863563948426</v>
      </c>
      <c r="J100" s="74">
        <v>0.66805446396329426</v>
      </c>
      <c r="K100" s="74">
        <v>0.4075132230176095</v>
      </c>
      <c r="L100" s="74">
        <v>0.27390233022495064</v>
      </c>
      <c r="M100" s="74">
        <v>0.68141555324255998</v>
      </c>
      <c r="N100" s="74">
        <v>8.6847080315228239E-2</v>
      </c>
      <c r="O100" s="74">
        <v>0</v>
      </c>
      <c r="P100" s="74">
        <v>1.3361089279265883E-2</v>
      </c>
      <c r="Q100" s="74">
        <v>0.84174862459375066</v>
      </c>
      <c r="R100" s="74">
        <v>4.008326783779765E-2</v>
      </c>
      <c r="S100" s="74">
        <v>3.0262867217537228</v>
      </c>
      <c r="T100" s="74">
        <v>6.6805446396329413E-3</v>
      </c>
      <c r="U100" s="74">
        <v>0</v>
      </c>
      <c r="V100" s="74">
        <v>0</v>
      </c>
      <c r="W100" s="74">
        <v>0.29394396414384943</v>
      </c>
      <c r="X100" s="74">
        <v>0.96199842810714353</v>
      </c>
      <c r="Y100" s="74">
        <v>0.82838753531448472</v>
      </c>
      <c r="Z100" s="74">
        <v>8.6847080315228239E-2</v>
      </c>
      <c r="AA100" s="74">
        <v>0.57452683900843293</v>
      </c>
      <c r="AB100" s="74">
        <v>1.1557342226564988</v>
      </c>
      <c r="AC100" s="74">
        <v>1.8371497758990591</v>
      </c>
      <c r="AD100" s="74">
        <v>0.44091594621577418</v>
      </c>
      <c r="AE100" s="74">
        <v>8.0166535675595299E-2</v>
      </c>
      <c r="AF100" s="74">
        <v>2.3448711685111627</v>
      </c>
      <c r="AG100" s="74">
        <v>2.0041633918898825E-2</v>
      </c>
      <c r="AH100" s="74">
        <v>0.34738832126091296</v>
      </c>
      <c r="AI100" s="74">
        <v>3.5406886590054594</v>
      </c>
      <c r="AJ100" s="74">
        <v>0</v>
      </c>
      <c r="AK100" s="74">
        <v>1.8571914098179576</v>
      </c>
      <c r="AL100" s="74">
        <v>1.3361089279265883E-2</v>
      </c>
      <c r="AM100" s="74">
        <v>6.0124901756696471E-2</v>
      </c>
      <c r="AN100" s="74">
        <v>0.34070777662127999</v>
      </c>
      <c r="AO100" s="74">
        <v>0</v>
      </c>
      <c r="AP100" s="74">
        <v>4.676381247743059E-2</v>
      </c>
      <c r="AQ100" s="74">
        <v>0.53444357117063535</v>
      </c>
      <c r="AR100" s="74">
        <v>0</v>
      </c>
      <c r="AS100" s="74">
        <v>0.3006245087834824</v>
      </c>
      <c r="AT100" s="74">
        <v>0.88183189243154836</v>
      </c>
      <c r="AU100" s="74">
        <v>0</v>
      </c>
      <c r="AV100" s="74">
        <v>0</v>
      </c>
      <c r="AW100" s="74">
        <v>0.21377742846825412</v>
      </c>
      <c r="AX100" s="74">
        <v>0.10688871423412706</v>
      </c>
      <c r="AY100" s="74">
        <v>0.32734668734201416</v>
      </c>
      <c r="AZ100" s="74">
        <v>0</v>
      </c>
      <c r="BA100" s="74">
        <v>0.60124901756696481</v>
      </c>
      <c r="BB100" s="74">
        <v>0.10688871423412706</v>
      </c>
      <c r="BC100" s="74">
        <v>0.98204006202604244</v>
      </c>
      <c r="BD100" s="74">
        <v>1.7569832402234637</v>
      </c>
      <c r="BE100" s="74">
        <v>0.13361089279265884</v>
      </c>
      <c r="BF100" s="74">
        <v>5.344435711706353E-2</v>
      </c>
      <c r="BG100" s="74">
        <v>5.0972555600399341</v>
      </c>
      <c r="BH100" s="74">
        <v>0.20709688382862118</v>
      </c>
      <c r="BI100" s="74">
        <v>0.13361089279265884</v>
      </c>
      <c r="BJ100" s="74">
        <v>1.4162754636021835</v>
      </c>
      <c r="BK100" s="74">
        <v>0.18037470527008942</v>
      </c>
      <c r="BL100" s="74">
        <v>14.870892367822929</v>
      </c>
      <c r="BM100" s="74">
        <v>15.01118380525522</v>
      </c>
      <c r="BN100" s="74">
        <v>5.7586294793635959</v>
      </c>
      <c r="BO100" s="74">
        <v>5.0104084797247062</v>
      </c>
      <c r="BP100" s="74">
        <v>0</v>
      </c>
      <c r="BQ100" s="74">
        <v>6.6805446396329418E-2</v>
      </c>
      <c r="BR100" s="74">
        <v>12.739798627780019</v>
      </c>
      <c r="BS100" s="74">
        <v>0</v>
      </c>
      <c r="BT100" s="74">
        <v>91.075865072115889</v>
      </c>
      <c r="BU100" s="74">
        <v>0</v>
      </c>
      <c r="BV100" s="74">
        <v>0</v>
      </c>
      <c r="BW100" s="74">
        <v>0</v>
      </c>
      <c r="BX100" s="74">
        <v>537.9241349278841</v>
      </c>
      <c r="BY100" s="74">
        <v>0</v>
      </c>
      <c r="BZ100" s="74">
        <v>0</v>
      </c>
      <c r="CA100" s="74">
        <v>537.9241349278841</v>
      </c>
      <c r="CB100" s="74">
        <v>629</v>
      </c>
      <c r="CD100" s="74">
        <v>0</v>
      </c>
      <c r="CE100" s="74">
        <v>0</v>
      </c>
      <c r="CF100" s="74">
        <v>0</v>
      </c>
      <c r="CH100" s="95">
        <v>629</v>
      </c>
      <c r="CI100" s="75">
        <v>0</v>
      </c>
    </row>
    <row r="101" spans="1:87">
      <c r="A101" s="77" t="s">
        <v>1748</v>
      </c>
      <c r="B101" s="77" t="s">
        <v>1525</v>
      </c>
      <c r="C101" s="62">
        <v>97</v>
      </c>
      <c r="D101" s="74">
        <v>0</v>
      </c>
      <c r="E101" s="74">
        <v>0</v>
      </c>
      <c r="F101" s="74">
        <v>0</v>
      </c>
      <c r="G101" s="74">
        <v>0</v>
      </c>
      <c r="H101" s="74">
        <v>1065.3325594892628</v>
      </c>
      <c r="I101" s="74">
        <v>0</v>
      </c>
      <c r="J101" s="74">
        <v>3.0745528412388543</v>
      </c>
      <c r="K101" s="74">
        <v>353.95789584762309</v>
      </c>
      <c r="L101" s="74">
        <v>27.286656465994827</v>
      </c>
      <c r="M101" s="74">
        <v>100.49944599799504</v>
      </c>
      <c r="N101" s="74">
        <v>0.38431910515485679</v>
      </c>
      <c r="O101" s="74">
        <v>0.19215955257742839</v>
      </c>
      <c r="P101" s="74">
        <v>2.6902337360839974</v>
      </c>
      <c r="Q101" s="74">
        <v>4.4196697092808526</v>
      </c>
      <c r="R101" s="74">
        <v>1.5372764206194272</v>
      </c>
      <c r="S101" s="74">
        <v>33.243602595895112</v>
      </c>
      <c r="T101" s="74">
        <v>282.66670184139713</v>
      </c>
      <c r="U101" s="74">
        <v>6.1491056824777086</v>
      </c>
      <c r="V101" s="74">
        <v>10.76093494433599</v>
      </c>
      <c r="W101" s="74">
        <v>2.1137550783517121</v>
      </c>
      <c r="X101" s="74">
        <v>188.50852107845725</v>
      </c>
      <c r="Y101" s="74">
        <v>3.2667123938162823</v>
      </c>
      <c r="Z101" s="74">
        <v>11.337413602068274</v>
      </c>
      <c r="AA101" s="74">
        <v>0.57647865773228513</v>
      </c>
      <c r="AB101" s="74">
        <v>11.913892259800559</v>
      </c>
      <c r="AC101" s="74">
        <v>32.090645280430536</v>
      </c>
      <c r="AD101" s="74">
        <v>83.589405371181343</v>
      </c>
      <c r="AE101" s="74">
        <v>3.2667123938162823</v>
      </c>
      <c r="AF101" s="74">
        <v>9.0314989711391345</v>
      </c>
      <c r="AG101" s="74">
        <v>27.094496913417402</v>
      </c>
      <c r="AH101" s="74">
        <v>13.066849575265129</v>
      </c>
      <c r="AI101" s="74">
        <v>83.012926713449048</v>
      </c>
      <c r="AJ101" s="74">
        <v>65.334247876325648</v>
      </c>
      <c r="AK101" s="74">
        <v>24.404263177333405</v>
      </c>
      <c r="AL101" s="74">
        <v>44.773175750540808</v>
      </c>
      <c r="AM101" s="74">
        <v>0.19215955257742839</v>
      </c>
      <c r="AN101" s="74">
        <v>1.5372764206194272</v>
      </c>
      <c r="AO101" s="74">
        <v>0</v>
      </c>
      <c r="AP101" s="74">
        <v>0</v>
      </c>
      <c r="AQ101" s="74">
        <v>1.3451168680419987</v>
      </c>
      <c r="AR101" s="74">
        <v>0.57647865773228513</v>
      </c>
      <c r="AS101" s="74">
        <v>273.0587242125257</v>
      </c>
      <c r="AT101" s="74">
        <v>175.44167150319211</v>
      </c>
      <c r="AU101" s="74">
        <v>302.84345486202716</v>
      </c>
      <c r="AV101" s="74">
        <v>0</v>
      </c>
      <c r="AW101" s="74">
        <v>14.027647338152271</v>
      </c>
      <c r="AX101" s="74">
        <v>0</v>
      </c>
      <c r="AY101" s="74">
        <v>4.0353506041259966</v>
      </c>
      <c r="AZ101" s="74">
        <v>0</v>
      </c>
      <c r="BA101" s="74">
        <v>0.57647865773228513</v>
      </c>
      <c r="BB101" s="74">
        <v>0</v>
      </c>
      <c r="BC101" s="74">
        <v>3.6510314989711392</v>
      </c>
      <c r="BD101" s="74">
        <v>0</v>
      </c>
      <c r="BE101" s="74">
        <v>0</v>
      </c>
      <c r="BF101" s="74">
        <v>0.19215955257742839</v>
      </c>
      <c r="BG101" s="74">
        <v>0.57647865773228513</v>
      </c>
      <c r="BH101" s="74">
        <v>0</v>
      </c>
      <c r="BI101" s="74">
        <v>0</v>
      </c>
      <c r="BJ101" s="74">
        <v>69.946077138183924</v>
      </c>
      <c r="BK101" s="74">
        <v>0.19215955257742839</v>
      </c>
      <c r="BL101" s="74">
        <v>0</v>
      </c>
      <c r="BM101" s="74">
        <v>0</v>
      </c>
      <c r="BN101" s="74">
        <v>0</v>
      </c>
      <c r="BO101" s="74">
        <v>0</v>
      </c>
      <c r="BP101" s="74">
        <v>0</v>
      </c>
      <c r="BQ101" s="74">
        <v>0.19215955257742839</v>
      </c>
      <c r="BR101" s="74">
        <v>0</v>
      </c>
      <c r="BS101" s="74">
        <v>0</v>
      </c>
      <c r="BT101" s="74">
        <v>3343.9605339524087</v>
      </c>
      <c r="BU101" s="74">
        <v>0</v>
      </c>
      <c r="BV101" s="74">
        <v>0</v>
      </c>
      <c r="BW101" s="74">
        <v>0</v>
      </c>
      <c r="BX101" s="74">
        <v>298.03946604759142</v>
      </c>
      <c r="BY101" s="74">
        <v>0</v>
      </c>
      <c r="BZ101" s="74">
        <v>0</v>
      </c>
      <c r="CA101" s="74">
        <v>298.03946604759142</v>
      </c>
      <c r="CB101" s="74">
        <v>3642</v>
      </c>
      <c r="CD101" s="74">
        <v>0</v>
      </c>
      <c r="CE101" s="74">
        <v>0</v>
      </c>
      <c r="CF101" s="74">
        <v>0</v>
      </c>
      <c r="CH101" s="95">
        <v>3642</v>
      </c>
      <c r="CI101" s="75">
        <v>0</v>
      </c>
    </row>
    <row r="102" spans="1:87">
      <c r="A102" s="77" t="s">
        <v>1749</v>
      </c>
      <c r="B102" s="77" t="s">
        <v>1526</v>
      </c>
      <c r="C102" s="62">
        <v>98</v>
      </c>
      <c r="D102" s="74">
        <v>3.9458764834832565E-2</v>
      </c>
      <c r="E102" s="74">
        <v>0</v>
      </c>
      <c r="F102" s="74">
        <v>0.2367525890089954</v>
      </c>
      <c r="G102" s="74">
        <v>0.31567011867866052</v>
      </c>
      <c r="H102" s="74">
        <v>51.375311814952006</v>
      </c>
      <c r="I102" s="74">
        <v>0.3945876483483256</v>
      </c>
      <c r="J102" s="74">
        <v>1.2232217098798095</v>
      </c>
      <c r="K102" s="74">
        <v>10.496031446065462</v>
      </c>
      <c r="L102" s="74">
        <v>0.35512888351349309</v>
      </c>
      <c r="M102" s="74">
        <v>9.1544334416811548</v>
      </c>
      <c r="N102" s="74">
        <v>1.8545619472371306</v>
      </c>
      <c r="O102" s="74">
        <v>1.3415980043843072</v>
      </c>
      <c r="P102" s="74">
        <v>1.3810567692191398</v>
      </c>
      <c r="Q102" s="74">
        <v>1.4994330637236375</v>
      </c>
      <c r="R102" s="74">
        <v>1.8940207120719632</v>
      </c>
      <c r="S102" s="74">
        <v>1.4994330637236375</v>
      </c>
      <c r="T102" s="74">
        <v>3.6696651296394287</v>
      </c>
      <c r="U102" s="74">
        <v>0.90755159120114892</v>
      </c>
      <c r="V102" s="74">
        <v>1.1443041802101444</v>
      </c>
      <c r="W102" s="74">
        <v>0.15783505933933026</v>
      </c>
      <c r="X102" s="74">
        <v>9.6673973845339773</v>
      </c>
      <c r="Y102" s="74">
        <v>10.535490210900294</v>
      </c>
      <c r="Z102" s="74">
        <v>0.4735051780179908</v>
      </c>
      <c r="AA102" s="74">
        <v>4.892886839519238</v>
      </c>
      <c r="AB102" s="74">
        <v>1.8545619472371306</v>
      </c>
      <c r="AC102" s="74">
        <v>5.5242270768765591</v>
      </c>
      <c r="AD102" s="74">
        <v>3.3145362461259356</v>
      </c>
      <c r="AE102" s="74">
        <v>0.59188147252248846</v>
      </c>
      <c r="AF102" s="74">
        <v>2.2886083604202887</v>
      </c>
      <c r="AG102" s="74">
        <v>11.679794391110439</v>
      </c>
      <c r="AH102" s="74">
        <v>6.826366316426034</v>
      </c>
      <c r="AI102" s="74">
        <v>10.219820092221635</v>
      </c>
      <c r="AJ102" s="74">
        <v>12.468969687807091</v>
      </c>
      <c r="AK102" s="74">
        <v>3.5907475999697631</v>
      </c>
      <c r="AL102" s="74">
        <v>1.6178093582281352</v>
      </c>
      <c r="AM102" s="74">
        <v>1.5388918285584701</v>
      </c>
      <c r="AN102" s="74">
        <v>2.0518557714112933</v>
      </c>
      <c r="AO102" s="74">
        <v>18.229949353692643</v>
      </c>
      <c r="AP102" s="74">
        <v>1.8940207120719632</v>
      </c>
      <c r="AQ102" s="74">
        <v>69.565802403809812</v>
      </c>
      <c r="AR102" s="74">
        <v>9.1938922065159865</v>
      </c>
      <c r="AS102" s="74">
        <v>118.73142338801118</v>
      </c>
      <c r="AT102" s="74">
        <v>8.6414694988283323</v>
      </c>
      <c r="AU102" s="74">
        <v>3.551288835134931</v>
      </c>
      <c r="AV102" s="74">
        <v>0.3945876483483256</v>
      </c>
      <c r="AW102" s="74">
        <v>24.780104316274851</v>
      </c>
      <c r="AX102" s="74">
        <v>2.7621135384382796</v>
      </c>
      <c r="AY102" s="74">
        <v>1.9334794769067956</v>
      </c>
      <c r="AZ102" s="74">
        <v>0.9470103560359816</v>
      </c>
      <c r="BA102" s="74">
        <v>6.7869075515912005</v>
      </c>
      <c r="BB102" s="74">
        <v>9.1938922065159865</v>
      </c>
      <c r="BC102" s="74">
        <v>24.582810492100691</v>
      </c>
      <c r="BD102" s="74">
        <v>105.19706704966363</v>
      </c>
      <c r="BE102" s="74">
        <v>2.170232065915791</v>
      </c>
      <c r="BF102" s="74">
        <v>35.157759467835817</v>
      </c>
      <c r="BG102" s="74">
        <v>15.349459520749869</v>
      </c>
      <c r="BH102" s="74">
        <v>20.913145362461258</v>
      </c>
      <c r="BI102" s="74">
        <v>3.7091238944742613</v>
      </c>
      <c r="BJ102" s="74">
        <v>14.718119283392546</v>
      </c>
      <c r="BK102" s="74">
        <v>1.0653866505404792</v>
      </c>
      <c r="BL102" s="74">
        <v>46.916471388615925</v>
      </c>
      <c r="BM102" s="74">
        <v>16.138634817446519</v>
      </c>
      <c r="BN102" s="74">
        <v>75.99758107188751</v>
      </c>
      <c r="BO102" s="74">
        <v>15.586212109758863</v>
      </c>
      <c r="BP102" s="74">
        <v>0</v>
      </c>
      <c r="BQ102" s="74">
        <v>3.8669589538135911</v>
      </c>
      <c r="BR102" s="74">
        <v>351.26192455967953</v>
      </c>
      <c r="BS102" s="74">
        <v>0</v>
      </c>
      <c r="BT102" s="74">
        <v>1187.3142338801117</v>
      </c>
      <c r="BU102" s="74">
        <v>0</v>
      </c>
      <c r="BV102" s="74">
        <v>0</v>
      </c>
      <c r="BW102" s="74">
        <v>0</v>
      </c>
      <c r="BX102" s="74">
        <v>378.68576611988811</v>
      </c>
      <c r="BY102" s="74">
        <v>0</v>
      </c>
      <c r="BZ102" s="74">
        <v>0</v>
      </c>
      <c r="CA102" s="74">
        <v>378.68576611988811</v>
      </c>
      <c r="CB102" s="74">
        <v>1566</v>
      </c>
      <c r="CD102" s="74">
        <v>0</v>
      </c>
      <c r="CE102" s="74">
        <v>0</v>
      </c>
      <c r="CF102" s="74">
        <v>0</v>
      </c>
      <c r="CH102" s="95">
        <v>1566</v>
      </c>
      <c r="CI102" s="75">
        <v>0</v>
      </c>
    </row>
    <row r="103" spans="1:87">
      <c r="A103" s="77" t="s">
        <v>1750</v>
      </c>
      <c r="B103" s="77" t="s">
        <v>1751</v>
      </c>
      <c r="C103" s="62">
        <v>99</v>
      </c>
      <c r="D103" s="74">
        <v>44.577068755973521</v>
      </c>
      <c r="E103" s="74">
        <v>2.8427710061475651</v>
      </c>
      <c r="F103" s="74">
        <v>10.403332192710238</v>
      </c>
      <c r="G103" s="74">
        <v>1.6935657057900388</v>
      </c>
      <c r="H103" s="74">
        <v>154.90077759029606</v>
      </c>
      <c r="I103" s="74">
        <v>163.30812162975374</v>
      </c>
      <c r="J103" s="74">
        <v>54.617494011728745</v>
      </c>
      <c r="K103" s="74">
        <v>151.02977026277597</v>
      </c>
      <c r="L103" s="74">
        <v>138.08608951138066</v>
      </c>
      <c r="M103" s="74">
        <v>193.73181984448195</v>
      </c>
      <c r="N103" s="74">
        <v>110.80758475026255</v>
      </c>
      <c r="O103" s="74">
        <v>1.9355036637600445</v>
      </c>
      <c r="P103" s="74">
        <v>6.3508713967126456</v>
      </c>
      <c r="Q103" s="74">
        <v>0.42339142644750971</v>
      </c>
      <c r="R103" s="74">
        <v>4.1734297749825959</v>
      </c>
      <c r="S103" s="74">
        <v>11.673506472052766</v>
      </c>
      <c r="T103" s="74">
        <v>49.052920978418626</v>
      </c>
      <c r="U103" s="74">
        <v>10.100909745247732</v>
      </c>
      <c r="V103" s="74">
        <v>28.790616998430657</v>
      </c>
      <c r="W103" s="74">
        <v>36.109240227023328</v>
      </c>
      <c r="X103" s="74">
        <v>55.343307885638765</v>
      </c>
      <c r="Y103" s="74">
        <v>22.621199070195519</v>
      </c>
      <c r="Z103" s="74">
        <v>22.681683559688018</v>
      </c>
      <c r="AA103" s="74">
        <v>29.697884340818185</v>
      </c>
      <c r="AB103" s="74">
        <v>11.129146066620256</v>
      </c>
      <c r="AC103" s="74">
        <v>14.33482400972283</v>
      </c>
      <c r="AD103" s="74">
        <v>147.76360783018089</v>
      </c>
      <c r="AE103" s="74">
        <v>7.4395922075776699</v>
      </c>
      <c r="AF103" s="74">
        <v>55.948152780563781</v>
      </c>
      <c r="AG103" s="74">
        <v>41.310906323378447</v>
      </c>
      <c r="AH103" s="74">
        <v>51.77472300558118</v>
      </c>
      <c r="AI103" s="74">
        <v>20.806664385420476</v>
      </c>
      <c r="AJ103" s="74">
        <v>275.50684963834379</v>
      </c>
      <c r="AK103" s="74">
        <v>40.101216533528415</v>
      </c>
      <c r="AL103" s="74">
        <v>23.89137334953805</v>
      </c>
      <c r="AM103" s="74">
        <v>10.887208108650249</v>
      </c>
      <c r="AN103" s="74">
        <v>9.6170338293077204</v>
      </c>
      <c r="AO103" s="74">
        <v>3.4476159010725791</v>
      </c>
      <c r="AP103" s="74">
        <v>0.48387591594001111</v>
      </c>
      <c r="AQ103" s="74">
        <v>20.625210916942972</v>
      </c>
      <c r="AR103" s="74">
        <v>18.326800316227921</v>
      </c>
      <c r="AS103" s="74">
        <v>565.4694922653955</v>
      </c>
      <c r="AT103" s="74">
        <v>416.19377219790204</v>
      </c>
      <c r="AU103" s="74">
        <v>202.19964837343213</v>
      </c>
      <c r="AV103" s="74">
        <v>240.97020613812552</v>
      </c>
      <c r="AW103" s="74">
        <v>179.33651134526662</v>
      </c>
      <c r="AX103" s="74">
        <v>0.12096897898500278</v>
      </c>
      <c r="AY103" s="74">
        <v>1.7540501952825402</v>
      </c>
      <c r="AZ103" s="74">
        <v>1.2096897898500276</v>
      </c>
      <c r="BA103" s="74">
        <v>2.2984106007150529</v>
      </c>
      <c r="BB103" s="74">
        <v>6.8952318021451582</v>
      </c>
      <c r="BC103" s="74">
        <v>0.84678285289501942</v>
      </c>
      <c r="BD103" s="74">
        <v>9.9194562767702266</v>
      </c>
      <c r="BE103" s="74">
        <v>6.0484489492501389E-2</v>
      </c>
      <c r="BF103" s="74">
        <v>3.2056779431025735</v>
      </c>
      <c r="BG103" s="74">
        <v>6.2903869072201442</v>
      </c>
      <c r="BH103" s="74">
        <v>9.6170338293077204</v>
      </c>
      <c r="BI103" s="74">
        <v>1.5121122373125349</v>
      </c>
      <c r="BJ103" s="74">
        <v>7.8024991445326792</v>
      </c>
      <c r="BK103" s="74">
        <v>1.8145346847750417</v>
      </c>
      <c r="BL103" s="74">
        <v>99.073593788717261</v>
      </c>
      <c r="BM103" s="74">
        <v>7.7420146550401778</v>
      </c>
      <c r="BN103" s="74">
        <v>0</v>
      </c>
      <c r="BO103" s="74">
        <v>8.5887975079351975</v>
      </c>
      <c r="BP103" s="74">
        <v>0</v>
      </c>
      <c r="BQ103" s="74">
        <v>0.12096897898500278</v>
      </c>
      <c r="BR103" s="74">
        <v>56.976389101936306</v>
      </c>
      <c r="BS103" s="74">
        <v>0</v>
      </c>
      <c r="BT103" s="74">
        <v>3888.3663760044365</v>
      </c>
      <c r="BU103" s="74">
        <v>0</v>
      </c>
      <c r="BV103" s="74">
        <v>0</v>
      </c>
      <c r="BW103" s="74">
        <v>0</v>
      </c>
      <c r="BX103" s="74">
        <v>1237.6336239955633</v>
      </c>
      <c r="BY103" s="74">
        <v>0</v>
      </c>
      <c r="BZ103" s="74">
        <v>0</v>
      </c>
      <c r="CA103" s="74">
        <v>1237.6336239955633</v>
      </c>
      <c r="CB103" s="74">
        <v>5126</v>
      </c>
      <c r="CD103" s="74">
        <v>0</v>
      </c>
      <c r="CE103" s="74">
        <v>0</v>
      </c>
      <c r="CF103" s="74">
        <v>0</v>
      </c>
      <c r="CH103" s="95">
        <v>5126</v>
      </c>
      <c r="CI103" s="75">
        <v>0</v>
      </c>
    </row>
    <row r="104" spans="1:87">
      <c r="A104" s="77" t="s">
        <v>1752</v>
      </c>
      <c r="B104" s="77" t="s">
        <v>1753</v>
      </c>
      <c r="C104" s="62">
        <v>100</v>
      </c>
      <c r="D104" s="74">
        <v>6.8106312292358806E-2</v>
      </c>
      <c r="E104" s="74">
        <v>0</v>
      </c>
      <c r="F104" s="74">
        <v>6.8106312292358806E-2</v>
      </c>
      <c r="G104" s="74">
        <v>0.27242524916943522</v>
      </c>
      <c r="H104" s="74">
        <v>1.3621262458471761</v>
      </c>
      <c r="I104" s="74">
        <v>0</v>
      </c>
      <c r="J104" s="74">
        <v>0.40863787375415284</v>
      </c>
      <c r="K104" s="74">
        <v>5.3122923588039868</v>
      </c>
      <c r="L104" s="74">
        <v>4.9717607973421929</v>
      </c>
      <c r="M104" s="74">
        <v>10.215946843853819</v>
      </c>
      <c r="N104" s="74">
        <v>1.5664451827242525</v>
      </c>
      <c r="O104" s="74">
        <v>0.40863787375415284</v>
      </c>
      <c r="P104" s="74">
        <v>5.0398671096345513</v>
      </c>
      <c r="Q104" s="74">
        <v>7.6960132890365456</v>
      </c>
      <c r="R104" s="74">
        <v>6.8106312292358799</v>
      </c>
      <c r="S104" s="74">
        <v>1.1578073089700998</v>
      </c>
      <c r="T104" s="74">
        <v>9.1262458471760795</v>
      </c>
      <c r="U104" s="74">
        <v>3.8139534883720931</v>
      </c>
      <c r="V104" s="74">
        <v>1.6345514950166113</v>
      </c>
      <c r="W104" s="74">
        <v>1.021594684385382</v>
      </c>
      <c r="X104" s="74">
        <v>2.7923588039867111</v>
      </c>
      <c r="Y104" s="74">
        <v>23.700996677740864</v>
      </c>
      <c r="Z104" s="74">
        <v>0.95348837209302328</v>
      </c>
      <c r="AA104" s="74">
        <v>6.5382059800664454</v>
      </c>
      <c r="AB104" s="74">
        <v>5.1079734219269097</v>
      </c>
      <c r="AC104" s="74">
        <v>7.6960132890365456</v>
      </c>
      <c r="AD104" s="74">
        <v>1.2940199335548173</v>
      </c>
      <c r="AE104" s="74">
        <v>0.81727574750830567</v>
      </c>
      <c r="AF104" s="74">
        <v>6.9468438538205977</v>
      </c>
      <c r="AG104" s="74">
        <v>11.782392026578075</v>
      </c>
      <c r="AH104" s="74">
        <v>5.8571428571428577</v>
      </c>
      <c r="AI104" s="74">
        <v>4.8355481727574752</v>
      </c>
      <c r="AJ104" s="74">
        <v>13.485049833887043</v>
      </c>
      <c r="AK104" s="74">
        <v>9.8073089700996672</v>
      </c>
      <c r="AL104" s="74">
        <v>9.4667774086378742</v>
      </c>
      <c r="AM104" s="74">
        <v>8.9900332225913608</v>
      </c>
      <c r="AN104" s="74">
        <v>1.0897009966777409</v>
      </c>
      <c r="AO104" s="74">
        <v>29.149501661129566</v>
      </c>
      <c r="AP104" s="74">
        <v>0.88538205980066442</v>
      </c>
      <c r="AQ104" s="74">
        <v>25.948504983388702</v>
      </c>
      <c r="AR104" s="74">
        <v>29.694352159468441</v>
      </c>
      <c r="AS104" s="74">
        <v>241.98172757475083</v>
      </c>
      <c r="AT104" s="74">
        <v>10.011627906976743</v>
      </c>
      <c r="AU104" s="74">
        <v>0.68106312292358806</v>
      </c>
      <c r="AV104" s="74">
        <v>0.54485049833887045</v>
      </c>
      <c r="AW104" s="74">
        <v>84.996677740863788</v>
      </c>
      <c r="AX104" s="74">
        <v>3.4734219269102988</v>
      </c>
      <c r="AY104" s="74">
        <v>12.122923588039868</v>
      </c>
      <c r="AZ104" s="74">
        <v>4.631229235880399</v>
      </c>
      <c r="BA104" s="74">
        <v>2.5880398671096345</v>
      </c>
      <c r="BB104" s="74">
        <v>35.823920265780728</v>
      </c>
      <c r="BC104" s="74">
        <v>7.3554817275747499</v>
      </c>
      <c r="BD104" s="74">
        <v>296.33056478405314</v>
      </c>
      <c r="BE104" s="74">
        <v>12.872093023255815</v>
      </c>
      <c r="BF104" s="74">
        <v>30.579734219269103</v>
      </c>
      <c r="BG104" s="74">
        <v>10.760797342192692</v>
      </c>
      <c r="BH104" s="74">
        <v>4.0863787375415281</v>
      </c>
      <c r="BI104" s="74">
        <v>12.054817275747508</v>
      </c>
      <c r="BJ104" s="74">
        <v>34.529900332225914</v>
      </c>
      <c r="BK104" s="74">
        <v>2.4518272425249168</v>
      </c>
      <c r="BL104" s="74">
        <v>123.20431893687707</v>
      </c>
      <c r="BM104" s="74">
        <v>14.098006644518271</v>
      </c>
      <c r="BN104" s="74">
        <v>24.654485049833887</v>
      </c>
      <c r="BO104" s="74">
        <v>16.345514950166113</v>
      </c>
      <c r="BP104" s="74">
        <v>12.667774086378738</v>
      </c>
      <c r="BQ104" s="74">
        <v>3.4734219269102988</v>
      </c>
      <c r="BR104" s="74">
        <v>27.446843853820599</v>
      </c>
      <c r="BS104" s="74">
        <v>0</v>
      </c>
      <c r="BT104" s="74">
        <v>1297.5614617940198</v>
      </c>
      <c r="BU104" s="74">
        <v>0</v>
      </c>
      <c r="BV104" s="74">
        <v>0</v>
      </c>
      <c r="BW104" s="74">
        <v>0</v>
      </c>
      <c r="BX104" s="74">
        <v>137.43853820598008</v>
      </c>
      <c r="BY104" s="74">
        <v>0</v>
      </c>
      <c r="BZ104" s="74">
        <v>0</v>
      </c>
      <c r="CA104" s="74">
        <v>137.43853820598008</v>
      </c>
      <c r="CB104" s="74">
        <v>1435</v>
      </c>
      <c r="CD104" s="74">
        <v>0</v>
      </c>
      <c r="CE104" s="74">
        <v>0</v>
      </c>
      <c r="CF104" s="74">
        <v>0</v>
      </c>
      <c r="CH104" s="95">
        <v>1435</v>
      </c>
      <c r="CI104" s="75">
        <v>0</v>
      </c>
    </row>
    <row r="105" spans="1:87">
      <c r="A105" s="77" t="s">
        <v>1754</v>
      </c>
      <c r="B105" s="77" t="s">
        <v>1755</v>
      </c>
      <c r="C105" s="62">
        <v>101</v>
      </c>
      <c r="D105" s="74">
        <v>0.4282520057871893</v>
      </c>
      <c r="E105" s="74">
        <v>8.5650401157437855E-2</v>
      </c>
      <c r="F105" s="74">
        <v>0.34260160462975142</v>
      </c>
      <c r="G105" s="74">
        <v>1.19910561620413</v>
      </c>
      <c r="H105" s="74">
        <v>19.014389056951202</v>
      </c>
      <c r="I105" s="74">
        <v>6.0811784821780872</v>
      </c>
      <c r="J105" s="74">
        <v>1.8843088254636327</v>
      </c>
      <c r="K105" s="74">
        <v>28.692884387741685</v>
      </c>
      <c r="L105" s="74">
        <v>3.7686176509272653</v>
      </c>
      <c r="M105" s="74">
        <v>29.378087597001183</v>
      </c>
      <c r="N105" s="74">
        <v>5.4816256740760227</v>
      </c>
      <c r="O105" s="74">
        <v>3.8542680520847039</v>
      </c>
      <c r="P105" s="74">
        <v>3.2547152439826386</v>
      </c>
      <c r="Q105" s="74">
        <v>2.9121136393528868</v>
      </c>
      <c r="R105" s="74">
        <v>3.3403656451400758</v>
      </c>
      <c r="S105" s="74">
        <v>0.85650401157437861</v>
      </c>
      <c r="T105" s="74">
        <v>8.3080889122714705</v>
      </c>
      <c r="U105" s="74">
        <v>1.3704064185190057</v>
      </c>
      <c r="V105" s="74">
        <v>2.3125608312508219</v>
      </c>
      <c r="W105" s="74">
        <v>1.2847560173615677</v>
      </c>
      <c r="X105" s="74">
        <v>13.361462580560303</v>
      </c>
      <c r="Y105" s="74">
        <v>14.903169801394188</v>
      </c>
      <c r="Z105" s="74">
        <v>4.1112192555570175</v>
      </c>
      <c r="AA105" s="74">
        <v>20.127844271997898</v>
      </c>
      <c r="AB105" s="74">
        <v>11.56280415625411</v>
      </c>
      <c r="AC105" s="74">
        <v>9.4215441273181639</v>
      </c>
      <c r="AD105" s="74">
        <v>17.643982638432195</v>
      </c>
      <c r="AE105" s="74">
        <v>2.997764040510325</v>
      </c>
      <c r="AF105" s="74">
        <v>19.699592266210708</v>
      </c>
      <c r="AG105" s="74">
        <v>16.44487702222807</v>
      </c>
      <c r="AH105" s="74">
        <v>14.389267394449558</v>
      </c>
      <c r="AI105" s="74">
        <v>41.88304616598711</v>
      </c>
      <c r="AJ105" s="74">
        <v>20.470445876627647</v>
      </c>
      <c r="AK105" s="74">
        <v>11.305852952781796</v>
      </c>
      <c r="AL105" s="74">
        <v>7.1089832960673425</v>
      </c>
      <c r="AM105" s="74">
        <v>11.734104958568986</v>
      </c>
      <c r="AN105" s="74">
        <v>6.3381296856504008</v>
      </c>
      <c r="AO105" s="74">
        <v>19.52829146389583</v>
      </c>
      <c r="AP105" s="74">
        <v>1.5417072208338813</v>
      </c>
      <c r="AQ105" s="74">
        <v>166.24742864658688</v>
      </c>
      <c r="AR105" s="74">
        <v>42.482598974089179</v>
      </c>
      <c r="AS105" s="74">
        <v>281.0189661975536</v>
      </c>
      <c r="AT105" s="74">
        <v>21.069998684729711</v>
      </c>
      <c r="AU105" s="74">
        <v>0.59955280810206502</v>
      </c>
      <c r="AV105" s="74">
        <v>7.4515849006970942</v>
      </c>
      <c r="AW105" s="74">
        <v>20.127844271997898</v>
      </c>
      <c r="AX105" s="74">
        <v>0</v>
      </c>
      <c r="AY105" s="74">
        <v>2.9121136393528868</v>
      </c>
      <c r="AZ105" s="74">
        <v>11.305852952781796</v>
      </c>
      <c r="BA105" s="74">
        <v>16.530527423385507</v>
      </c>
      <c r="BB105" s="74">
        <v>12.933210574773115</v>
      </c>
      <c r="BC105" s="74">
        <v>46.25121662501644</v>
      </c>
      <c r="BD105" s="74">
        <v>104.57913981323161</v>
      </c>
      <c r="BE105" s="74">
        <v>5.139024069446271</v>
      </c>
      <c r="BF105" s="74">
        <v>31.262396422464814</v>
      </c>
      <c r="BG105" s="74">
        <v>35.801867683809022</v>
      </c>
      <c r="BH105" s="74">
        <v>14.046665789819807</v>
      </c>
      <c r="BI105" s="74">
        <v>15.930974615283441</v>
      </c>
      <c r="BJ105" s="74">
        <v>15.674023411811127</v>
      </c>
      <c r="BK105" s="74">
        <v>4.8820728659739574</v>
      </c>
      <c r="BL105" s="74">
        <v>217.2094173352624</v>
      </c>
      <c r="BM105" s="74">
        <v>33.489306852558201</v>
      </c>
      <c r="BN105" s="74">
        <v>33.660607654873075</v>
      </c>
      <c r="BO105" s="74">
        <v>35.202314875706961</v>
      </c>
      <c r="BP105" s="74">
        <v>0</v>
      </c>
      <c r="BQ105" s="74">
        <v>15.845324214126004</v>
      </c>
      <c r="BR105" s="74">
        <v>729.05621465211107</v>
      </c>
      <c r="BS105" s="74">
        <v>0</v>
      </c>
      <c r="BT105" s="74">
        <v>2309.1348152045243</v>
      </c>
      <c r="BU105" s="74">
        <v>0</v>
      </c>
      <c r="BV105" s="74">
        <v>0</v>
      </c>
      <c r="BW105" s="74">
        <v>0</v>
      </c>
      <c r="BX105" s="74">
        <v>946.86518479547556</v>
      </c>
      <c r="BY105" s="74">
        <v>0</v>
      </c>
      <c r="BZ105" s="74">
        <v>0</v>
      </c>
      <c r="CA105" s="74">
        <v>946.86518479547556</v>
      </c>
      <c r="CB105" s="74">
        <v>3256</v>
      </c>
      <c r="CD105" s="74">
        <v>0</v>
      </c>
      <c r="CE105" s="74">
        <v>0</v>
      </c>
      <c r="CF105" s="74">
        <v>0</v>
      </c>
      <c r="CH105" s="95">
        <v>3256</v>
      </c>
      <c r="CI105" s="75">
        <v>0</v>
      </c>
    </row>
    <row r="106" spans="1:87">
      <c r="A106" s="77" t="s">
        <v>1756</v>
      </c>
      <c r="B106" s="77" t="s">
        <v>1757</v>
      </c>
      <c r="C106" s="62">
        <v>102</v>
      </c>
      <c r="D106" s="74">
        <v>1.5628117310633769E-2</v>
      </c>
      <c r="E106" s="74">
        <v>0</v>
      </c>
      <c r="F106" s="74">
        <v>3.1256234621267538E-2</v>
      </c>
      <c r="G106" s="74">
        <v>1.5628117310633769E-2</v>
      </c>
      <c r="H106" s="74">
        <v>1.969142781139855</v>
      </c>
      <c r="I106" s="74">
        <v>0</v>
      </c>
      <c r="J106" s="74">
        <v>9.3768703863802622E-2</v>
      </c>
      <c r="K106" s="74">
        <v>3.1256234621267538E-2</v>
      </c>
      <c r="L106" s="74">
        <v>0</v>
      </c>
      <c r="M106" s="74">
        <v>1.5471836137527433</v>
      </c>
      <c r="N106" s="74">
        <v>1.5628117310633769E-2</v>
      </c>
      <c r="O106" s="74">
        <v>0</v>
      </c>
      <c r="P106" s="74">
        <v>0.12502493848507015</v>
      </c>
      <c r="Q106" s="74">
        <v>3.1256234621267538E-2</v>
      </c>
      <c r="R106" s="74">
        <v>0</v>
      </c>
      <c r="S106" s="74">
        <v>0</v>
      </c>
      <c r="T106" s="74">
        <v>6.2512469242535076E-2</v>
      </c>
      <c r="U106" s="74">
        <v>0.20316552503823901</v>
      </c>
      <c r="V106" s="74">
        <v>0</v>
      </c>
      <c r="W106" s="74">
        <v>1.5628117310633769E-2</v>
      </c>
      <c r="X106" s="74">
        <v>1.0939682117443639</v>
      </c>
      <c r="Y106" s="74">
        <v>1.5002992618208419</v>
      </c>
      <c r="Z106" s="74">
        <v>1.5628117310633769E-2</v>
      </c>
      <c r="AA106" s="74">
        <v>3.1881359313692892</v>
      </c>
      <c r="AB106" s="74">
        <v>0.15628117310633771</v>
      </c>
      <c r="AC106" s="74">
        <v>0</v>
      </c>
      <c r="AD106" s="74">
        <v>0.35944669814457675</v>
      </c>
      <c r="AE106" s="74">
        <v>0.7188933962891535</v>
      </c>
      <c r="AF106" s="74">
        <v>0.42195916738711181</v>
      </c>
      <c r="AG106" s="74">
        <v>1.5628117310633769E-2</v>
      </c>
      <c r="AH106" s="74">
        <v>0</v>
      </c>
      <c r="AI106" s="74">
        <v>1.4534149098889406</v>
      </c>
      <c r="AJ106" s="74">
        <v>6.391899980049212</v>
      </c>
      <c r="AK106" s="74">
        <v>0.14065305579570395</v>
      </c>
      <c r="AL106" s="74">
        <v>0</v>
      </c>
      <c r="AM106" s="74">
        <v>0</v>
      </c>
      <c r="AN106" s="74">
        <v>0.98457139056992748</v>
      </c>
      <c r="AO106" s="74">
        <v>2.9849704063310498</v>
      </c>
      <c r="AP106" s="74">
        <v>1.5628117310633769E-2</v>
      </c>
      <c r="AQ106" s="74">
        <v>0</v>
      </c>
      <c r="AR106" s="74">
        <v>2.1097958369355587</v>
      </c>
      <c r="AS106" s="74">
        <v>7.0170246724745624</v>
      </c>
      <c r="AT106" s="74">
        <v>0.15628117310633771</v>
      </c>
      <c r="AU106" s="74">
        <v>0</v>
      </c>
      <c r="AV106" s="74">
        <v>12.94008113320476</v>
      </c>
      <c r="AW106" s="74">
        <v>0.32819046352330922</v>
      </c>
      <c r="AX106" s="74">
        <v>3.0787391101948529</v>
      </c>
      <c r="AY106" s="74">
        <v>0</v>
      </c>
      <c r="AZ106" s="74">
        <v>0</v>
      </c>
      <c r="BA106" s="74">
        <v>5.4385848241005519</v>
      </c>
      <c r="BB106" s="74">
        <v>0.7970339828423223</v>
      </c>
      <c r="BC106" s="74">
        <v>0.1093968211744364</v>
      </c>
      <c r="BD106" s="74">
        <v>46.462392764514199</v>
      </c>
      <c r="BE106" s="74">
        <v>0.87517456939549121</v>
      </c>
      <c r="BF106" s="74">
        <v>18.628715834275454</v>
      </c>
      <c r="BG106" s="74">
        <v>1.5628117310633769E-2</v>
      </c>
      <c r="BH106" s="74">
        <v>2.8599454678459799</v>
      </c>
      <c r="BI106" s="74">
        <v>0</v>
      </c>
      <c r="BJ106" s="74">
        <v>19.503890403670944</v>
      </c>
      <c r="BK106" s="74">
        <v>6.2512469242535076E-2</v>
      </c>
      <c r="BL106" s="74">
        <v>143.99747290017956</v>
      </c>
      <c r="BM106" s="74">
        <v>25.036243931635298</v>
      </c>
      <c r="BN106" s="74">
        <v>2.6880361774290082</v>
      </c>
      <c r="BO106" s="74">
        <v>66.153820575912746</v>
      </c>
      <c r="BP106" s="74">
        <v>37.56999401476358</v>
      </c>
      <c r="BQ106" s="74">
        <v>0.57824034049344952</v>
      </c>
      <c r="BR106" s="74">
        <v>134.6206025137993</v>
      </c>
      <c r="BS106" s="74">
        <v>0</v>
      </c>
      <c r="BT106" s="74">
        <v>554.62625523708186</v>
      </c>
      <c r="BU106" s="74">
        <v>0</v>
      </c>
      <c r="BV106" s="74">
        <v>0</v>
      </c>
      <c r="BW106" s="74">
        <v>0</v>
      </c>
      <c r="BX106" s="74">
        <v>2970.3737447629182</v>
      </c>
      <c r="BY106" s="74">
        <v>0</v>
      </c>
      <c r="BZ106" s="74">
        <v>0</v>
      </c>
      <c r="CA106" s="74">
        <v>2970.3737447629182</v>
      </c>
      <c r="CB106" s="74">
        <v>3525</v>
      </c>
      <c r="CD106" s="74">
        <v>0</v>
      </c>
      <c r="CE106" s="74">
        <v>0</v>
      </c>
      <c r="CF106" s="74">
        <v>0</v>
      </c>
      <c r="CH106" s="95">
        <v>3525</v>
      </c>
      <c r="CI106" s="75">
        <v>0</v>
      </c>
    </row>
    <row r="107" spans="1:87">
      <c r="A107" s="77" t="s">
        <v>1758</v>
      </c>
      <c r="B107" s="77" t="s">
        <v>1759</v>
      </c>
      <c r="C107" s="62">
        <v>103</v>
      </c>
      <c r="D107" s="74">
        <v>0</v>
      </c>
      <c r="E107" s="74">
        <v>0</v>
      </c>
      <c r="F107" s="74">
        <v>0</v>
      </c>
      <c r="G107" s="74">
        <v>0</v>
      </c>
      <c r="H107" s="74">
        <v>0</v>
      </c>
      <c r="I107" s="74">
        <v>0</v>
      </c>
      <c r="J107" s="74">
        <v>0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  <c r="Q107" s="74">
        <v>0</v>
      </c>
      <c r="R107" s="74">
        <v>0</v>
      </c>
      <c r="S107" s="74">
        <v>0</v>
      </c>
      <c r="T107" s="74">
        <v>0</v>
      </c>
      <c r="U107" s="74">
        <v>0</v>
      </c>
      <c r="V107" s="74">
        <v>0</v>
      </c>
      <c r="W107" s="74">
        <v>0</v>
      </c>
      <c r="X107" s="74">
        <v>4.4798418239673765</v>
      </c>
      <c r="Y107" s="74">
        <v>0</v>
      </c>
      <c r="Z107" s="74">
        <v>0</v>
      </c>
      <c r="AA107" s="74">
        <v>0</v>
      </c>
      <c r="AB107" s="74">
        <v>0</v>
      </c>
      <c r="AC107" s="74">
        <v>0</v>
      </c>
      <c r="AD107" s="74">
        <v>0</v>
      </c>
      <c r="AE107" s="74">
        <v>0</v>
      </c>
      <c r="AF107" s="74">
        <v>0</v>
      </c>
      <c r="AG107" s="74">
        <v>0</v>
      </c>
      <c r="AH107" s="74">
        <v>0</v>
      </c>
      <c r="AI107" s="74">
        <v>0</v>
      </c>
      <c r="AJ107" s="74">
        <v>0</v>
      </c>
      <c r="AK107" s="74">
        <v>7.8593716209953965E-2</v>
      </c>
      <c r="AL107" s="74">
        <v>0</v>
      </c>
      <c r="AM107" s="74">
        <v>0</v>
      </c>
      <c r="AN107" s="74">
        <v>0.44536439185640581</v>
      </c>
      <c r="AO107" s="74">
        <v>2.9341654051716146</v>
      </c>
      <c r="AP107" s="74">
        <v>0.13098952701658995</v>
      </c>
      <c r="AQ107" s="74">
        <v>0</v>
      </c>
      <c r="AR107" s="74">
        <v>0</v>
      </c>
      <c r="AS107" s="74">
        <v>7.4140072291389911</v>
      </c>
      <c r="AT107" s="74">
        <v>0</v>
      </c>
      <c r="AU107" s="74">
        <v>0</v>
      </c>
      <c r="AV107" s="74">
        <v>0</v>
      </c>
      <c r="AW107" s="74">
        <v>0</v>
      </c>
      <c r="AX107" s="74">
        <v>1.8862491890388953</v>
      </c>
      <c r="AY107" s="74">
        <v>0</v>
      </c>
      <c r="AZ107" s="74">
        <v>0.78593716209953968</v>
      </c>
      <c r="BA107" s="74">
        <v>7.8593716209953965E-2</v>
      </c>
      <c r="BB107" s="74">
        <v>4.8204145942105097</v>
      </c>
      <c r="BC107" s="74">
        <v>2.6197905403317987E-2</v>
      </c>
      <c r="BD107" s="74">
        <v>59.07627668448206</v>
      </c>
      <c r="BE107" s="74">
        <v>1.3360931755692176</v>
      </c>
      <c r="BF107" s="74">
        <v>9.3002564181778862</v>
      </c>
      <c r="BG107" s="74">
        <v>5.7373412833266393</v>
      </c>
      <c r="BH107" s="74">
        <v>84.304859587877289</v>
      </c>
      <c r="BI107" s="74">
        <v>0.65494763508294973</v>
      </c>
      <c r="BJ107" s="74">
        <v>0.10479162161327195</v>
      </c>
      <c r="BK107" s="74">
        <v>0</v>
      </c>
      <c r="BL107" s="74">
        <v>21.770459390157249</v>
      </c>
      <c r="BM107" s="74">
        <v>88.444128641601537</v>
      </c>
      <c r="BN107" s="74">
        <v>54.334455806481508</v>
      </c>
      <c r="BO107" s="74">
        <v>0.96932249992276565</v>
      </c>
      <c r="BP107" s="74">
        <v>3.9296858104976988</v>
      </c>
      <c r="BQ107" s="74">
        <v>0</v>
      </c>
      <c r="BR107" s="74">
        <v>5.8421329049399118</v>
      </c>
      <c r="BS107" s="74">
        <v>0</v>
      </c>
      <c r="BT107" s="74">
        <v>358.88510612005314</v>
      </c>
      <c r="BU107" s="74">
        <v>0</v>
      </c>
      <c r="BV107" s="74">
        <v>0</v>
      </c>
      <c r="BW107" s="74">
        <v>0</v>
      </c>
      <c r="BX107" s="74">
        <v>489.11489387994692</v>
      </c>
      <c r="BY107" s="74">
        <v>0</v>
      </c>
      <c r="BZ107" s="74">
        <v>0</v>
      </c>
      <c r="CA107" s="74">
        <v>489.11489387994692</v>
      </c>
      <c r="CB107" s="74">
        <v>848</v>
      </c>
      <c r="CD107" s="74">
        <v>0</v>
      </c>
      <c r="CE107" s="74">
        <v>0</v>
      </c>
      <c r="CF107" s="74">
        <v>0</v>
      </c>
      <c r="CH107" s="95">
        <v>848</v>
      </c>
      <c r="CI107" s="75">
        <v>0</v>
      </c>
    </row>
    <row r="108" spans="1:87">
      <c r="A108" s="77" t="s">
        <v>1760</v>
      </c>
      <c r="B108" s="77" t="s">
        <v>1761</v>
      </c>
      <c r="C108" s="62">
        <v>104</v>
      </c>
      <c r="D108" s="74">
        <v>0</v>
      </c>
      <c r="E108" s="74">
        <v>0</v>
      </c>
      <c r="F108" s="74">
        <v>0</v>
      </c>
      <c r="G108" s="74">
        <v>0</v>
      </c>
      <c r="H108" s="74">
        <v>0</v>
      </c>
      <c r="I108" s="74">
        <v>0</v>
      </c>
      <c r="J108" s="74">
        <v>0</v>
      </c>
      <c r="K108" s="74">
        <v>0</v>
      </c>
      <c r="L108" s="74">
        <v>0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0</v>
      </c>
      <c r="U108" s="74">
        <v>0</v>
      </c>
      <c r="V108" s="74">
        <v>0</v>
      </c>
      <c r="W108" s="74">
        <v>0</v>
      </c>
      <c r="X108" s="74">
        <v>0</v>
      </c>
      <c r="Y108" s="74">
        <v>0</v>
      </c>
      <c r="Z108" s="74">
        <v>0</v>
      </c>
      <c r="AA108" s="74">
        <v>0</v>
      </c>
      <c r="AB108" s="74">
        <v>0</v>
      </c>
      <c r="AC108" s="74">
        <v>0</v>
      </c>
      <c r="AD108" s="74">
        <v>0</v>
      </c>
      <c r="AE108" s="74">
        <v>0</v>
      </c>
      <c r="AF108" s="74">
        <v>0</v>
      </c>
      <c r="AG108" s="74">
        <v>0</v>
      </c>
      <c r="AH108" s="74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  <c r="AR108" s="74">
        <v>0</v>
      </c>
      <c r="AS108" s="74">
        <v>0</v>
      </c>
      <c r="AT108" s="74">
        <v>4.0510880732231254E-2</v>
      </c>
      <c r="AU108" s="74">
        <v>0</v>
      </c>
      <c r="AV108" s="74">
        <v>0</v>
      </c>
      <c r="AW108" s="74">
        <v>0</v>
      </c>
      <c r="AX108" s="74">
        <v>0.16204352292892502</v>
      </c>
      <c r="AY108" s="74">
        <v>0</v>
      </c>
      <c r="AZ108" s="74">
        <v>0.52664144951900627</v>
      </c>
      <c r="BA108" s="74">
        <v>190.84675912954143</v>
      </c>
      <c r="BB108" s="74">
        <v>196.07266274399925</v>
      </c>
      <c r="BC108" s="74">
        <v>4.0510880732231254E-2</v>
      </c>
      <c r="BD108" s="74">
        <v>8.1021761464462508E-2</v>
      </c>
      <c r="BE108" s="74">
        <v>0</v>
      </c>
      <c r="BF108" s="74">
        <v>0</v>
      </c>
      <c r="BG108" s="74">
        <v>0</v>
      </c>
      <c r="BH108" s="74">
        <v>1270.0161109554497</v>
      </c>
      <c r="BI108" s="74">
        <v>0</v>
      </c>
      <c r="BJ108" s="74">
        <v>0.68868497244793125</v>
      </c>
      <c r="BK108" s="74">
        <v>0.12153264219669375</v>
      </c>
      <c r="BL108" s="74">
        <v>0</v>
      </c>
      <c r="BM108" s="74">
        <v>0</v>
      </c>
      <c r="BN108" s="74">
        <v>0</v>
      </c>
      <c r="BO108" s="74">
        <v>0</v>
      </c>
      <c r="BP108" s="74">
        <v>0</v>
      </c>
      <c r="BQ108" s="74">
        <v>3.6054683851685816</v>
      </c>
      <c r="BR108" s="74">
        <v>0</v>
      </c>
      <c r="BS108" s="74">
        <v>0</v>
      </c>
      <c r="BT108" s="74">
        <v>1662.2019473241803</v>
      </c>
      <c r="BU108" s="74">
        <v>0</v>
      </c>
      <c r="BV108" s="74">
        <v>0</v>
      </c>
      <c r="BW108" s="74">
        <v>0</v>
      </c>
      <c r="BX108" s="74">
        <v>72.798052675819562</v>
      </c>
      <c r="BY108" s="74">
        <v>0</v>
      </c>
      <c r="BZ108" s="74">
        <v>0</v>
      </c>
      <c r="CA108" s="74">
        <v>72.798052675819562</v>
      </c>
      <c r="CB108" s="74">
        <v>1735</v>
      </c>
      <c r="CD108" s="74">
        <v>0</v>
      </c>
      <c r="CE108" s="74">
        <v>0</v>
      </c>
      <c r="CF108" s="74">
        <v>0</v>
      </c>
      <c r="CH108" s="95">
        <v>1735</v>
      </c>
      <c r="CI108" s="75">
        <v>0</v>
      </c>
    </row>
    <row r="109" spans="1:87">
      <c r="A109" s="77" t="s">
        <v>1762</v>
      </c>
      <c r="B109" s="77" t="s">
        <v>1763</v>
      </c>
      <c r="C109" s="62">
        <v>105</v>
      </c>
      <c r="D109" s="74">
        <v>0.28078778455527648</v>
      </c>
      <c r="E109" s="74">
        <v>0.17549236534704779</v>
      </c>
      <c r="F109" s="74">
        <v>0.35098473069409558</v>
      </c>
      <c r="G109" s="74">
        <v>1.2284465574293346</v>
      </c>
      <c r="H109" s="74">
        <v>17.198251804010685</v>
      </c>
      <c r="I109" s="74">
        <v>2.4919915879280787</v>
      </c>
      <c r="J109" s="74">
        <v>1.0529541920822869</v>
      </c>
      <c r="K109" s="74">
        <v>24.217946417892598</v>
      </c>
      <c r="L109" s="74">
        <v>7.9673533867559705</v>
      </c>
      <c r="M109" s="74">
        <v>48.155105051229917</v>
      </c>
      <c r="N109" s="74">
        <v>13.477813658653272</v>
      </c>
      <c r="O109" s="74">
        <v>0.84236335366582948</v>
      </c>
      <c r="P109" s="74">
        <v>8.6342243750747514</v>
      </c>
      <c r="Q109" s="74">
        <v>24.042454052545548</v>
      </c>
      <c r="R109" s="74">
        <v>6.6687098831878169</v>
      </c>
      <c r="S109" s="74">
        <v>3.0886656301080415</v>
      </c>
      <c r="T109" s="74">
        <v>12.495056412709804</v>
      </c>
      <c r="U109" s="74">
        <v>15.513525096679025</v>
      </c>
      <c r="V109" s="74">
        <v>5.9667404217996252</v>
      </c>
      <c r="W109" s="74">
        <v>4.1767182952597377</v>
      </c>
      <c r="X109" s="74">
        <v>9.7573755132958588</v>
      </c>
      <c r="Y109" s="74">
        <v>9.7924739863652679</v>
      </c>
      <c r="Z109" s="74">
        <v>1.1231511382211059</v>
      </c>
      <c r="AA109" s="74">
        <v>8.4236335366582953</v>
      </c>
      <c r="AB109" s="74">
        <v>13.232124347167403</v>
      </c>
      <c r="AC109" s="74">
        <v>19.655144918869354</v>
      </c>
      <c r="AD109" s="74">
        <v>6.6336114101184069</v>
      </c>
      <c r="AE109" s="74">
        <v>2.5621885340668977</v>
      </c>
      <c r="AF109" s="74">
        <v>17.163153330941277</v>
      </c>
      <c r="AG109" s="74">
        <v>27.938384563250011</v>
      </c>
      <c r="AH109" s="74">
        <v>18.005516684607105</v>
      </c>
      <c r="AI109" s="74">
        <v>21.725954829964518</v>
      </c>
      <c r="AJ109" s="74">
        <v>65.704341585934685</v>
      </c>
      <c r="AK109" s="74">
        <v>54.156943946098949</v>
      </c>
      <c r="AL109" s="74">
        <v>9.441489255671172</v>
      </c>
      <c r="AM109" s="74">
        <v>17.724728900051829</v>
      </c>
      <c r="AN109" s="74">
        <v>3.9661274568432798</v>
      </c>
      <c r="AO109" s="74">
        <v>14.285078539249692</v>
      </c>
      <c r="AP109" s="74">
        <v>5.9667404217996252</v>
      </c>
      <c r="AQ109" s="74">
        <v>56.192655384124706</v>
      </c>
      <c r="AR109" s="74">
        <v>45.943901247857113</v>
      </c>
      <c r="AS109" s="74">
        <v>243.72379699397999</v>
      </c>
      <c r="AT109" s="74">
        <v>34.677291392576649</v>
      </c>
      <c r="AU109" s="74">
        <v>1.2284465574293346</v>
      </c>
      <c r="AV109" s="74">
        <v>2.4919915879280787</v>
      </c>
      <c r="AW109" s="74">
        <v>28.324467767013513</v>
      </c>
      <c r="AX109" s="74">
        <v>8.4938304827971134</v>
      </c>
      <c r="AY109" s="74">
        <v>23.410681537296174</v>
      </c>
      <c r="AZ109" s="74">
        <v>7.2302854522983697</v>
      </c>
      <c r="BA109" s="74">
        <v>13.091730454889767</v>
      </c>
      <c r="BB109" s="74">
        <v>979.24739863652678</v>
      </c>
      <c r="BC109" s="74">
        <v>51.384164573615593</v>
      </c>
      <c r="BD109" s="74">
        <v>359.79444743451739</v>
      </c>
      <c r="BE109" s="74">
        <v>22.28753039907507</v>
      </c>
      <c r="BF109" s="74">
        <v>97.047278036917433</v>
      </c>
      <c r="BG109" s="74">
        <v>17.268448750149503</v>
      </c>
      <c r="BH109" s="74">
        <v>83.534365905194747</v>
      </c>
      <c r="BI109" s="74">
        <v>4.9839831758561575</v>
      </c>
      <c r="BJ109" s="74">
        <v>63.8792209863254</v>
      </c>
      <c r="BK109" s="74">
        <v>10.950723597655783</v>
      </c>
      <c r="BL109" s="74">
        <v>179.84457600765458</v>
      </c>
      <c r="BM109" s="74">
        <v>38.362631064864651</v>
      </c>
      <c r="BN109" s="74">
        <v>43.346614240720804</v>
      </c>
      <c r="BO109" s="74">
        <v>16.215494558067217</v>
      </c>
      <c r="BP109" s="74">
        <v>32.360792169995612</v>
      </c>
      <c r="BQ109" s="74">
        <v>10.038163297851135</v>
      </c>
      <c r="BR109" s="74">
        <v>64.089811824741858</v>
      </c>
      <c r="BS109" s="74">
        <v>0</v>
      </c>
      <c r="BT109" s="74">
        <v>3064.7284714747038</v>
      </c>
      <c r="BU109" s="74">
        <v>0</v>
      </c>
      <c r="BV109" s="74">
        <v>0</v>
      </c>
      <c r="BW109" s="74">
        <v>0</v>
      </c>
      <c r="BX109" s="74">
        <v>3978.2715285252957</v>
      </c>
      <c r="BY109" s="74">
        <v>0</v>
      </c>
      <c r="BZ109" s="74">
        <v>0</v>
      </c>
      <c r="CA109" s="74">
        <v>3978.2715285252957</v>
      </c>
      <c r="CB109" s="74">
        <v>7043</v>
      </c>
      <c r="CD109" s="74">
        <v>0</v>
      </c>
      <c r="CE109" s="74">
        <v>0</v>
      </c>
      <c r="CF109" s="74">
        <v>0</v>
      </c>
      <c r="CH109" s="95">
        <v>7043</v>
      </c>
      <c r="CI109" s="75">
        <v>0</v>
      </c>
    </row>
    <row r="110" spans="1:87">
      <c r="A110" s="77" t="s">
        <v>1764</v>
      </c>
      <c r="B110" s="77" t="s">
        <v>1533</v>
      </c>
      <c r="C110" s="62">
        <v>106</v>
      </c>
      <c r="D110" s="74">
        <v>0.90627381254762507</v>
      </c>
      <c r="E110" s="74">
        <v>0.49845059690119381</v>
      </c>
      <c r="F110" s="74">
        <v>4.5313690627381255E-2</v>
      </c>
      <c r="G110" s="74">
        <v>4.5313690627381255E-2</v>
      </c>
      <c r="H110" s="74">
        <v>2.0391160782321562</v>
      </c>
      <c r="I110" s="74">
        <v>6.7517399034798071</v>
      </c>
      <c r="J110" s="74">
        <v>1.2687833375666753</v>
      </c>
      <c r="K110" s="74">
        <v>16.448869697739394</v>
      </c>
      <c r="L110" s="74">
        <v>0.49845059690119381</v>
      </c>
      <c r="M110" s="74">
        <v>29.680467360934724</v>
      </c>
      <c r="N110" s="74">
        <v>2.5828803657607313</v>
      </c>
      <c r="O110" s="74">
        <v>1.7219202438404877</v>
      </c>
      <c r="P110" s="74">
        <v>1.7219202438404877</v>
      </c>
      <c r="Q110" s="74">
        <v>2.2656845313690628</v>
      </c>
      <c r="R110" s="74">
        <v>0.54376428752857509</v>
      </c>
      <c r="S110" s="74">
        <v>0.40782321564643131</v>
      </c>
      <c r="T110" s="74">
        <v>5.4829565659131321</v>
      </c>
      <c r="U110" s="74">
        <v>0.22656845313690627</v>
      </c>
      <c r="V110" s="74">
        <v>1.2234696469392938</v>
      </c>
      <c r="W110" s="74">
        <v>9.062738125476251E-2</v>
      </c>
      <c r="X110" s="74">
        <v>12.461264922529846</v>
      </c>
      <c r="Y110" s="74">
        <v>8.5642875285750577</v>
      </c>
      <c r="Z110" s="74">
        <v>0.72501905003810008</v>
      </c>
      <c r="AA110" s="74">
        <v>13.684734569469141</v>
      </c>
      <c r="AB110" s="74">
        <v>5.7095250190500373</v>
      </c>
      <c r="AC110" s="74">
        <v>4.0329184658369321</v>
      </c>
      <c r="AD110" s="74">
        <v>6.3439166878333753</v>
      </c>
      <c r="AE110" s="74">
        <v>0.95158750317500629</v>
      </c>
      <c r="AF110" s="74">
        <v>4.7579375158750317</v>
      </c>
      <c r="AG110" s="74">
        <v>9.1986791973583948</v>
      </c>
      <c r="AH110" s="74">
        <v>14.183185166370333</v>
      </c>
      <c r="AI110" s="74">
        <v>8.5642875285750577</v>
      </c>
      <c r="AJ110" s="74">
        <v>43.365201930403863</v>
      </c>
      <c r="AK110" s="74">
        <v>5.3923291846583696</v>
      </c>
      <c r="AL110" s="74">
        <v>2.9000762001524003</v>
      </c>
      <c r="AM110" s="74">
        <v>4.5313690627381256</v>
      </c>
      <c r="AN110" s="74">
        <v>2.718821437642875</v>
      </c>
      <c r="AO110" s="74">
        <v>39.876047752095502</v>
      </c>
      <c r="AP110" s="74">
        <v>10.150266700533402</v>
      </c>
      <c r="AQ110" s="74">
        <v>22.566217932435862</v>
      </c>
      <c r="AR110" s="74">
        <v>17.581711963423928</v>
      </c>
      <c r="AS110" s="74">
        <v>297.80157480314961</v>
      </c>
      <c r="AT110" s="74">
        <v>31.357073914147829</v>
      </c>
      <c r="AU110" s="74">
        <v>4.5313690627381255E-2</v>
      </c>
      <c r="AV110" s="74">
        <v>27.867919735839472</v>
      </c>
      <c r="AW110" s="74">
        <v>41.235458470916946</v>
      </c>
      <c r="AX110" s="74">
        <v>2.6735077470154938</v>
      </c>
      <c r="AY110" s="74">
        <v>3.0813309626619256</v>
      </c>
      <c r="AZ110" s="74">
        <v>25.375666751333501</v>
      </c>
      <c r="BA110" s="74">
        <v>41.869850139700283</v>
      </c>
      <c r="BB110" s="74">
        <v>134.26446532893064</v>
      </c>
      <c r="BC110" s="74">
        <v>277.04790449580901</v>
      </c>
      <c r="BD110" s="74">
        <v>625.87269494538987</v>
      </c>
      <c r="BE110" s="74">
        <v>13.005029210058421</v>
      </c>
      <c r="BF110" s="74">
        <v>90.71800863601726</v>
      </c>
      <c r="BG110" s="74">
        <v>1.9031750063500126</v>
      </c>
      <c r="BH110" s="74">
        <v>172.87172974345947</v>
      </c>
      <c r="BI110" s="74">
        <v>14.953517907035815</v>
      </c>
      <c r="BJ110" s="74">
        <v>33.939954279908562</v>
      </c>
      <c r="BK110" s="74">
        <v>6.3892303784607565</v>
      </c>
      <c r="BL110" s="74">
        <v>434.46766573533148</v>
      </c>
      <c r="BM110" s="74">
        <v>62.850088900177795</v>
      </c>
      <c r="BN110" s="74">
        <v>14.001930403860808</v>
      </c>
      <c r="BO110" s="74">
        <v>91.125831851663705</v>
      </c>
      <c r="BP110" s="74">
        <v>0</v>
      </c>
      <c r="BQ110" s="74">
        <v>6.2079756159512316</v>
      </c>
      <c r="BR110" s="74">
        <v>55.328016256032512</v>
      </c>
      <c r="BS110" s="74">
        <v>0</v>
      </c>
      <c r="BT110" s="74">
        <v>2818.964693929388</v>
      </c>
      <c r="BU110" s="74">
        <v>0</v>
      </c>
      <c r="BV110" s="74">
        <v>0</v>
      </c>
      <c r="BW110" s="74">
        <v>0</v>
      </c>
      <c r="BX110" s="74">
        <v>16.584810769621537</v>
      </c>
      <c r="BY110" s="74">
        <v>2516.4504953009905</v>
      </c>
      <c r="BZ110" s="74">
        <v>0</v>
      </c>
      <c r="CA110" s="74">
        <v>2533.035306070612</v>
      </c>
      <c r="CB110" s="74">
        <v>5352</v>
      </c>
      <c r="CD110" s="74">
        <v>0</v>
      </c>
      <c r="CE110" s="74">
        <v>0</v>
      </c>
      <c r="CF110" s="74">
        <v>0</v>
      </c>
      <c r="CH110" s="95">
        <v>5352</v>
      </c>
      <c r="CI110" s="75">
        <v>0</v>
      </c>
    </row>
    <row r="111" spans="1:87">
      <c r="A111" s="77" t="s">
        <v>1765</v>
      </c>
      <c r="B111" s="77" t="s">
        <v>1534</v>
      </c>
      <c r="C111" s="62">
        <v>107</v>
      </c>
      <c r="D111" s="74">
        <v>636.63122672137354</v>
      </c>
      <c r="E111" s="74">
        <v>224.34275698607763</v>
      </c>
      <c r="F111" s="74">
        <v>50.727587786563632</v>
      </c>
      <c r="G111" s="74">
        <v>82.051873244766668</v>
      </c>
      <c r="H111" s="74">
        <v>501.31538630071498</v>
      </c>
      <c r="I111" s="74">
        <v>251.73565439082202</v>
      </c>
      <c r="J111" s="74">
        <v>51.108044694962857</v>
      </c>
      <c r="K111" s="74">
        <v>585.65000099587712</v>
      </c>
      <c r="L111" s="74">
        <v>205.95400641344833</v>
      </c>
      <c r="M111" s="74">
        <v>575.50448343856431</v>
      </c>
      <c r="N111" s="74">
        <v>170.44469496285379</v>
      </c>
      <c r="O111" s="74">
        <v>41.723440954448584</v>
      </c>
      <c r="P111" s="74">
        <v>109.0643137411118</v>
      </c>
      <c r="Q111" s="74">
        <v>128.08715916107315</v>
      </c>
      <c r="R111" s="74">
        <v>97.904244428067798</v>
      </c>
      <c r="S111" s="74">
        <v>64.297217519469399</v>
      </c>
      <c r="T111" s="74">
        <v>231.82507618459576</v>
      </c>
      <c r="U111" s="74">
        <v>52.249415420160538</v>
      </c>
      <c r="V111" s="74">
        <v>394.66063297946499</v>
      </c>
      <c r="W111" s="74">
        <v>106.14747744338439</v>
      </c>
      <c r="X111" s="74">
        <v>421.4194355368773</v>
      </c>
      <c r="Y111" s="74">
        <v>167.78149660405919</v>
      </c>
      <c r="Z111" s="74">
        <v>94.099675344075521</v>
      </c>
      <c r="AA111" s="74">
        <v>109.44477064951103</v>
      </c>
      <c r="AB111" s="74">
        <v>231.57143824566296</v>
      </c>
      <c r="AC111" s="74">
        <v>271.265775688649</v>
      </c>
      <c r="AD111" s="74">
        <v>339.11392435317782</v>
      </c>
      <c r="AE111" s="74">
        <v>140.76905610771405</v>
      </c>
      <c r="AF111" s="74">
        <v>221.42592068835023</v>
      </c>
      <c r="AG111" s="74">
        <v>211.1535841615711</v>
      </c>
      <c r="AH111" s="74">
        <v>188.19935068815104</v>
      </c>
      <c r="AI111" s="74">
        <v>317.04742366602267</v>
      </c>
      <c r="AJ111" s="74">
        <v>502.96403290377839</v>
      </c>
      <c r="AK111" s="74">
        <v>182.23885912322982</v>
      </c>
      <c r="AL111" s="74">
        <v>126.94578843587547</v>
      </c>
      <c r="AM111" s="74">
        <v>131.6380903061326</v>
      </c>
      <c r="AN111" s="74">
        <v>76.218200649311854</v>
      </c>
      <c r="AO111" s="74">
        <v>658.44408946959584</v>
      </c>
      <c r="AP111" s="74">
        <v>140.89587507718048</v>
      </c>
      <c r="AQ111" s="74">
        <v>1236.611771266955</v>
      </c>
      <c r="AR111" s="74">
        <v>341.26984683410683</v>
      </c>
      <c r="AS111" s="74">
        <v>2907.071237078495</v>
      </c>
      <c r="AT111" s="74">
        <v>973.84286653255515</v>
      </c>
      <c r="AU111" s="74">
        <v>56.561260382018446</v>
      </c>
      <c r="AV111" s="74">
        <v>149.9000219092955</v>
      </c>
      <c r="AW111" s="74">
        <v>347.10351942956163</v>
      </c>
      <c r="AX111" s="74">
        <v>62.648570916406079</v>
      </c>
      <c r="AY111" s="74">
        <v>327.44657916226822</v>
      </c>
      <c r="AZ111" s="74">
        <v>66.072683091999124</v>
      </c>
      <c r="BA111" s="74">
        <v>110.07886549684308</v>
      </c>
      <c r="BB111" s="74">
        <v>765.47929969924508</v>
      </c>
      <c r="BC111" s="74">
        <v>242.35105065030771</v>
      </c>
      <c r="BD111" s="74">
        <v>8254.266265660166</v>
      </c>
      <c r="BE111" s="74">
        <v>2348.3068576094965</v>
      </c>
      <c r="BF111" s="74">
        <v>455.15328141494217</v>
      </c>
      <c r="BG111" s="74">
        <v>184.39478160415877</v>
      </c>
      <c r="BH111" s="74">
        <v>83.066425000497944</v>
      </c>
      <c r="BI111" s="74">
        <v>165.62557412313024</v>
      </c>
      <c r="BJ111" s="74">
        <v>507.27587786563623</v>
      </c>
      <c r="BK111" s="74">
        <v>105.0061067181867</v>
      </c>
      <c r="BL111" s="74">
        <v>5969.4957117533413</v>
      </c>
      <c r="BM111" s="74">
        <v>54.278518931623083</v>
      </c>
      <c r="BN111" s="74">
        <v>159.79190152767541</v>
      </c>
      <c r="BO111" s="74">
        <v>43.752544465911129</v>
      </c>
      <c r="BP111" s="74">
        <v>447.79778118589041</v>
      </c>
      <c r="BQ111" s="74">
        <v>89.280554504351983</v>
      </c>
      <c r="BR111" s="74">
        <v>269.87076702451844</v>
      </c>
      <c r="BS111" s="74">
        <v>0</v>
      </c>
      <c r="BT111" s="74">
        <v>35817.862003306313</v>
      </c>
      <c r="BU111" s="74">
        <v>0</v>
      </c>
      <c r="BV111" s="74">
        <v>0</v>
      </c>
      <c r="BW111" s="74">
        <v>0</v>
      </c>
      <c r="BX111" s="74">
        <v>27854.137996693687</v>
      </c>
      <c r="BY111" s="74">
        <v>0</v>
      </c>
      <c r="BZ111" s="74">
        <v>0</v>
      </c>
      <c r="CA111" s="74">
        <v>27854.137996693687</v>
      </c>
      <c r="CB111" s="74">
        <v>63672</v>
      </c>
      <c r="CD111" s="74">
        <v>0</v>
      </c>
      <c r="CE111" s="74">
        <v>0</v>
      </c>
      <c r="CF111" s="74">
        <v>0</v>
      </c>
      <c r="CH111" s="95">
        <v>63672</v>
      </c>
      <c r="CI111" s="75">
        <v>0</v>
      </c>
    </row>
    <row r="112" spans="1:87">
      <c r="A112" s="77" t="s">
        <v>1766</v>
      </c>
      <c r="B112" s="77" t="s">
        <v>1767</v>
      </c>
      <c r="C112" s="62">
        <v>108</v>
      </c>
      <c r="D112" s="74">
        <v>5.4544140149643962E-2</v>
      </c>
      <c r="E112" s="74">
        <v>3.6362760099762644E-2</v>
      </c>
      <c r="F112" s="74">
        <v>5.4544140149643962E-2</v>
      </c>
      <c r="G112" s="74">
        <v>0.13939058038242347</v>
      </c>
      <c r="H112" s="74">
        <v>1.1454269431425232</v>
      </c>
      <c r="I112" s="74">
        <v>0.12726966034916923</v>
      </c>
      <c r="J112" s="74">
        <v>0.11514874031591503</v>
      </c>
      <c r="K112" s="74">
        <v>3.2059833487957397</v>
      </c>
      <c r="L112" s="74">
        <v>1.0423991228598624</v>
      </c>
      <c r="M112" s="74">
        <v>2.6423605672494186</v>
      </c>
      <c r="N112" s="74">
        <v>0.35756714098099929</v>
      </c>
      <c r="O112" s="74">
        <v>0.169692880465559</v>
      </c>
      <c r="P112" s="74">
        <v>1.7878357049049967</v>
      </c>
      <c r="Q112" s="74">
        <v>2.2484306661686566</v>
      </c>
      <c r="R112" s="74">
        <v>0.55756232152969387</v>
      </c>
      <c r="S112" s="74">
        <v>0.169692880465559</v>
      </c>
      <c r="T112" s="74">
        <v>0.81210164222803238</v>
      </c>
      <c r="U112" s="74">
        <v>0.339385760931118</v>
      </c>
      <c r="V112" s="74">
        <v>0.65452968179572757</v>
      </c>
      <c r="W112" s="74">
        <v>0.81816210224465946</v>
      </c>
      <c r="X112" s="74">
        <v>0.8666457823776762</v>
      </c>
      <c r="Y112" s="74">
        <v>0.53938094147981253</v>
      </c>
      <c r="Z112" s="74">
        <v>0.89694808246081181</v>
      </c>
      <c r="AA112" s="74">
        <v>1.2545152234418111</v>
      </c>
      <c r="AB112" s="74">
        <v>2.2787329662517921</v>
      </c>
      <c r="AC112" s="74">
        <v>1.2423943034085569</v>
      </c>
      <c r="AD112" s="74">
        <v>1.4423894839572515</v>
      </c>
      <c r="AE112" s="74">
        <v>6.6665060182898181E-2</v>
      </c>
      <c r="AF112" s="74">
        <v>1.4484499439738785</v>
      </c>
      <c r="AG112" s="74">
        <v>1.1211851030760149</v>
      </c>
      <c r="AH112" s="74">
        <v>0.68483198187886307</v>
      </c>
      <c r="AI112" s="74">
        <v>1.4969336241068953</v>
      </c>
      <c r="AJ112" s="74">
        <v>0.92118992252732024</v>
      </c>
      <c r="AK112" s="74">
        <v>1.3029989035748282</v>
      </c>
      <c r="AL112" s="74">
        <v>0.39999036109738906</v>
      </c>
      <c r="AM112" s="74">
        <v>1.3817848837909803</v>
      </c>
      <c r="AN112" s="74">
        <v>0.29696254081472823</v>
      </c>
      <c r="AO112" s="74">
        <v>5.3210838945985994</v>
      </c>
      <c r="AP112" s="74">
        <v>1.5575382242731666</v>
      </c>
      <c r="AQ112" s="74">
        <v>8.9876622046579993</v>
      </c>
      <c r="AR112" s="74">
        <v>21.914623420123618</v>
      </c>
      <c r="AS112" s="74">
        <v>200.1406315890936</v>
      </c>
      <c r="AT112" s="74">
        <v>6.6059014181235467</v>
      </c>
      <c r="AU112" s="74">
        <v>0.39392990108076198</v>
      </c>
      <c r="AV112" s="74">
        <v>0.6121064616793378</v>
      </c>
      <c r="AW112" s="74">
        <v>13.569369977228092</v>
      </c>
      <c r="AX112" s="74">
        <v>6.2907574972589364</v>
      </c>
      <c r="AY112" s="74">
        <v>25.035760328686578</v>
      </c>
      <c r="AZ112" s="74">
        <v>1.7817752448883695</v>
      </c>
      <c r="BA112" s="74">
        <v>3.2484065689121295</v>
      </c>
      <c r="BB112" s="74">
        <v>16.072339964095089</v>
      </c>
      <c r="BC112" s="74">
        <v>7.9573840018313922</v>
      </c>
      <c r="BD112" s="74">
        <v>31.823475547308938</v>
      </c>
      <c r="BE112" s="74">
        <v>10.836102509729267</v>
      </c>
      <c r="BF112" s="74">
        <v>26.108461751629576</v>
      </c>
      <c r="BG112" s="74">
        <v>5.6968324156294807</v>
      </c>
      <c r="BH112" s="74">
        <v>5.1150282540332777</v>
      </c>
      <c r="BI112" s="74">
        <v>6.3210597973420724</v>
      </c>
      <c r="BJ112" s="74">
        <v>16.86019976625661</v>
      </c>
      <c r="BK112" s="74">
        <v>1.4605708640071327</v>
      </c>
      <c r="BL112" s="74">
        <v>14.126932298757787</v>
      </c>
      <c r="BM112" s="74">
        <v>3.9332385507909926</v>
      </c>
      <c r="BN112" s="74">
        <v>21.993409400339772</v>
      </c>
      <c r="BO112" s="74">
        <v>2.4666072267672328</v>
      </c>
      <c r="BP112" s="74">
        <v>9.3937130257720156</v>
      </c>
      <c r="BQ112" s="74">
        <v>22.193404580888469</v>
      </c>
      <c r="BR112" s="74">
        <v>15.320842922033327</v>
      </c>
      <c r="BS112" s="74">
        <v>0</v>
      </c>
      <c r="BT112" s="74">
        <v>547.25953950142775</v>
      </c>
      <c r="BU112" s="74">
        <v>0</v>
      </c>
      <c r="BV112" s="74">
        <v>0</v>
      </c>
      <c r="BW112" s="74">
        <v>0</v>
      </c>
      <c r="BX112" s="74">
        <v>458.74046049857219</v>
      </c>
      <c r="BY112" s="74">
        <v>0</v>
      </c>
      <c r="BZ112" s="74">
        <v>0</v>
      </c>
      <c r="CA112" s="74">
        <v>458.74046049857219</v>
      </c>
      <c r="CB112" s="74">
        <v>1006</v>
      </c>
      <c r="CD112" s="74">
        <v>0</v>
      </c>
      <c r="CE112" s="74">
        <v>0</v>
      </c>
      <c r="CF112" s="74">
        <v>0</v>
      </c>
      <c r="CH112" s="95">
        <v>1006</v>
      </c>
      <c r="CI112" s="75">
        <v>0</v>
      </c>
    </row>
    <row r="113" spans="1:87">
      <c r="A113" s="77" t="s">
        <v>1768</v>
      </c>
      <c r="B113" s="77" t="s">
        <v>1769</v>
      </c>
      <c r="C113" s="62">
        <v>109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  <c r="V113" s="74">
        <v>0</v>
      </c>
      <c r="W113" s="74">
        <v>0</v>
      </c>
      <c r="X113" s="74">
        <v>0</v>
      </c>
      <c r="Y113" s="74">
        <v>0</v>
      </c>
      <c r="Z113" s="74">
        <v>0</v>
      </c>
      <c r="AA113" s="74">
        <v>0</v>
      </c>
      <c r="AB113" s="74">
        <v>0</v>
      </c>
      <c r="AC113" s="74">
        <v>0</v>
      </c>
      <c r="AD113" s="74">
        <v>0</v>
      </c>
      <c r="AE113" s="74">
        <v>0</v>
      </c>
      <c r="AF113" s="74">
        <v>0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  <c r="AR113" s="74">
        <v>0</v>
      </c>
      <c r="AS113" s="74">
        <v>0</v>
      </c>
      <c r="AT113" s="74">
        <v>0</v>
      </c>
      <c r="AU113" s="74">
        <v>0</v>
      </c>
      <c r="AV113" s="74">
        <v>0</v>
      </c>
      <c r="AW113" s="74">
        <v>0</v>
      </c>
      <c r="AX113" s="74">
        <v>0</v>
      </c>
      <c r="AY113" s="74">
        <v>0</v>
      </c>
      <c r="AZ113" s="74">
        <v>0</v>
      </c>
      <c r="BA113" s="74">
        <v>0</v>
      </c>
      <c r="BB113" s="74">
        <v>0</v>
      </c>
      <c r="BC113" s="74">
        <v>0</v>
      </c>
      <c r="BD113" s="74">
        <v>0</v>
      </c>
      <c r="BE113" s="74">
        <v>0</v>
      </c>
      <c r="BF113" s="74">
        <v>0</v>
      </c>
      <c r="BG113" s="74">
        <v>0</v>
      </c>
      <c r="BH113" s="74">
        <v>0</v>
      </c>
      <c r="BI113" s="74">
        <v>0</v>
      </c>
      <c r="BJ113" s="74">
        <v>0</v>
      </c>
      <c r="BK113" s="74">
        <v>0</v>
      </c>
      <c r="BL113" s="74">
        <v>0</v>
      </c>
      <c r="BM113" s="74">
        <v>0</v>
      </c>
      <c r="BN113" s="74">
        <v>0</v>
      </c>
      <c r="BO113" s="74">
        <v>0</v>
      </c>
      <c r="BP113" s="74">
        <v>0</v>
      </c>
      <c r="BQ113" s="74">
        <v>0</v>
      </c>
      <c r="BR113" s="74">
        <v>0</v>
      </c>
      <c r="BS113" s="74">
        <v>0</v>
      </c>
      <c r="BT113" s="74">
        <v>0</v>
      </c>
      <c r="BU113" s="74">
        <v>0</v>
      </c>
      <c r="BV113" s="74">
        <v>0</v>
      </c>
      <c r="BW113" s="74">
        <v>0</v>
      </c>
      <c r="BX113" s="74">
        <v>0</v>
      </c>
      <c r="BY113" s="74">
        <v>0</v>
      </c>
      <c r="BZ113" s="74">
        <v>0</v>
      </c>
      <c r="CA113" s="74">
        <v>0</v>
      </c>
      <c r="CB113" s="74">
        <v>0</v>
      </c>
      <c r="CD113" s="74">
        <v>0</v>
      </c>
      <c r="CE113" s="74">
        <v>0</v>
      </c>
      <c r="CF113" s="74">
        <v>0</v>
      </c>
      <c r="CH113" s="95">
        <v>0</v>
      </c>
      <c r="CI113" s="75">
        <v>0</v>
      </c>
    </row>
    <row r="114" spans="1:87">
      <c r="A114" s="77" t="s">
        <v>1770</v>
      </c>
      <c r="B114" s="77" t="s">
        <v>1771</v>
      </c>
      <c r="C114" s="62">
        <v>110</v>
      </c>
      <c r="D114" s="74">
        <v>1.275610923074197</v>
      </c>
      <c r="E114" s="74">
        <v>0.63780546153709849</v>
      </c>
      <c r="F114" s="74">
        <v>2.551221846148394</v>
      </c>
      <c r="G114" s="74">
        <v>25.777970737124392</v>
      </c>
      <c r="H114" s="74">
        <v>383.42738329405233</v>
      </c>
      <c r="I114" s="74">
        <v>89.399065525449956</v>
      </c>
      <c r="J114" s="74">
        <v>12.012002858948687</v>
      </c>
      <c r="K114" s="74">
        <v>178.05402467910662</v>
      </c>
      <c r="L114" s="74">
        <v>46.187745506311536</v>
      </c>
      <c r="M114" s="74">
        <v>339.20620462748013</v>
      </c>
      <c r="N114" s="74">
        <v>101.88942248055147</v>
      </c>
      <c r="O114" s="74">
        <v>37.843124051201166</v>
      </c>
      <c r="P114" s="74">
        <v>17.27389791662975</v>
      </c>
      <c r="Q114" s="74">
        <v>15.838835628171276</v>
      </c>
      <c r="R114" s="74">
        <v>11.852551493564413</v>
      </c>
      <c r="S114" s="74">
        <v>12.702958775613878</v>
      </c>
      <c r="T114" s="74">
        <v>105.71625524977405</v>
      </c>
      <c r="U114" s="74">
        <v>7.3347628076766318</v>
      </c>
      <c r="V114" s="74">
        <v>234.8187107559084</v>
      </c>
      <c r="W114" s="74">
        <v>26.415776198661494</v>
      </c>
      <c r="X114" s="74">
        <v>151.21304483942041</v>
      </c>
      <c r="Y114" s="74">
        <v>152.80755849326317</v>
      </c>
      <c r="Z114" s="74">
        <v>59.209607012693965</v>
      </c>
      <c r="AA114" s="74">
        <v>195.3279225957364</v>
      </c>
      <c r="AB114" s="74">
        <v>77.227611301116994</v>
      </c>
      <c r="AC114" s="74">
        <v>113.31677033309114</v>
      </c>
      <c r="AD114" s="74">
        <v>83.71196682674416</v>
      </c>
      <c r="AE114" s="74">
        <v>41.244753179399027</v>
      </c>
      <c r="AF114" s="74">
        <v>41.085301814014755</v>
      </c>
      <c r="AG114" s="74">
        <v>139.30734289072791</v>
      </c>
      <c r="AH114" s="74">
        <v>113.58252260873161</v>
      </c>
      <c r="AI114" s="74">
        <v>92.00343782672644</v>
      </c>
      <c r="AJ114" s="74">
        <v>154.50837305736209</v>
      </c>
      <c r="AK114" s="74">
        <v>62.398634320379465</v>
      </c>
      <c r="AL114" s="74">
        <v>20.250323403802877</v>
      </c>
      <c r="AM114" s="74">
        <v>39.437637705043919</v>
      </c>
      <c r="AN114" s="74">
        <v>19.187314301241045</v>
      </c>
      <c r="AO114" s="74">
        <v>40.606947717861928</v>
      </c>
      <c r="AP114" s="74">
        <v>52.778401942194897</v>
      </c>
      <c r="AQ114" s="74">
        <v>253.0493168648438</v>
      </c>
      <c r="AR114" s="74">
        <v>326.71584767237869</v>
      </c>
      <c r="AS114" s="74">
        <v>1014.1638342991146</v>
      </c>
      <c r="AT114" s="74">
        <v>109.17103483310001</v>
      </c>
      <c r="AU114" s="74">
        <v>9.7265332884407503</v>
      </c>
      <c r="AV114" s="74">
        <v>20.409774769187152</v>
      </c>
      <c r="AW114" s="74">
        <v>84.828126384434086</v>
      </c>
      <c r="AX114" s="74">
        <v>9.6202323781845678</v>
      </c>
      <c r="AY114" s="74">
        <v>39.5439386153001</v>
      </c>
      <c r="AZ114" s="74">
        <v>26.256324833277215</v>
      </c>
      <c r="BA114" s="74">
        <v>124.15946317922183</v>
      </c>
      <c r="BB114" s="74">
        <v>162.53409178170389</v>
      </c>
      <c r="BC114" s="74">
        <v>117.09045264718564</v>
      </c>
      <c r="BD114" s="74">
        <v>734.43298895996884</v>
      </c>
      <c r="BE114" s="74">
        <v>91.790836006214079</v>
      </c>
      <c r="BF114" s="74">
        <v>730.02150118433724</v>
      </c>
      <c r="BG114" s="74">
        <v>245.39565132639859</v>
      </c>
      <c r="BH114" s="74">
        <v>15.679384262787003</v>
      </c>
      <c r="BI114" s="74">
        <v>39.22503588453155</v>
      </c>
      <c r="BJ114" s="74">
        <v>170.61296096117383</v>
      </c>
      <c r="BK114" s="74">
        <v>58.306049275516415</v>
      </c>
      <c r="BL114" s="74">
        <v>195.11532077522401</v>
      </c>
      <c r="BM114" s="74">
        <v>76.536655384451805</v>
      </c>
      <c r="BN114" s="74">
        <v>82.383205448541872</v>
      </c>
      <c r="BO114" s="74">
        <v>15.20103016663418</v>
      </c>
      <c r="BP114" s="74">
        <v>87.538799595966765</v>
      </c>
      <c r="BQ114" s="74">
        <v>50.067728730662225</v>
      </c>
      <c r="BR114" s="74">
        <v>152.80755849326317</v>
      </c>
      <c r="BS114" s="74">
        <v>0</v>
      </c>
      <c r="BT114" s="74">
        <v>8341.8044809885814</v>
      </c>
      <c r="BU114" s="74">
        <v>0</v>
      </c>
      <c r="BV114" s="74">
        <v>0</v>
      </c>
      <c r="BW114" s="74">
        <v>0</v>
      </c>
      <c r="BX114" s="74">
        <v>656.19551901141813</v>
      </c>
      <c r="BY114" s="74">
        <v>0</v>
      </c>
      <c r="BZ114" s="74">
        <v>0</v>
      </c>
      <c r="CA114" s="74">
        <v>656.19551901141813</v>
      </c>
      <c r="CB114" s="74">
        <v>8998</v>
      </c>
      <c r="CD114" s="74">
        <v>0</v>
      </c>
      <c r="CE114" s="74">
        <v>0</v>
      </c>
      <c r="CF114" s="74">
        <v>0</v>
      </c>
      <c r="CH114" s="95">
        <v>8998</v>
      </c>
      <c r="CI114" s="75">
        <v>0</v>
      </c>
    </row>
    <row r="115" spans="1:87">
      <c r="A115" s="77" t="s">
        <v>1772</v>
      </c>
      <c r="B115" s="77" t="s">
        <v>1773</v>
      </c>
      <c r="C115" s="62">
        <v>111</v>
      </c>
      <c r="D115" s="74">
        <v>0</v>
      </c>
      <c r="E115" s="74">
        <v>0</v>
      </c>
      <c r="F115" s="74">
        <v>0</v>
      </c>
      <c r="G115" s="74">
        <v>9.4152322082813116E-4</v>
      </c>
      <c r="H115" s="74">
        <v>0</v>
      </c>
      <c r="I115" s="74">
        <v>7.5321857666250491E-2</v>
      </c>
      <c r="J115" s="74">
        <v>0</v>
      </c>
      <c r="K115" s="74">
        <v>6.5906625457969173E-2</v>
      </c>
      <c r="L115" s="74">
        <v>1.0356755429109441E-2</v>
      </c>
      <c r="M115" s="74">
        <v>3.4836359170640853E-2</v>
      </c>
      <c r="N115" s="74">
        <v>6.8731195120453573E-2</v>
      </c>
      <c r="O115" s="74">
        <v>1.8830464416562623E-2</v>
      </c>
      <c r="P115" s="74">
        <v>0</v>
      </c>
      <c r="Q115" s="74">
        <v>1.5064371533250099E-2</v>
      </c>
      <c r="R115" s="74">
        <v>2.2596557299875145E-2</v>
      </c>
      <c r="S115" s="74">
        <v>7.5321857666250493E-3</v>
      </c>
      <c r="T115" s="74">
        <v>2.5421126962359538E-2</v>
      </c>
      <c r="U115" s="74">
        <v>9.4152322082813116E-4</v>
      </c>
      <c r="V115" s="74">
        <v>0</v>
      </c>
      <c r="W115" s="74">
        <v>0</v>
      </c>
      <c r="X115" s="74">
        <v>8.0029473770391144E-2</v>
      </c>
      <c r="Y115" s="74">
        <v>2.3538080520703275E-2</v>
      </c>
      <c r="Z115" s="74">
        <v>6.3082055795484787E-2</v>
      </c>
      <c r="AA115" s="74">
        <v>0.17041570296989172</v>
      </c>
      <c r="AB115" s="74">
        <v>3.201178950815646E-2</v>
      </c>
      <c r="AC115" s="74">
        <v>2.6362650183187668E-2</v>
      </c>
      <c r="AD115" s="74">
        <v>2.3538080520703275E-2</v>
      </c>
      <c r="AE115" s="74">
        <v>8.6620136316188062E-2</v>
      </c>
      <c r="AF115" s="74">
        <v>7.5321857666250493E-3</v>
      </c>
      <c r="AG115" s="74">
        <v>5.1783777145547209E-2</v>
      </c>
      <c r="AH115" s="74">
        <v>0.12051497226600079</v>
      </c>
      <c r="AI115" s="74">
        <v>0.12804715803262584</v>
      </c>
      <c r="AJ115" s="74">
        <v>0.28339848946926749</v>
      </c>
      <c r="AK115" s="74">
        <v>0.13087172769511021</v>
      </c>
      <c r="AL115" s="74">
        <v>2.5421126962359538E-2</v>
      </c>
      <c r="AM115" s="74">
        <v>2.0713510858218882E-2</v>
      </c>
      <c r="AN115" s="74">
        <v>9.4152322082813116E-4</v>
      </c>
      <c r="AO115" s="74">
        <v>7.0614241562109825E-2</v>
      </c>
      <c r="AP115" s="74">
        <v>7.5321857666250493E-3</v>
      </c>
      <c r="AQ115" s="74">
        <v>2.3538080520703275E-2</v>
      </c>
      <c r="AR115" s="74">
        <v>0</v>
      </c>
      <c r="AS115" s="74">
        <v>0.11392430972020386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1.8830464416562623E-3</v>
      </c>
      <c r="BA115" s="74">
        <v>0</v>
      </c>
      <c r="BB115" s="74">
        <v>7.908795054956301E-2</v>
      </c>
      <c r="BC115" s="74">
        <v>5.0842253924719076E-2</v>
      </c>
      <c r="BD115" s="74">
        <v>7.5321857666250493E-3</v>
      </c>
      <c r="BE115" s="74">
        <v>0</v>
      </c>
      <c r="BF115" s="74">
        <v>0</v>
      </c>
      <c r="BG115" s="74">
        <v>0.87090897926602129</v>
      </c>
      <c r="BH115" s="74">
        <v>0</v>
      </c>
      <c r="BI115" s="74">
        <v>2.5421126962359538E-2</v>
      </c>
      <c r="BJ115" s="74">
        <v>3.7660928833125247E-3</v>
      </c>
      <c r="BK115" s="74">
        <v>0</v>
      </c>
      <c r="BL115" s="74">
        <v>0</v>
      </c>
      <c r="BM115" s="74">
        <v>0</v>
      </c>
      <c r="BN115" s="74">
        <v>9.4152322082813116E-4</v>
      </c>
      <c r="BO115" s="74">
        <v>0</v>
      </c>
      <c r="BP115" s="74">
        <v>6.5906625457969169E-3</v>
      </c>
      <c r="BQ115" s="74">
        <v>0</v>
      </c>
      <c r="BR115" s="74">
        <v>0</v>
      </c>
      <c r="BS115" s="74">
        <v>0</v>
      </c>
      <c r="BT115" s="74">
        <v>2.8838856253965655</v>
      </c>
      <c r="BU115" s="74">
        <v>0</v>
      </c>
      <c r="BV115" s="74">
        <v>0</v>
      </c>
      <c r="BW115" s="74">
        <v>0</v>
      </c>
      <c r="BX115" s="74">
        <v>0</v>
      </c>
      <c r="BY115" s="74">
        <v>43.116114374603434</v>
      </c>
      <c r="BZ115" s="74">
        <v>0</v>
      </c>
      <c r="CA115" s="74">
        <v>43.116114374603434</v>
      </c>
      <c r="CB115" s="74">
        <v>46</v>
      </c>
      <c r="CD115" s="74">
        <v>0</v>
      </c>
      <c r="CE115" s="74">
        <v>0</v>
      </c>
      <c r="CF115" s="74">
        <v>0</v>
      </c>
      <c r="CH115" s="95">
        <v>46</v>
      </c>
      <c r="CI115" s="75">
        <v>0</v>
      </c>
    </row>
    <row r="116" spans="1:87">
      <c r="A116" s="77" t="s">
        <v>1774</v>
      </c>
      <c r="B116" s="77" t="s">
        <v>1775</v>
      </c>
      <c r="C116" s="62">
        <v>112</v>
      </c>
      <c r="D116" s="74">
        <v>40.66789930308633</v>
      </c>
      <c r="E116" s="74">
        <v>1.9576162708007396</v>
      </c>
      <c r="F116" s="74">
        <v>0</v>
      </c>
      <c r="G116" s="74">
        <v>5.5571042525956473</v>
      </c>
      <c r="H116" s="74">
        <v>141.6430095292277</v>
      </c>
      <c r="I116" s="74">
        <v>23.365097425686244</v>
      </c>
      <c r="J116" s="74">
        <v>11.17735741715261</v>
      </c>
      <c r="K116" s="74">
        <v>89.292561513298239</v>
      </c>
      <c r="L116" s="74">
        <v>29.301095150049779</v>
      </c>
      <c r="M116" s="74">
        <v>84.240648556393111</v>
      </c>
      <c r="N116" s="74">
        <v>18.060588820935855</v>
      </c>
      <c r="O116" s="74">
        <v>12.250888920494951</v>
      </c>
      <c r="P116" s="74">
        <v>6.314891196131418</v>
      </c>
      <c r="Q116" s="74">
        <v>15.09258995875409</v>
      </c>
      <c r="R116" s="74">
        <v>10.293272649694211</v>
      </c>
      <c r="S116" s="74">
        <v>3.5363390698335944</v>
      </c>
      <c r="T116" s="74">
        <v>38.20509173659508</v>
      </c>
      <c r="U116" s="74">
        <v>3.7257858057175364</v>
      </c>
      <c r="V116" s="74">
        <v>14.208505191295689</v>
      </c>
      <c r="W116" s="74">
        <v>16.987057317593514</v>
      </c>
      <c r="X116" s="74">
        <v>56.834020765182757</v>
      </c>
      <c r="Y116" s="74">
        <v>47.930024178637467</v>
      </c>
      <c r="Z116" s="74">
        <v>35.237092874413314</v>
      </c>
      <c r="AA116" s="74">
        <v>71.358270516285017</v>
      </c>
      <c r="AB116" s="74">
        <v>74.768311762195992</v>
      </c>
      <c r="AC116" s="74">
        <v>54.939553406343336</v>
      </c>
      <c r="AD116" s="74">
        <v>31.827051628502343</v>
      </c>
      <c r="AE116" s="74">
        <v>22.417863746266534</v>
      </c>
      <c r="AF116" s="74">
        <v>41.930877542312615</v>
      </c>
      <c r="AG116" s="74">
        <v>61.317593514436069</v>
      </c>
      <c r="AH116" s="74">
        <v>34.226710283032283</v>
      </c>
      <c r="AI116" s="74">
        <v>160.46138529369932</v>
      </c>
      <c r="AJ116" s="74">
        <v>200.93983786090172</v>
      </c>
      <c r="AK116" s="74">
        <v>66.053761911534636</v>
      </c>
      <c r="AL116" s="74">
        <v>20.523396387427109</v>
      </c>
      <c r="AM116" s="74">
        <v>21.912672450576018</v>
      </c>
      <c r="AN116" s="74">
        <v>14.839994310908832</v>
      </c>
      <c r="AO116" s="74">
        <v>245.58611861755085</v>
      </c>
      <c r="AP116" s="74">
        <v>37.384155881097996</v>
      </c>
      <c r="AQ116" s="74">
        <v>424.86587967572177</v>
      </c>
      <c r="AR116" s="74">
        <v>8.3356563788934714</v>
      </c>
      <c r="AS116" s="74">
        <v>119.28829469492248</v>
      </c>
      <c r="AT116" s="74">
        <v>26.45939411179064</v>
      </c>
      <c r="AU116" s="74">
        <v>1.0735315033423409</v>
      </c>
      <c r="AV116" s="74">
        <v>0</v>
      </c>
      <c r="AW116" s="74">
        <v>357.6122884369222</v>
      </c>
      <c r="AX116" s="74">
        <v>0.50519129569051346</v>
      </c>
      <c r="AY116" s="74">
        <v>0</v>
      </c>
      <c r="AZ116" s="74">
        <v>0</v>
      </c>
      <c r="BA116" s="74">
        <v>0</v>
      </c>
      <c r="BB116" s="74">
        <v>0.6314891196131418</v>
      </c>
      <c r="BC116" s="74">
        <v>25.449011520409616</v>
      </c>
      <c r="BD116" s="74">
        <v>62.580571753662355</v>
      </c>
      <c r="BE116" s="74">
        <v>1.5155738870715403</v>
      </c>
      <c r="BF116" s="74">
        <v>0</v>
      </c>
      <c r="BG116" s="74">
        <v>272.04551272934151</v>
      </c>
      <c r="BH116" s="74">
        <v>0</v>
      </c>
      <c r="BI116" s="74">
        <v>6.3780401080927325</v>
      </c>
      <c r="BJ116" s="74">
        <v>1.8944673588394254</v>
      </c>
      <c r="BK116" s="74">
        <v>0</v>
      </c>
      <c r="BL116" s="74">
        <v>351.29739724079081</v>
      </c>
      <c r="BM116" s="74">
        <v>110.8894894040677</v>
      </c>
      <c r="BN116" s="74">
        <v>8.2093585549708443</v>
      </c>
      <c r="BO116" s="74">
        <v>105.0797895036268</v>
      </c>
      <c r="BP116" s="74">
        <v>0</v>
      </c>
      <c r="BQ116" s="74">
        <v>0</v>
      </c>
      <c r="BR116" s="74">
        <v>0</v>
      </c>
      <c r="BS116" s="74">
        <v>0</v>
      </c>
      <c r="BT116" s="74">
        <v>3750.4770302944107</v>
      </c>
      <c r="BU116" s="74">
        <v>0</v>
      </c>
      <c r="BV116" s="74">
        <v>0</v>
      </c>
      <c r="BW116" s="74">
        <v>0</v>
      </c>
      <c r="BX116" s="74">
        <v>35.994879817949084</v>
      </c>
      <c r="BY116" s="74">
        <v>209.52808988764048</v>
      </c>
      <c r="BZ116" s="74">
        <v>0</v>
      </c>
      <c r="CA116" s="74">
        <v>245.52296970558953</v>
      </c>
      <c r="CB116" s="74">
        <v>3996</v>
      </c>
      <c r="CD116" s="74">
        <v>0</v>
      </c>
      <c r="CE116" s="74">
        <v>0</v>
      </c>
      <c r="CF116" s="74">
        <v>0</v>
      </c>
      <c r="CH116" s="95">
        <v>3996</v>
      </c>
      <c r="CI116" s="75">
        <v>0</v>
      </c>
    </row>
    <row r="117" spans="1:87">
      <c r="A117" s="77" t="s">
        <v>1776</v>
      </c>
      <c r="B117" s="77" t="s">
        <v>1777</v>
      </c>
      <c r="C117" s="62">
        <v>113</v>
      </c>
      <c r="D117" s="74">
        <v>1.0309455423342271</v>
      </c>
      <c r="E117" s="74">
        <v>20.928194509384813</v>
      </c>
      <c r="F117" s="74">
        <v>4.6392549405040224</v>
      </c>
      <c r="G117" s="74">
        <v>2.3196274702520112</v>
      </c>
      <c r="H117" s="74">
        <v>16.855959617164615</v>
      </c>
      <c r="I117" s="74">
        <v>0.3608309398169795</v>
      </c>
      <c r="J117" s="74">
        <v>5.1547277116711358E-2</v>
      </c>
      <c r="K117" s="74">
        <v>108.76475471626095</v>
      </c>
      <c r="L117" s="74">
        <v>9.0207734954244874</v>
      </c>
      <c r="M117" s="74">
        <v>186.6526904396118</v>
      </c>
      <c r="N117" s="74">
        <v>265.88085536799719</v>
      </c>
      <c r="O117" s="74">
        <v>19.484870750116894</v>
      </c>
      <c r="P117" s="74">
        <v>5.6702004828382488</v>
      </c>
      <c r="Q117" s="74">
        <v>25.670544004122256</v>
      </c>
      <c r="R117" s="74">
        <v>49.33074420069277</v>
      </c>
      <c r="S117" s="74">
        <v>1.6495128677347635</v>
      </c>
      <c r="T117" s="74">
        <v>29.588137064992317</v>
      </c>
      <c r="U117" s="74">
        <v>4.4846131091538881</v>
      </c>
      <c r="V117" s="74">
        <v>6.649598748055765</v>
      </c>
      <c r="W117" s="74">
        <v>3.5567621210530835</v>
      </c>
      <c r="X117" s="74">
        <v>5.773295037071672</v>
      </c>
      <c r="Y117" s="74">
        <v>27.835529643024131</v>
      </c>
      <c r="Z117" s="74">
        <v>71.238336975295098</v>
      </c>
      <c r="AA117" s="74">
        <v>100.05326488353674</v>
      </c>
      <c r="AB117" s="74">
        <v>28.918022462475069</v>
      </c>
      <c r="AC117" s="74">
        <v>16.752865062931189</v>
      </c>
      <c r="AD117" s="74">
        <v>10.412549977575694</v>
      </c>
      <c r="AE117" s="74">
        <v>1.0309455423342271</v>
      </c>
      <c r="AF117" s="74">
        <v>30.258251667509569</v>
      </c>
      <c r="AG117" s="74">
        <v>92.578909701613597</v>
      </c>
      <c r="AH117" s="74">
        <v>42.784240006870434</v>
      </c>
      <c r="AI117" s="74">
        <v>30.825271715793392</v>
      </c>
      <c r="AJ117" s="74">
        <v>299.54122732520972</v>
      </c>
      <c r="AK117" s="74">
        <v>10.051719037758714</v>
      </c>
      <c r="AL117" s="74">
        <v>16.598223231581056</v>
      </c>
      <c r="AM117" s="74">
        <v>24.433409353321185</v>
      </c>
      <c r="AN117" s="74">
        <v>4.6908022176207336</v>
      </c>
      <c r="AO117" s="74">
        <v>137.32194623891905</v>
      </c>
      <c r="AP117" s="74">
        <v>9.7939826521751581</v>
      </c>
      <c r="AQ117" s="74">
        <v>123.66191780299054</v>
      </c>
      <c r="AR117" s="74">
        <v>158.25014074830386</v>
      </c>
      <c r="AS117" s="74">
        <v>881.30379686441404</v>
      </c>
      <c r="AT117" s="74">
        <v>33.351088294512252</v>
      </c>
      <c r="AU117" s="74">
        <v>1.9587965304350317</v>
      </c>
      <c r="AV117" s="74">
        <v>11.237306411443077</v>
      </c>
      <c r="AW117" s="74">
        <v>53.506073647146387</v>
      </c>
      <c r="AX117" s="74">
        <v>16.392034123114211</v>
      </c>
      <c r="AY117" s="74">
        <v>37.474870463849157</v>
      </c>
      <c r="AZ117" s="74">
        <v>63.763981793371947</v>
      </c>
      <c r="BA117" s="74">
        <v>108.97094382472781</v>
      </c>
      <c r="BB117" s="74">
        <v>246.70526828058055</v>
      </c>
      <c r="BC117" s="74">
        <v>79.692090422435754</v>
      </c>
      <c r="BD117" s="74">
        <v>624.90764048589176</v>
      </c>
      <c r="BE117" s="74">
        <v>46.134813019456665</v>
      </c>
      <c r="BF117" s="74">
        <v>224.95231733732837</v>
      </c>
      <c r="BG117" s="74">
        <v>22.371518268652732</v>
      </c>
      <c r="BH117" s="74">
        <v>87.011803773008779</v>
      </c>
      <c r="BI117" s="74">
        <v>54.485471912363906</v>
      </c>
      <c r="BJ117" s="74">
        <v>84.53753447140663</v>
      </c>
      <c r="BK117" s="74">
        <v>9.2785098810080449</v>
      </c>
      <c r="BL117" s="74">
        <v>234.79784726662021</v>
      </c>
      <c r="BM117" s="74">
        <v>42.681145452637004</v>
      </c>
      <c r="BN117" s="74">
        <v>130.10532744257947</v>
      </c>
      <c r="BO117" s="74">
        <v>62.733036251037724</v>
      </c>
      <c r="BP117" s="74">
        <v>1.5979655906180521</v>
      </c>
      <c r="BQ117" s="74">
        <v>84.022061700239504</v>
      </c>
      <c r="BR117" s="74">
        <v>86.599425556075076</v>
      </c>
      <c r="BS117" s="74">
        <v>0</v>
      </c>
      <c r="BT117" s="74">
        <v>5335.967938013493</v>
      </c>
      <c r="BU117" s="74">
        <v>0</v>
      </c>
      <c r="BV117" s="74">
        <v>0</v>
      </c>
      <c r="BW117" s="74">
        <v>0</v>
      </c>
      <c r="BX117" s="74">
        <v>66.032061986507244</v>
      </c>
      <c r="BY117" s="74">
        <v>0</v>
      </c>
      <c r="BZ117" s="74">
        <v>0</v>
      </c>
      <c r="CA117" s="74">
        <v>66.032061986507244</v>
      </c>
      <c r="CB117" s="74">
        <v>5402</v>
      </c>
      <c r="CD117" s="74">
        <v>0</v>
      </c>
      <c r="CE117" s="74">
        <v>0</v>
      </c>
      <c r="CF117" s="74">
        <v>0</v>
      </c>
      <c r="CH117" s="95">
        <v>5402</v>
      </c>
      <c r="CI117" s="75">
        <v>0</v>
      </c>
    </row>
    <row r="118" spans="1:87">
      <c r="A118" s="77" t="s">
        <v>1778</v>
      </c>
      <c r="B118" s="77" t="s">
        <v>1779</v>
      </c>
      <c r="C118" s="62">
        <v>114</v>
      </c>
      <c r="D118" s="74">
        <v>32.010363434213616</v>
      </c>
      <c r="E118" s="74">
        <v>5.6807123840998814</v>
      </c>
      <c r="F118" s="74">
        <v>12.172955108785459</v>
      </c>
      <c r="G118" s="74">
        <v>26.329651050113732</v>
      </c>
      <c r="H118" s="74">
        <v>995.56738782296486</v>
      </c>
      <c r="I118" s="74">
        <v>112.53220722788335</v>
      </c>
      <c r="J118" s="74">
        <v>28.403561920499403</v>
      </c>
      <c r="K118" s="74">
        <v>33.362914001856439</v>
      </c>
      <c r="L118" s="74">
        <v>48.331140283770409</v>
      </c>
      <c r="M118" s="74">
        <v>123.17227169334026</v>
      </c>
      <c r="N118" s="74">
        <v>43.011108051041951</v>
      </c>
      <c r="O118" s="74">
        <v>5.4102022705713146</v>
      </c>
      <c r="P118" s="74">
        <v>5.4102022705713146</v>
      </c>
      <c r="Q118" s="74">
        <v>10.820404541142629</v>
      </c>
      <c r="R118" s="74">
        <v>7.574283178799841</v>
      </c>
      <c r="S118" s="74">
        <v>12.263125146628314</v>
      </c>
      <c r="T118" s="74">
        <v>69.521099176841403</v>
      </c>
      <c r="U118" s="74">
        <v>18.665197833471037</v>
      </c>
      <c r="V118" s="74">
        <v>36.969715515570648</v>
      </c>
      <c r="W118" s="74">
        <v>5.590542346257025</v>
      </c>
      <c r="X118" s="74">
        <v>40.396176953599152</v>
      </c>
      <c r="Y118" s="74">
        <v>49.954200964941805</v>
      </c>
      <c r="Z118" s="74">
        <v>9.9187041627140768</v>
      </c>
      <c r="AA118" s="74">
        <v>18.575027795628184</v>
      </c>
      <c r="AB118" s="74">
        <v>62.48783622509869</v>
      </c>
      <c r="AC118" s="74">
        <v>40.396176953599152</v>
      </c>
      <c r="AD118" s="74">
        <v>47.609779981027572</v>
      </c>
      <c r="AE118" s="74">
        <v>22.3621693850281</v>
      </c>
      <c r="AF118" s="74">
        <v>85.030345685812506</v>
      </c>
      <c r="AG118" s="74">
        <v>66.635657965870024</v>
      </c>
      <c r="AH118" s="74">
        <v>24.796760406785197</v>
      </c>
      <c r="AI118" s="74">
        <v>82.144904474841127</v>
      </c>
      <c r="AJ118" s="74">
        <v>225.69560472066669</v>
      </c>
      <c r="AK118" s="74">
        <v>65.192937360384349</v>
      </c>
      <c r="AL118" s="74">
        <v>64.561747095484364</v>
      </c>
      <c r="AM118" s="74">
        <v>26.509991125799441</v>
      </c>
      <c r="AN118" s="74">
        <v>37.150055591256368</v>
      </c>
      <c r="AO118" s="74">
        <v>74.480451258198428</v>
      </c>
      <c r="AP118" s="74">
        <v>155.18263512755388</v>
      </c>
      <c r="AQ118" s="74">
        <v>590.79408794638755</v>
      </c>
      <c r="AR118" s="74">
        <v>91.522588410498074</v>
      </c>
      <c r="AS118" s="74">
        <v>795.75058396319753</v>
      </c>
      <c r="AT118" s="74">
        <v>439.93961463529075</v>
      </c>
      <c r="AU118" s="74">
        <v>112.98305741709763</v>
      </c>
      <c r="AV118" s="74">
        <v>315.05411222293628</v>
      </c>
      <c r="AW118" s="74">
        <v>211.35856870365271</v>
      </c>
      <c r="AX118" s="74">
        <v>14.427206054856839</v>
      </c>
      <c r="AY118" s="74">
        <v>105.13826412476922</v>
      </c>
      <c r="AZ118" s="74">
        <v>84.850005610126786</v>
      </c>
      <c r="BA118" s="74">
        <v>111.45016677376908</v>
      </c>
      <c r="BB118" s="74">
        <v>652.92124402011484</v>
      </c>
      <c r="BC118" s="74">
        <v>223.44135377459529</v>
      </c>
      <c r="BD118" s="74">
        <v>189.62758958352461</v>
      </c>
      <c r="BE118" s="74">
        <v>22.722849536399526</v>
      </c>
      <c r="BF118" s="74">
        <v>75.291981598784133</v>
      </c>
      <c r="BG118" s="74">
        <v>129.7546844558687</v>
      </c>
      <c r="BH118" s="74">
        <v>25.968970898742313</v>
      </c>
      <c r="BI118" s="74">
        <v>184.75840754001041</v>
      </c>
      <c r="BJ118" s="74">
        <v>117.49155930924039</v>
      </c>
      <c r="BK118" s="74">
        <v>36.068015137142098</v>
      </c>
      <c r="BL118" s="74">
        <v>401.16649836286297</v>
      </c>
      <c r="BM118" s="74">
        <v>174.47902322592489</v>
      </c>
      <c r="BN118" s="74">
        <v>213.61281964972406</v>
      </c>
      <c r="BO118" s="74">
        <v>177.27429439905342</v>
      </c>
      <c r="BP118" s="74">
        <v>65.463447473912908</v>
      </c>
      <c r="BQ118" s="74">
        <v>55.364403235513123</v>
      </c>
      <c r="BR118" s="74">
        <v>21.370298968756693</v>
      </c>
      <c r="BS118" s="74">
        <v>0</v>
      </c>
      <c r="BT118" s="74">
        <v>8471.9259055254643</v>
      </c>
      <c r="BU118" s="74">
        <v>0</v>
      </c>
      <c r="BV118" s="74">
        <v>0</v>
      </c>
      <c r="BW118" s="74">
        <v>0</v>
      </c>
      <c r="BX118" s="74">
        <v>368.07409447453512</v>
      </c>
      <c r="BY118" s="74">
        <v>0</v>
      </c>
      <c r="BZ118" s="74">
        <v>0</v>
      </c>
      <c r="CA118" s="74">
        <v>368.07409447453512</v>
      </c>
      <c r="CB118" s="74">
        <v>8840</v>
      </c>
      <c r="CD118" s="74">
        <v>0</v>
      </c>
      <c r="CE118" s="74">
        <v>0</v>
      </c>
      <c r="CF118" s="74">
        <v>0</v>
      </c>
      <c r="CH118" s="95">
        <v>8840</v>
      </c>
      <c r="CI118" s="75">
        <v>0</v>
      </c>
    </row>
    <row r="119" spans="1:87">
      <c r="A119" s="77" t="s">
        <v>1780</v>
      </c>
      <c r="B119" s="77" t="s">
        <v>1781</v>
      </c>
      <c r="C119" s="62">
        <v>115</v>
      </c>
      <c r="D119" s="74">
        <v>0.99422869999021812</v>
      </c>
      <c r="E119" s="74">
        <v>0.5965372199941309</v>
      </c>
      <c r="F119" s="74">
        <v>0.46397339332876847</v>
      </c>
      <c r="G119" s="74">
        <v>0.39769147999608723</v>
      </c>
      <c r="H119" s="74">
        <v>8.3846620365841726</v>
      </c>
      <c r="I119" s="74">
        <v>4.043196713293554</v>
      </c>
      <c r="J119" s="74">
        <v>1.1267925266555807</v>
      </c>
      <c r="K119" s="74">
        <v>10.505683263229971</v>
      </c>
      <c r="L119" s="74">
        <v>10.273696566565587</v>
      </c>
      <c r="M119" s="74">
        <v>13.388946493201603</v>
      </c>
      <c r="N119" s="74">
        <v>5.103707326616453</v>
      </c>
      <c r="O119" s="74">
        <v>1.3256382666536242</v>
      </c>
      <c r="P119" s="74">
        <v>2.1210212266457984</v>
      </c>
      <c r="Q119" s="74">
        <v>1.2593563533209429</v>
      </c>
      <c r="R119" s="74">
        <v>1.8227526166487333</v>
      </c>
      <c r="S119" s="74">
        <v>0.96108774332387747</v>
      </c>
      <c r="T119" s="74">
        <v>14.648302846522547</v>
      </c>
      <c r="U119" s="74">
        <v>0.89480582999119629</v>
      </c>
      <c r="V119" s="74">
        <v>4.1426195832925758</v>
      </c>
      <c r="W119" s="74">
        <v>9.0806221265773264</v>
      </c>
      <c r="X119" s="74">
        <v>6.4956275066027587</v>
      </c>
      <c r="Y119" s="74">
        <v>16.073363983175195</v>
      </c>
      <c r="Z119" s="74">
        <v>4.4740291499559817</v>
      </c>
      <c r="AA119" s="74">
        <v>10.605106133228993</v>
      </c>
      <c r="AB119" s="74">
        <v>17.100733639831752</v>
      </c>
      <c r="AC119" s="74">
        <v>5.7665264599432655</v>
      </c>
      <c r="AD119" s="74">
        <v>6.0316541132739898</v>
      </c>
      <c r="AE119" s="74">
        <v>2.8832632299716328</v>
      </c>
      <c r="AF119" s="74">
        <v>6.7607551599334839</v>
      </c>
      <c r="AG119" s="74">
        <v>5.7333855032769252</v>
      </c>
      <c r="AH119" s="74">
        <v>6.3299227232710553</v>
      </c>
      <c r="AI119" s="74">
        <v>14.814007629854249</v>
      </c>
      <c r="AJ119" s="74">
        <v>37.846972512960967</v>
      </c>
      <c r="AK119" s="74">
        <v>6.296781766604715</v>
      </c>
      <c r="AL119" s="74">
        <v>4.4408881932896414</v>
      </c>
      <c r="AM119" s="74">
        <v>4.6065929766213438</v>
      </c>
      <c r="AN119" s="74">
        <v>1.4582020933189865</v>
      </c>
      <c r="AO119" s="74">
        <v>20.282265479800451</v>
      </c>
      <c r="AP119" s="74">
        <v>7.8544067299227232</v>
      </c>
      <c r="AQ119" s="74">
        <v>45.369969676220293</v>
      </c>
      <c r="AR119" s="74">
        <v>25.18712706641886</v>
      </c>
      <c r="AS119" s="74">
        <v>225.29222341778345</v>
      </c>
      <c r="AT119" s="74">
        <v>28.070390296390492</v>
      </c>
      <c r="AU119" s="74">
        <v>0.16570478333170302</v>
      </c>
      <c r="AV119" s="74">
        <v>11.102220483224103</v>
      </c>
      <c r="AW119" s="74">
        <v>45.734520199550033</v>
      </c>
      <c r="AX119" s="74">
        <v>6.0979360266066713</v>
      </c>
      <c r="AY119" s="74">
        <v>27.5069940330627</v>
      </c>
      <c r="AZ119" s="74">
        <v>3.4135185366330822</v>
      </c>
      <c r="BA119" s="74">
        <v>19.321177736476571</v>
      </c>
      <c r="BB119" s="74">
        <v>46.463621246209527</v>
      </c>
      <c r="BC119" s="74">
        <v>36.653898072972709</v>
      </c>
      <c r="BD119" s="74">
        <v>104.59285923897095</v>
      </c>
      <c r="BE119" s="74">
        <v>23.066105839773062</v>
      </c>
      <c r="BF119" s="74">
        <v>48.286373862858262</v>
      </c>
      <c r="BG119" s="74">
        <v>7.357292379927614</v>
      </c>
      <c r="BH119" s="74">
        <v>5.5676807199452218</v>
      </c>
      <c r="BI119" s="74">
        <v>5.6339626332779025</v>
      </c>
      <c r="BJ119" s="74">
        <v>87.757253252469923</v>
      </c>
      <c r="BK119" s="74">
        <v>2.1541621833121392</v>
      </c>
      <c r="BL119" s="74">
        <v>180.85020052822068</v>
      </c>
      <c r="BM119" s="74">
        <v>134.45286119534381</v>
      </c>
      <c r="BN119" s="74">
        <v>44.176895236232028</v>
      </c>
      <c r="BO119" s="74">
        <v>72.810681795950302</v>
      </c>
      <c r="BP119" s="74">
        <v>41.691323486256486</v>
      </c>
      <c r="BQ119" s="74">
        <v>17.763552773158565</v>
      </c>
      <c r="BR119" s="74">
        <v>46.927594639538292</v>
      </c>
      <c r="BS119" s="74">
        <v>0</v>
      </c>
      <c r="BT119" s="74">
        <v>1620.8579086373861</v>
      </c>
      <c r="BU119" s="74">
        <v>0</v>
      </c>
      <c r="BV119" s="74">
        <v>0</v>
      </c>
      <c r="BW119" s="74">
        <v>0</v>
      </c>
      <c r="BX119" s="74">
        <v>73.142091362613712</v>
      </c>
      <c r="BY119" s="74">
        <v>0</v>
      </c>
      <c r="BZ119" s="74">
        <v>0</v>
      </c>
      <c r="CA119" s="74">
        <v>73.142091362613712</v>
      </c>
      <c r="CB119" s="74">
        <v>1694</v>
      </c>
      <c r="CD119" s="74">
        <v>0</v>
      </c>
      <c r="CE119" s="74">
        <v>0</v>
      </c>
      <c r="CF119" s="74">
        <v>0</v>
      </c>
      <c r="CH119" s="95">
        <v>1694</v>
      </c>
      <c r="CI119" s="75">
        <v>0</v>
      </c>
    </row>
    <row r="120" spans="1:87">
      <c r="A120" s="77" t="s">
        <v>1782</v>
      </c>
      <c r="B120" s="77" t="s">
        <v>1783</v>
      </c>
      <c r="C120" s="62">
        <v>116</v>
      </c>
      <c r="D120" s="74">
        <v>0.19338920654813188</v>
      </c>
      <c r="E120" s="74">
        <v>6.4463068849377303E-2</v>
      </c>
      <c r="F120" s="74">
        <v>1.3537244458369233</v>
      </c>
      <c r="G120" s="74">
        <v>31.97368214929114</v>
      </c>
      <c r="H120" s="74">
        <v>10.314091015900367</v>
      </c>
      <c r="I120" s="74">
        <v>12.183520012532311</v>
      </c>
      <c r="J120" s="74">
        <v>7.4132529176783892</v>
      </c>
      <c r="K120" s="74">
        <v>16.244693350043079</v>
      </c>
      <c r="L120" s="74">
        <v>9.476071120858462</v>
      </c>
      <c r="M120" s="74">
        <v>39.129082791572024</v>
      </c>
      <c r="N120" s="74">
        <v>43.19025612908279</v>
      </c>
      <c r="O120" s="74">
        <v>6.7686222291846159</v>
      </c>
      <c r="P120" s="74">
        <v>8.7669773635153128</v>
      </c>
      <c r="Q120" s="74">
        <v>7.9289574684734081</v>
      </c>
      <c r="R120" s="74">
        <v>10.185164878201613</v>
      </c>
      <c r="S120" s="74">
        <v>0.64463068849377292</v>
      </c>
      <c r="T120" s="74">
        <v>3.5454687867157517</v>
      </c>
      <c r="U120" s="74">
        <v>0.70909375734315028</v>
      </c>
      <c r="V120" s="74">
        <v>1.2892613769875458</v>
      </c>
      <c r="W120" s="74">
        <v>0.90248296389128213</v>
      </c>
      <c r="X120" s="74">
        <v>15.857914936946816</v>
      </c>
      <c r="Y120" s="74">
        <v>14.826505835356778</v>
      </c>
      <c r="Z120" s="74">
        <v>13.214929114122347</v>
      </c>
      <c r="AA120" s="74">
        <v>44.221665230672826</v>
      </c>
      <c r="AB120" s="74">
        <v>4.7702670948539208</v>
      </c>
      <c r="AC120" s="74">
        <v>38.935693585023884</v>
      </c>
      <c r="AD120" s="74">
        <v>15.277747317302421</v>
      </c>
      <c r="AE120" s="74">
        <v>21.272812720294507</v>
      </c>
      <c r="AF120" s="74">
        <v>27.396804260985352</v>
      </c>
      <c r="AG120" s="74">
        <v>40.16049189316206</v>
      </c>
      <c r="AH120" s="74">
        <v>28.557139500274143</v>
      </c>
      <c r="AI120" s="74">
        <v>99.466515234589181</v>
      </c>
      <c r="AJ120" s="74">
        <v>31.909219080441765</v>
      </c>
      <c r="AK120" s="74">
        <v>11.9256677371348</v>
      </c>
      <c r="AL120" s="74">
        <v>3.8033210621132607</v>
      </c>
      <c r="AM120" s="74">
        <v>6.6396960914858614</v>
      </c>
      <c r="AN120" s="74">
        <v>15.98684107464557</v>
      </c>
      <c r="AO120" s="74">
        <v>98.886347614944782</v>
      </c>
      <c r="AP120" s="74">
        <v>4.3190256129082796</v>
      </c>
      <c r="AQ120" s="74">
        <v>66.074645570611736</v>
      </c>
      <c r="AR120" s="74">
        <v>61.755619957703459</v>
      </c>
      <c r="AS120" s="74">
        <v>1060.6108717788047</v>
      </c>
      <c r="AT120" s="74">
        <v>47.960523223936711</v>
      </c>
      <c r="AU120" s="74">
        <v>5.8016761964439576</v>
      </c>
      <c r="AV120" s="74">
        <v>26.945562779039712</v>
      </c>
      <c r="AW120" s="74">
        <v>62.271324508498466</v>
      </c>
      <c r="AX120" s="74">
        <v>35.261298660609384</v>
      </c>
      <c r="AY120" s="74">
        <v>34.938983316362496</v>
      </c>
      <c r="AZ120" s="74">
        <v>13.343855251821102</v>
      </c>
      <c r="BA120" s="74">
        <v>12.699224563327327</v>
      </c>
      <c r="BB120" s="74">
        <v>947.86496436124378</v>
      </c>
      <c r="BC120" s="74">
        <v>216.20913292081147</v>
      </c>
      <c r="BD120" s="74">
        <v>985.64032270697885</v>
      </c>
      <c r="BE120" s="74">
        <v>19.33892065481319</v>
      </c>
      <c r="BF120" s="74">
        <v>103.26983629670244</v>
      </c>
      <c r="BG120" s="74">
        <v>25.78522753975092</v>
      </c>
      <c r="BH120" s="74">
        <v>23.013315579227694</v>
      </c>
      <c r="BI120" s="74">
        <v>24.238113887365866</v>
      </c>
      <c r="BJ120" s="74">
        <v>140.85180543588939</v>
      </c>
      <c r="BK120" s="74">
        <v>17.276102451633118</v>
      </c>
      <c r="BL120" s="74">
        <v>931.9425863554477</v>
      </c>
      <c r="BM120" s="74">
        <v>419.33226286519931</v>
      </c>
      <c r="BN120" s="74">
        <v>86.187123051617462</v>
      </c>
      <c r="BO120" s="74">
        <v>401.6049189316206</v>
      </c>
      <c r="BP120" s="74">
        <v>49.507636876321762</v>
      </c>
      <c r="BQ120" s="74">
        <v>23.271167854625205</v>
      </c>
      <c r="BR120" s="74">
        <v>255.66053105663039</v>
      </c>
      <c r="BS120" s="74">
        <v>0</v>
      </c>
      <c r="BT120" s="74">
        <v>6848.363045351296</v>
      </c>
      <c r="BU120" s="74">
        <v>0</v>
      </c>
      <c r="BV120" s="74">
        <v>0</v>
      </c>
      <c r="BW120" s="74">
        <v>0</v>
      </c>
      <c r="BX120" s="74">
        <v>558.63695464870364</v>
      </c>
      <c r="BY120" s="74">
        <v>0</v>
      </c>
      <c r="BZ120" s="74">
        <v>0</v>
      </c>
      <c r="CA120" s="74">
        <v>558.63695464870364</v>
      </c>
      <c r="CB120" s="74">
        <v>7407</v>
      </c>
      <c r="CD120" s="74">
        <v>0</v>
      </c>
      <c r="CE120" s="74">
        <v>0</v>
      </c>
      <c r="CF120" s="74">
        <v>0</v>
      </c>
      <c r="CH120" s="95">
        <v>7407</v>
      </c>
      <c r="CI120" s="75">
        <v>0</v>
      </c>
    </row>
    <row r="121" spans="1:87">
      <c r="A121" s="77" t="s">
        <v>1784</v>
      </c>
      <c r="B121" s="77" t="s">
        <v>1785</v>
      </c>
      <c r="C121" s="62">
        <v>117</v>
      </c>
      <c r="D121" s="74">
        <v>4.4906010675330704E-2</v>
      </c>
      <c r="E121" s="74">
        <v>0</v>
      </c>
      <c r="F121" s="74">
        <v>0.13471803202599211</v>
      </c>
      <c r="G121" s="74">
        <v>0.3143420747273149</v>
      </c>
      <c r="H121" s="74">
        <v>3.008702715247157</v>
      </c>
      <c r="I121" s="74">
        <v>1.8860524483638894</v>
      </c>
      <c r="J121" s="74">
        <v>0.67359016012996054</v>
      </c>
      <c r="K121" s="74">
        <v>11.45103272220933</v>
      </c>
      <c r="L121" s="74">
        <v>5.3438152703643533</v>
      </c>
      <c r="M121" s="74">
        <v>10.642724530053377</v>
      </c>
      <c r="N121" s="74">
        <v>4.3109770248317476</v>
      </c>
      <c r="O121" s="74">
        <v>6.241935483870968</v>
      </c>
      <c r="P121" s="74">
        <v>1.3471803202599211</v>
      </c>
      <c r="Q121" s="74">
        <v>1.3920863309352518</v>
      </c>
      <c r="R121" s="74">
        <v>1.661522394987236</v>
      </c>
      <c r="S121" s="74">
        <v>1.7064284056625667</v>
      </c>
      <c r="T121" s="74">
        <v>12.888025063819912</v>
      </c>
      <c r="U121" s="74">
        <v>0.80830819215595262</v>
      </c>
      <c r="V121" s="74">
        <v>3.1883267579484795</v>
      </c>
      <c r="W121" s="74">
        <v>4.4906010675330704E-2</v>
      </c>
      <c r="X121" s="74">
        <v>8.6219540496634952</v>
      </c>
      <c r="Y121" s="74">
        <v>6.6460895799489439</v>
      </c>
      <c r="Z121" s="74">
        <v>1.3022743095845903</v>
      </c>
      <c r="AA121" s="74">
        <v>7.6789278254815496</v>
      </c>
      <c r="AB121" s="74">
        <v>8.0381759108841955</v>
      </c>
      <c r="AC121" s="74">
        <v>18.815618472963564</v>
      </c>
      <c r="AD121" s="74">
        <v>2.6943606405198421</v>
      </c>
      <c r="AE121" s="74">
        <v>2.3800185657925272</v>
      </c>
      <c r="AF121" s="74">
        <v>9.115920167092133</v>
      </c>
      <c r="AG121" s="74">
        <v>6.6011835692736129</v>
      </c>
      <c r="AH121" s="74">
        <v>3.9966349501044327</v>
      </c>
      <c r="AI121" s="74">
        <v>12.12462288233929</v>
      </c>
      <c r="AJ121" s="74">
        <v>27.392666511951731</v>
      </c>
      <c r="AK121" s="74">
        <v>11.855186818287306</v>
      </c>
      <c r="AL121" s="74">
        <v>4.7151311209097235</v>
      </c>
      <c r="AM121" s="74">
        <v>2.2003945230912043</v>
      </c>
      <c r="AN121" s="74">
        <v>6.062311441169645</v>
      </c>
      <c r="AO121" s="74">
        <v>10.597818519378045</v>
      </c>
      <c r="AP121" s="74">
        <v>16.570317939197029</v>
      </c>
      <c r="AQ121" s="74">
        <v>33.095729867718731</v>
      </c>
      <c r="AR121" s="74">
        <v>28.694940821536321</v>
      </c>
      <c r="AS121" s="74">
        <v>179.08517057321885</v>
      </c>
      <c r="AT121" s="74">
        <v>52.899280575539571</v>
      </c>
      <c r="AU121" s="74">
        <v>0.85321420283128335</v>
      </c>
      <c r="AV121" s="74">
        <v>7.3645857507542356</v>
      </c>
      <c r="AW121" s="74">
        <v>100.00568577396146</v>
      </c>
      <c r="AX121" s="74">
        <v>3.7271988860524488</v>
      </c>
      <c r="AY121" s="74">
        <v>20.252610814574147</v>
      </c>
      <c r="AZ121" s="74">
        <v>2.0207704803898814</v>
      </c>
      <c r="BA121" s="74">
        <v>11.406126711533998</v>
      </c>
      <c r="BB121" s="74">
        <v>29.144000928289625</v>
      </c>
      <c r="BC121" s="74">
        <v>16.076351821768391</v>
      </c>
      <c r="BD121" s="74">
        <v>236.65467625899279</v>
      </c>
      <c r="BE121" s="74">
        <v>6.7808076119749359</v>
      </c>
      <c r="BF121" s="74">
        <v>30.491181248549548</v>
      </c>
      <c r="BG121" s="74">
        <v>0.71849617080529127</v>
      </c>
      <c r="BH121" s="74">
        <v>6.6011835692736129</v>
      </c>
      <c r="BI121" s="74">
        <v>4.7600371315850545</v>
      </c>
      <c r="BJ121" s="74">
        <v>25.68623810628916</v>
      </c>
      <c r="BK121" s="74">
        <v>1.8411464376885589</v>
      </c>
      <c r="BL121" s="74">
        <v>264.49640287769785</v>
      </c>
      <c r="BM121" s="74">
        <v>132.02367138547228</v>
      </c>
      <c r="BN121" s="74">
        <v>47.600371315850545</v>
      </c>
      <c r="BO121" s="74">
        <v>48.453585518681827</v>
      </c>
      <c r="BP121" s="74">
        <v>0</v>
      </c>
      <c r="BQ121" s="74">
        <v>6.241935483870968</v>
      </c>
      <c r="BR121" s="74">
        <v>0.13471803202599211</v>
      </c>
      <c r="BS121" s="74">
        <v>0</v>
      </c>
      <c r="BT121" s="74">
        <v>1531.6093061035042</v>
      </c>
      <c r="BU121" s="74">
        <v>0</v>
      </c>
      <c r="BV121" s="74">
        <v>0</v>
      </c>
      <c r="BW121" s="74">
        <v>0</v>
      </c>
      <c r="BX121" s="74">
        <v>16.390693896495709</v>
      </c>
      <c r="BY121" s="74">
        <v>0</v>
      </c>
      <c r="BZ121" s="74">
        <v>0</v>
      </c>
      <c r="CA121" s="74">
        <v>16.390693896495709</v>
      </c>
      <c r="CB121" s="74">
        <v>1548</v>
      </c>
      <c r="CD121" s="74">
        <v>0</v>
      </c>
      <c r="CE121" s="74">
        <v>0</v>
      </c>
      <c r="CF121" s="74">
        <v>0</v>
      </c>
      <c r="CH121" s="95">
        <v>1548</v>
      </c>
      <c r="CI121" s="75">
        <v>0</v>
      </c>
    </row>
    <row r="122" spans="1:87">
      <c r="A122" s="77" t="s">
        <v>1786</v>
      </c>
      <c r="B122" s="77" t="s">
        <v>1787</v>
      </c>
      <c r="C122" s="62">
        <v>118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D122" s="74">
        <v>0</v>
      </c>
      <c r="CE122" s="74">
        <v>0</v>
      </c>
      <c r="CF122" s="74">
        <v>0</v>
      </c>
      <c r="CH122" s="95">
        <v>0</v>
      </c>
      <c r="CI122" s="75">
        <v>0</v>
      </c>
    </row>
    <row r="123" spans="1:87">
      <c r="A123" s="77" t="s">
        <v>1788</v>
      </c>
      <c r="B123" s="77" t="s">
        <v>1789</v>
      </c>
      <c r="C123" s="62">
        <v>119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  <c r="AR123" s="74">
        <v>0</v>
      </c>
      <c r="AS123" s="74">
        <v>0</v>
      </c>
      <c r="AT123" s="74">
        <v>0</v>
      </c>
      <c r="AU123" s="74">
        <v>0</v>
      </c>
      <c r="AV123" s="74">
        <v>0</v>
      </c>
      <c r="AW123" s="74">
        <v>0</v>
      </c>
      <c r="AX123" s="74">
        <v>0</v>
      </c>
      <c r="AY123" s="74">
        <v>0</v>
      </c>
      <c r="AZ123" s="74">
        <v>0</v>
      </c>
      <c r="BA123" s="74">
        <v>0</v>
      </c>
      <c r="BB123" s="74">
        <v>0</v>
      </c>
      <c r="BC123" s="74">
        <v>0</v>
      </c>
      <c r="BD123" s="74">
        <v>0</v>
      </c>
      <c r="BE123" s="74">
        <v>0</v>
      </c>
      <c r="BF123" s="74">
        <v>0</v>
      </c>
      <c r="BG123" s="74">
        <v>0</v>
      </c>
      <c r="BH123" s="74">
        <v>0</v>
      </c>
      <c r="BI123" s="74">
        <v>0</v>
      </c>
      <c r="BJ123" s="74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4">
        <v>0</v>
      </c>
      <c r="BR123" s="74">
        <v>0</v>
      </c>
      <c r="BS123" s="74">
        <v>0</v>
      </c>
      <c r="BT123" s="74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D123" s="74">
        <v>0</v>
      </c>
      <c r="CE123" s="74">
        <v>0</v>
      </c>
      <c r="CF123" s="74">
        <v>0</v>
      </c>
      <c r="CH123" s="95">
        <v>0</v>
      </c>
      <c r="CI123" s="75">
        <v>0</v>
      </c>
    </row>
    <row r="124" spans="1:87">
      <c r="A124" s="77" t="s">
        <v>1790</v>
      </c>
      <c r="B124" s="77" t="s">
        <v>1543</v>
      </c>
      <c r="C124" s="62">
        <v>120</v>
      </c>
      <c r="D124" s="74">
        <v>0</v>
      </c>
      <c r="E124" s="74">
        <v>0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0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>
        <v>0</v>
      </c>
      <c r="T124" s="74">
        <v>0</v>
      </c>
      <c r="U124" s="74">
        <v>0</v>
      </c>
      <c r="V124" s="74">
        <v>0</v>
      </c>
      <c r="W124" s="74">
        <v>0</v>
      </c>
      <c r="X124" s="74">
        <v>0</v>
      </c>
      <c r="Y124" s="74">
        <v>0</v>
      </c>
      <c r="Z124" s="74">
        <v>0</v>
      </c>
      <c r="AA124" s="74">
        <v>0</v>
      </c>
      <c r="AB124" s="74">
        <v>0</v>
      </c>
      <c r="AC124" s="74">
        <v>0</v>
      </c>
      <c r="AD124" s="74">
        <v>0</v>
      </c>
      <c r="AE124" s="74">
        <v>0</v>
      </c>
      <c r="AF124" s="74">
        <v>0</v>
      </c>
      <c r="AG124" s="74">
        <v>0</v>
      </c>
      <c r="AH124" s="74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  <c r="AR124" s="74">
        <v>0</v>
      </c>
      <c r="AS124" s="74">
        <v>0</v>
      </c>
      <c r="AT124" s="74">
        <v>0</v>
      </c>
      <c r="AU124" s="74">
        <v>0</v>
      </c>
      <c r="AV124" s="74">
        <v>0</v>
      </c>
      <c r="AW124" s="74">
        <v>0</v>
      </c>
      <c r="AX124" s="74">
        <v>0</v>
      </c>
      <c r="AY124" s="74">
        <v>0</v>
      </c>
      <c r="AZ124" s="74">
        <v>0</v>
      </c>
      <c r="BA124" s="74">
        <v>0</v>
      </c>
      <c r="BB124" s="74">
        <v>0</v>
      </c>
      <c r="BC124" s="74">
        <v>0</v>
      </c>
      <c r="BD124" s="74">
        <v>0</v>
      </c>
      <c r="BE124" s="74">
        <v>0</v>
      </c>
      <c r="BF124" s="74">
        <v>0</v>
      </c>
      <c r="BG124" s="74">
        <v>0</v>
      </c>
      <c r="BH124" s="74">
        <v>0</v>
      </c>
      <c r="BI124" s="74">
        <v>0</v>
      </c>
      <c r="BJ124" s="74">
        <v>0</v>
      </c>
      <c r="BK124" s="74">
        <v>0</v>
      </c>
      <c r="BL124" s="74">
        <v>0</v>
      </c>
      <c r="BM124" s="74">
        <v>0</v>
      </c>
      <c r="BN124" s="74">
        <v>0</v>
      </c>
      <c r="BO124" s="74">
        <v>0</v>
      </c>
      <c r="BP124" s="74">
        <v>0</v>
      </c>
      <c r="BQ124" s="74">
        <v>0</v>
      </c>
      <c r="BR124" s="74">
        <v>0</v>
      </c>
      <c r="BS124" s="74">
        <v>0</v>
      </c>
      <c r="BT124" s="74">
        <v>0</v>
      </c>
      <c r="BU124" s="74">
        <v>0</v>
      </c>
      <c r="BV124" s="74">
        <v>0</v>
      </c>
      <c r="BW124" s="74">
        <v>0</v>
      </c>
      <c r="BX124" s="74">
        <v>0</v>
      </c>
      <c r="BY124" s="74">
        <v>0</v>
      </c>
      <c r="BZ124" s="74">
        <v>0</v>
      </c>
      <c r="CA124" s="74">
        <v>0</v>
      </c>
      <c r="CB124" s="74">
        <v>0</v>
      </c>
      <c r="CD124" s="74">
        <v>0</v>
      </c>
      <c r="CE124" s="74">
        <v>0</v>
      </c>
      <c r="CF124" s="74">
        <v>0</v>
      </c>
      <c r="CH124" s="95">
        <v>0</v>
      </c>
      <c r="CI124" s="75">
        <v>0</v>
      </c>
    </row>
    <row r="125" spans="1:87">
      <c r="A125" s="77" t="s">
        <v>1791</v>
      </c>
      <c r="B125" s="77" t="s">
        <v>1544</v>
      </c>
      <c r="C125" s="62">
        <v>121</v>
      </c>
      <c r="D125" s="74">
        <v>6.8768693349163232E-2</v>
      </c>
      <c r="E125" s="74">
        <v>1.7192173337290808E-2</v>
      </c>
      <c r="F125" s="74">
        <v>0</v>
      </c>
      <c r="G125" s="74">
        <v>1.7192173337290808E-2</v>
      </c>
      <c r="H125" s="74">
        <v>0.5329573734560149</v>
      </c>
      <c r="I125" s="74">
        <v>1.5301034270188816</v>
      </c>
      <c r="J125" s="74">
        <v>0.37822781342039774</v>
      </c>
      <c r="K125" s="74">
        <v>5.1576520011872413E-2</v>
      </c>
      <c r="L125" s="74">
        <v>0</v>
      </c>
      <c r="M125" s="74">
        <v>0.29226694673394366</v>
      </c>
      <c r="N125" s="74">
        <v>0</v>
      </c>
      <c r="O125" s="74">
        <v>0</v>
      </c>
      <c r="P125" s="74">
        <v>1.7192173337290808E-2</v>
      </c>
      <c r="Q125" s="74">
        <v>0</v>
      </c>
      <c r="R125" s="74">
        <v>0</v>
      </c>
      <c r="S125" s="74">
        <v>0</v>
      </c>
      <c r="T125" s="74">
        <v>0.55014954679330585</v>
      </c>
      <c r="U125" s="74">
        <v>0</v>
      </c>
      <c r="V125" s="74">
        <v>8.5960866686454029E-2</v>
      </c>
      <c r="W125" s="74">
        <v>0</v>
      </c>
      <c r="X125" s="74">
        <v>0.15472956003561725</v>
      </c>
      <c r="Y125" s="74">
        <v>0.41261216009497931</v>
      </c>
      <c r="Z125" s="74">
        <v>0</v>
      </c>
      <c r="AA125" s="74">
        <v>0</v>
      </c>
      <c r="AB125" s="74">
        <v>3.4384346674581616E-2</v>
      </c>
      <c r="AC125" s="74">
        <v>0</v>
      </c>
      <c r="AD125" s="74">
        <v>2.7507477339665289</v>
      </c>
      <c r="AE125" s="74">
        <v>0.97995388022557584</v>
      </c>
      <c r="AF125" s="74">
        <v>1.0143382269001575</v>
      </c>
      <c r="AG125" s="74">
        <v>1.7192173337290808E-2</v>
      </c>
      <c r="AH125" s="74">
        <v>0</v>
      </c>
      <c r="AI125" s="74">
        <v>0.46418868010685177</v>
      </c>
      <c r="AJ125" s="74">
        <v>2.303751227196968</v>
      </c>
      <c r="AK125" s="74">
        <v>5.1576520011872413E-2</v>
      </c>
      <c r="AL125" s="74">
        <v>0</v>
      </c>
      <c r="AM125" s="74">
        <v>0</v>
      </c>
      <c r="AN125" s="74">
        <v>0.10315304002374483</v>
      </c>
      <c r="AO125" s="74">
        <v>1.4613347336697184</v>
      </c>
      <c r="AP125" s="74">
        <v>1.7192173337290808E-2</v>
      </c>
      <c r="AQ125" s="74">
        <v>3.4384346674581616E-2</v>
      </c>
      <c r="AR125" s="74">
        <v>0.39541998675768852</v>
      </c>
      <c r="AS125" s="74">
        <v>10.194958789013448</v>
      </c>
      <c r="AT125" s="74">
        <v>14.71650037672093</v>
      </c>
      <c r="AU125" s="74">
        <v>1.1002990935866117</v>
      </c>
      <c r="AV125" s="74">
        <v>0.18911390671019887</v>
      </c>
      <c r="AW125" s="74">
        <v>3.5759720541564874</v>
      </c>
      <c r="AX125" s="74">
        <v>1.7192173337290808E-2</v>
      </c>
      <c r="AY125" s="74">
        <v>0</v>
      </c>
      <c r="AZ125" s="74">
        <v>0</v>
      </c>
      <c r="BA125" s="74">
        <v>0</v>
      </c>
      <c r="BB125" s="74">
        <v>0.99714605356286667</v>
      </c>
      <c r="BC125" s="74">
        <v>0</v>
      </c>
      <c r="BD125" s="74">
        <v>27.713783419712776</v>
      </c>
      <c r="BE125" s="74">
        <v>0</v>
      </c>
      <c r="BF125" s="74">
        <v>38.682390008904314</v>
      </c>
      <c r="BG125" s="74">
        <v>2.9226694673394369</v>
      </c>
      <c r="BH125" s="74">
        <v>7.9427840818283517</v>
      </c>
      <c r="BI125" s="74">
        <v>0.94556953355099438</v>
      </c>
      <c r="BJ125" s="74">
        <v>21.163565378204982</v>
      </c>
      <c r="BK125" s="74">
        <v>2.1490216671613509</v>
      </c>
      <c r="BL125" s="74">
        <v>8.4241649352724952</v>
      </c>
      <c r="BM125" s="74">
        <v>8.9743144820658003</v>
      </c>
      <c r="BN125" s="74">
        <v>0</v>
      </c>
      <c r="BO125" s="74">
        <v>8.3553962419233319</v>
      </c>
      <c r="BP125" s="74">
        <v>0</v>
      </c>
      <c r="BQ125" s="74">
        <v>0</v>
      </c>
      <c r="BR125" s="74">
        <v>6.0516450147263638</v>
      </c>
      <c r="BS125" s="74">
        <v>0</v>
      </c>
      <c r="BT125" s="74">
        <v>177.85303317427341</v>
      </c>
      <c r="BU125" s="74">
        <v>0</v>
      </c>
      <c r="BV125" s="74">
        <v>0</v>
      </c>
      <c r="BW125" s="74">
        <v>0</v>
      </c>
      <c r="BX125" s="74">
        <v>1328.1469668257266</v>
      </c>
      <c r="BY125" s="74">
        <v>0</v>
      </c>
      <c r="BZ125" s="74">
        <v>0</v>
      </c>
      <c r="CA125" s="74">
        <v>1328.1469668257266</v>
      </c>
      <c r="CB125" s="74">
        <v>1506</v>
      </c>
      <c r="CD125" s="74">
        <v>0</v>
      </c>
      <c r="CE125" s="74">
        <v>0</v>
      </c>
      <c r="CF125" s="74">
        <v>0</v>
      </c>
      <c r="CH125" s="95">
        <v>1506</v>
      </c>
      <c r="CI125" s="75">
        <v>0</v>
      </c>
    </row>
    <row r="126" spans="1:87">
      <c r="A126" s="77" t="s">
        <v>1792</v>
      </c>
      <c r="B126" s="77" t="s">
        <v>1545</v>
      </c>
      <c r="C126" s="62">
        <v>122</v>
      </c>
      <c r="D126" s="74">
        <v>0</v>
      </c>
      <c r="E126" s="74">
        <v>0</v>
      </c>
      <c r="F126" s="74">
        <v>0</v>
      </c>
      <c r="G126" s="74">
        <v>0</v>
      </c>
      <c r="H126" s="74">
        <v>0</v>
      </c>
      <c r="I126" s="74">
        <v>0</v>
      </c>
      <c r="J126" s="74">
        <v>0</v>
      </c>
      <c r="K126" s="74">
        <v>0</v>
      </c>
      <c r="L126" s="74">
        <v>0</v>
      </c>
      <c r="M126" s="74">
        <v>0</v>
      </c>
      <c r="N126" s="74">
        <v>0</v>
      </c>
      <c r="O126" s="74">
        <v>0</v>
      </c>
      <c r="P126" s="74">
        <v>0</v>
      </c>
      <c r="Q126" s="74">
        <v>0</v>
      </c>
      <c r="R126" s="74">
        <v>0</v>
      </c>
      <c r="S126" s="74">
        <v>0</v>
      </c>
      <c r="T126" s="74">
        <v>0</v>
      </c>
      <c r="U126" s="74">
        <v>0</v>
      </c>
      <c r="V126" s="74">
        <v>0</v>
      </c>
      <c r="W126" s="74">
        <v>0</v>
      </c>
      <c r="X126" s="74">
        <v>0</v>
      </c>
      <c r="Y126" s="74">
        <v>0</v>
      </c>
      <c r="Z126" s="74">
        <v>0</v>
      </c>
      <c r="AA126" s="74">
        <v>0</v>
      </c>
      <c r="AB126" s="74">
        <v>0</v>
      </c>
      <c r="AC126" s="74">
        <v>0</v>
      </c>
      <c r="AD126" s="74">
        <v>0</v>
      </c>
      <c r="AE126" s="74">
        <v>0</v>
      </c>
      <c r="AF126" s="74">
        <v>0</v>
      </c>
      <c r="AG126" s="74">
        <v>0</v>
      </c>
      <c r="AH126" s="74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  <c r="AR126" s="74">
        <v>0</v>
      </c>
      <c r="AS126" s="74">
        <v>0</v>
      </c>
      <c r="AT126" s="74">
        <v>0</v>
      </c>
      <c r="AU126" s="74">
        <v>0</v>
      </c>
      <c r="AV126" s="74">
        <v>0</v>
      </c>
      <c r="AW126" s="74">
        <v>0</v>
      </c>
      <c r="AX126" s="74">
        <v>0</v>
      </c>
      <c r="AY126" s="74">
        <v>0</v>
      </c>
      <c r="AZ126" s="74">
        <v>0</v>
      </c>
      <c r="BA126" s="74">
        <v>0</v>
      </c>
      <c r="BB126" s="74">
        <v>0</v>
      </c>
      <c r="BC126" s="74">
        <v>0</v>
      </c>
      <c r="BD126" s="74">
        <v>0</v>
      </c>
      <c r="BE126" s="74">
        <v>0</v>
      </c>
      <c r="BF126" s="74">
        <v>0</v>
      </c>
      <c r="BG126" s="74">
        <v>0</v>
      </c>
      <c r="BH126" s="74">
        <v>0</v>
      </c>
      <c r="BI126" s="74">
        <v>0</v>
      </c>
      <c r="BJ126" s="74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4">
        <v>0</v>
      </c>
      <c r="BR126" s="74">
        <v>0</v>
      </c>
      <c r="BS126" s="74">
        <v>0</v>
      </c>
      <c r="BT126" s="74">
        <v>0</v>
      </c>
      <c r="BU126" s="74">
        <v>0</v>
      </c>
      <c r="BV126" s="74">
        <v>0</v>
      </c>
      <c r="BW126" s="74">
        <v>0</v>
      </c>
      <c r="BX126" s="74">
        <v>0</v>
      </c>
      <c r="BY126" s="74">
        <v>0</v>
      </c>
      <c r="BZ126" s="74">
        <v>0</v>
      </c>
      <c r="CA126" s="74">
        <v>0</v>
      </c>
      <c r="CB126" s="74">
        <v>0</v>
      </c>
      <c r="CD126" s="74">
        <v>0</v>
      </c>
      <c r="CE126" s="74">
        <v>0</v>
      </c>
      <c r="CF126" s="74">
        <v>0</v>
      </c>
      <c r="CH126" s="95">
        <v>0</v>
      </c>
      <c r="CI126" s="75">
        <v>0</v>
      </c>
    </row>
    <row r="127" spans="1:87">
      <c r="A127" s="77" t="s">
        <v>1793</v>
      </c>
      <c r="B127" s="77" t="s">
        <v>1546</v>
      </c>
      <c r="C127" s="62">
        <v>123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  <c r="AH127" s="74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  <c r="AR127" s="74">
        <v>0</v>
      </c>
      <c r="AS127" s="74">
        <v>0</v>
      </c>
      <c r="AT127" s="74">
        <v>0</v>
      </c>
      <c r="AU127" s="74">
        <v>0</v>
      </c>
      <c r="AV127" s="74">
        <v>0</v>
      </c>
      <c r="AW127" s="74">
        <v>0</v>
      </c>
      <c r="AX127" s="74">
        <v>0</v>
      </c>
      <c r="AY127" s="74">
        <v>0</v>
      </c>
      <c r="AZ127" s="74">
        <v>0</v>
      </c>
      <c r="BA127" s="74">
        <v>0</v>
      </c>
      <c r="BB127" s="74">
        <v>0</v>
      </c>
      <c r="BC127" s="74">
        <v>0</v>
      </c>
      <c r="BD127" s="74">
        <v>0</v>
      </c>
      <c r="BE127" s="74">
        <v>0</v>
      </c>
      <c r="BF127" s="74">
        <v>0</v>
      </c>
      <c r="BG127" s="74">
        <v>0</v>
      </c>
      <c r="BH127" s="74">
        <v>0</v>
      </c>
      <c r="BI127" s="74">
        <v>0</v>
      </c>
      <c r="BJ127" s="74">
        <v>0</v>
      </c>
      <c r="BK127" s="74">
        <v>0</v>
      </c>
      <c r="BL127" s="74">
        <v>3.1392808230085678</v>
      </c>
      <c r="BM127" s="74">
        <v>0.11485173742714272</v>
      </c>
      <c r="BN127" s="74">
        <v>0</v>
      </c>
      <c r="BO127" s="74">
        <v>0.42112303723285666</v>
      </c>
      <c r="BP127" s="74">
        <v>577.0534127464407</v>
      </c>
      <c r="BQ127" s="74">
        <v>0</v>
      </c>
      <c r="BR127" s="74">
        <v>0</v>
      </c>
      <c r="BS127" s="74">
        <v>0</v>
      </c>
      <c r="BT127" s="74">
        <v>580.72866834410934</v>
      </c>
      <c r="BU127" s="74">
        <v>0</v>
      </c>
      <c r="BV127" s="74">
        <v>0</v>
      </c>
      <c r="BW127" s="74">
        <v>0</v>
      </c>
      <c r="BX127" s="74">
        <v>4227.2713316558911</v>
      </c>
      <c r="BY127" s="74">
        <v>0</v>
      </c>
      <c r="BZ127" s="74">
        <v>0</v>
      </c>
      <c r="CA127" s="74">
        <v>4227.2713316558911</v>
      </c>
      <c r="CB127" s="74">
        <v>4808</v>
      </c>
      <c r="CD127" s="74">
        <v>0</v>
      </c>
      <c r="CE127" s="74">
        <v>0</v>
      </c>
      <c r="CF127" s="74">
        <v>0</v>
      </c>
      <c r="CH127" s="95">
        <v>4808</v>
      </c>
      <c r="CI127" s="75">
        <v>0</v>
      </c>
    </row>
    <row r="128" spans="1:87">
      <c r="A128" s="77" t="s">
        <v>1794</v>
      </c>
      <c r="B128" s="77" t="s">
        <v>1795</v>
      </c>
      <c r="C128" s="62">
        <v>124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  <c r="AH128" s="74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  <c r="AR128" s="74">
        <v>0</v>
      </c>
      <c r="AS128" s="74">
        <v>0.15815491284948482</v>
      </c>
      <c r="AT128" s="74">
        <v>0</v>
      </c>
      <c r="AU128" s="74">
        <v>0</v>
      </c>
      <c r="AV128" s="74">
        <v>0</v>
      </c>
      <c r="AW128" s="74">
        <v>0</v>
      </c>
      <c r="AX128" s="74">
        <v>1.8978589541938176</v>
      </c>
      <c r="AY128" s="74">
        <v>0</v>
      </c>
      <c r="AZ128" s="74">
        <v>0</v>
      </c>
      <c r="BA128" s="74">
        <v>348.88973774596343</v>
      </c>
      <c r="BB128" s="74">
        <v>59.940711969954741</v>
      </c>
      <c r="BC128" s="74">
        <v>0</v>
      </c>
      <c r="BD128" s="74">
        <v>0</v>
      </c>
      <c r="BE128" s="74">
        <v>0</v>
      </c>
      <c r="BF128" s="74">
        <v>0</v>
      </c>
      <c r="BG128" s="74">
        <v>0</v>
      </c>
      <c r="BH128" s="74">
        <v>8.698520206721664</v>
      </c>
      <c r="BI128" s="74">
        <v>0</v>
      </c>
      <c r="BJ128" s="74">
        <v>3.3212531698391805</v>
      </c>
      <c r="BK128" s="74">
        <v>0</v>
      </c>
      <c r="BL128" s="74">
        <v>107.22903091195069</v>
      </c>
      <c r="BM128" s="74">
        <v>13.443167592206207</v>
      </c>
      <c r="BN128" s="74">
        <v>0</v>
      </c>
      <c r="BO128" s="74">
        <v>8.3822103810226949</v>
      </c>
      <c r="BP128" s="74">
        <v>0</v>
      </c>
      <c r="BQ128" s="74">
        <v>104.85670721920842</v>
      </c>
      <c r="BR128" s="74">
        <v>152.9358007254518</v>
      </c>
      <c r="BS128" s="74">
        <v>0</v>
      </c>
      <c r="BT128" s="74">
        <v>809.75315378936216</v>
      </c>
      <c r="BU128" s="74">
        <v>0</v>
      </c>
      <c r="BV128" s="74">
        <v>0</v>
      </c>
      <c r="BW128" s="74">
        <v>0</v>
      </c>
      <c r="BX128" s="74">
        <v>4117.2468462106381</v>
      </c>
      <c r="BY128" s="74">
        <v>0</v>
      </c>
      <c r="BZ128" s="74">
        <v>0</v>
      </c>
      <c r="CA128" s="74">
        <v>4117.2468462106381</v>
      </c>
      <c r="CB128" s="74">
        <v>4927</v>
      </c>
      <c r="CD128" s="74">
        <v>0</v>
      </c>
      <c r="CE128" s="74">
        <v>0</v>
      </c>
      <c r="CF128" s="74">
        <v>0</v>
      </c>
      <c r="CH128" s="95">
        <v>4927</v>
      </c>
      <c r="CI128" s="75">
        <v>0</v>
      </c>
    </row>
    <row r="129" spans="1:87">
      <c r="A129" s="77" t="s">
        <v>1796</v>
      </c>
      <c r="B129" s="77" t="s">
        <v>1797</v>
      </c>
      <c r="C129" s="62">
        <v>125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0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74">
        <v>0</v>
      </c>
      <c r="W129" s="74">
        <v>0</v>
      </c>
      <c r="X129" s="74">
        <v>0</v>
      </c>
      <c r="Y129" s="74">
        <v>0</v>
      </c>
      <c r="Z129" s="74">
        <v>0</v>
      </c>
      <c r="AA129" s="74">
        <v>0</v>
      </c>
      <c r="AB129" s="74">
        <v>0</v>
      </c>
      <c r="AC129" s="74">
        <v>0</v>
      </c>
      <c r="AD129" s="74">
        <v>0</v>
      </c>
      <c r="AE129" s="74">
        <v>0</v>
      </c>
      <c r="AF129" s="74">
        <v>0</v>
      </c>
      <c r="AG129" s="74">
        <v>0</v>
      </c>
      <c r="AH129" s="74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  <c r="AR129" s="74">
        <v>0</v>
      </c>
      <c r="AS129" s="74">
        <v>0</v>
      </c>
      <c r="AT129" s="74">
        <v>0</v>
      </c>
      <c r="AU129" s="74">
        <v>0</v>
      </c>
      <c r="AV129" s="74">
        <v>0</v>
      </c>
      <c r="AW129" s="74">
        <v>0</v>
      </c>
      <c r="AX129" s="74">
        <v>0</v>
      </c>
      <c r="AY129" s="74">
        <v>0</v>
      </c>
      <c r="AZ129" s="74">
        <v>0</v>
      </c>
      <c r="BA129" s="74">
        <v>0</v>
      </c>
      <c r="BB129" s="74">
        <v>0</v>
      </c>
      <c r="BC129" s="74">
        <v>0</v>
      </c>
      <c r="BD129" s="74">
        <v>0</v>
      </c>
      <c r="BE129" s="74">
        <v>0</v>
      </c>
      <c r="BF129" s="74">
        <v>0</v>
      </c>
      <c r="BG129" s="74">
        <v>0</v>
      </c>
      <c r="BH129" s="74">
        <v>0</v>
      </c>
      <c r="BI129" s="74">
        <v>0</v>
      </c>
      <c r="BJ129" s="74">
        <v>0</v>
      </c>
      <c r="BK129" s="74">
        <v>0</v>
      </c>
      <c r="BL129" s="74">
        <v>0</v>
      </c>
      <c r="BM129" s="74">
        <v>0</v>
      </c>
      <c r="BN129" s="74">
        <v>0</v>
      </c>
      <c r="BO129" s="74">
        <v>0</v>
      </c>
      <c r="BP129" s="74">
        <v>0</v>
      </c>
      <c r="BQ129" s="74">
        <v>0</v>
      </c>
      <c r="BR129" s="74">
        <v>0</v>
      </c>
      <c r="BS129" s="74">
        <v>0</v>
      </c>
      <c r="BT129" s="74">
        <v>0</v>
      </c>
      <c r="BU129" s="74">
        <v>0</v>
      </c>
      <c r="BV129" s="74">
        <v>0</v>
      </c>
      <c r="BW129" s="74">
        <v>0</v>
      </c>
      <c r="BX129" s="74">
        <v>0</v>
      </c>
      <c r="BY129" s="74">
        <v>0</v>
      </c>
      <c r="BZ129" s="74">
        <v>0</v>
      </c>
      <c r="CA129" s="74">
        <v>0</v>
      </c>
      <c r="CB129" s="74">
        <v>0</v>
      </c>
      <c r="CD129" s="74">
        <v>0</v>
      </c>
      <c r="CE129" s="74">
        <v>0</v>
      </c>
      <c r="CF129" s="74">
        <v>0</v>
      </c>
      <c r="CH129" s="95">
        <v>0</v>
      </c>
      <c r="CI129" s="75">
        <v>0</v>
      </c>
    </row>
    <row r="130" spans="1:87">
      <c r="A130" s="77" t="s">
        <v>1798</v>
      </c>
      <c r="B130" s="77" t="s">
        <v>1799</v>
      </c>
      <c r="C130" s="62">
        <v>126</v>
      </c>
      <c r="D130" s="74">
        <v>0</v>
      </c>
      <c r="E130" s="74">
        <v>0</v>
      </c>
      <c r="F130" s="74">
        <v>0.27235023041474654</v>
      </c>
      <c r="G130" s="74">
        <v>0</v>
      </c>
      <c r="H130" s="74">
        <v>1.9064516129032258</v>
      </c>
      <c r="I130" s="74">
        <v>0</v>
      </c>
      <c r="J130" s="74">
        <v>9.0783410138248852E-2</v>
      </c>
      <c r="K130" s="74">
        <v>0</v>
      </c>
      <c r="L130" s="74">
        <v>0</v>
      </c>
      <c r="M130" s="74">
        <v>9.0783410138248852E-2</v>
      </c>
      <c r="N130" s="74">
        <v>0</v>
      </c>
      <c r="O130" s="74">
        <v>0</v>
      </c>
      <c r="P130" s="74">
        <v>0.54470046082949308</v>
      </c>
      <c r="Q130" s="74">
        <v>0</v>
      </c>
      <c r="R130" s="74">
        <v>0</v>
      </c>
      <c r="S130" s="74">
        <v>0</v>
      </c>
      <c r="T130" s="74">
        <v>0</v>
      </c>
      <c r="U130" s="74">
        <v>0.77165898617511519</v>
      </c>
      <c r="V130" s="74">
        <v>0</v>
      </c>
      <c r="W130" s="74">
        <v>0</v>
      </c>
      <c r="X130" s="74">
        <v>0</v>
      </c>
      <c r="Y130" s="74">
        <v>0</v>
      </c>
      <c r="Z130" s="74">
        <v>0</v>
      </c>
      <c r="AA130" s="74">
        <v>0</v>
      </c>
      <c r="AB130" s="74">
        <v>0</v>
      </c>
      <c r="AC130" s="74">
        <v>9.0783410138248852E-2</v>
      </c>
      <c r="AD130" s="74">
        <v>0.86244239631336406</v>
      </c>
      <c r="AE130" s="74">
        <v>0.13617511520737327</v>
      </c>
      <c r="AF130" s="74">
        <v>1.4979262672811062</v>
      </c>
      <c r="AG130" s="74">
        <v>18.111290322580643</v>
      </c>
      <c r="AH130" s="74">
        <v>3.17741935483871</v>
      </c>
      <c r="AI130" s="74">
        <v>1.1347926267281105</v>
      </c>
      <c r="AJ130" s="74">
        <v>9.0783410138248852E-2</v>
      </c>
      <c r="AK130" s="74">
        <v>0</v>
      </c>
      <c r="AL130" s="74">
        <v>0</v>
      </c>
      <c r="AM130" s="74">
        <v>0.1815668202764977</v>
      </c>
      <c r="AN130" s="74">
        <v>9.0783410138248852E-2</v>
      </c>
      <c r="AO130" s="74">
        <v>25.873271889400922</v>
      </c>
      <c r="AP130" s="74">
        <v>0</v>
      </c>
      <c r="AQ130" s="74">
        <v>7.8527649769585262</v>
      </c>
      <c r="AR130" s="74">
        <v>2.8142857142857145</v>
      </c>
      <c r="AS130" s="74">
        <v>132.9069124423963</v>
      </c>
      <c r="AT130" s="74">
        <v>17.929723502304146</v>
      </c>
      <c r="AU130" s="74">
        <v>0.13617511520737327</v>
      </c>
      <c r="AV130" s="74">
        <v>4.5391705069124426E-2</v>
      </c>
      <c r="AW130" s="74">
        <v>7.0811059907834109</v>
      </c>
      <c r="AX130" s="74">
        <v>2.0880184331797236</v>
      </c>
      <c r="AY130" s="74">
        <v>5.12926267281106</v>
      </c>
      <c r="AZ130" s="74">
        <v>2.4965437788018434</v>
      </c>
      <c r="BA130" s="74">
        <v>9.2599078341013836</v>
      </c>
      <c r="BB130" s="74">
        <v>220.51290322580644</v>
      </c>
      <c r="BC130" s="74">
        <v>52.745161290322578</v>
      </c>
      <c r="BD130" s="74">
        <v>79.299308755760364</v>
      </c>
      <c r="BE130" s="74">
        <v>4.9930875576036868</v>
      </c>
      <c r="BF130" s="74">
        <v>19.427649769585251</v>
      </c>
      <c r="BG130" s="74">
        <v>2.6781105990783409</v>
      </c>
      <c r="BH130" s="74">
        <v>3.8129032258064517</v>
      </c>
      <c r="BI130" s="74">
        <v>3.9036866359447009</v>
      </c>
      <c r="BJ130" s="74">
        <v>49.068433179723506</v>
      </c>
      <c r="BK130" s="74">
        <v>0.77165898617511519</v>
      </c>
      <c r="BL130" s="74">
        <v>32.001152073732719</v>
      </c>
      <c r="BM130" s="74">
        <v>3.8582949308755761</v>
      </c>
      <c r="BN130" s="74">
        <v>22.78663594470046</v>
      </c>
      <c r="BO130" s="74">
        <v>13.072811059907835</v>
      </c>
      <c r="BP130" s="74">
        <v>26.009447004608298</v>
      </c>
      <c r="BQ130" s="74">
        <v>0.86244239631336406</v>
      </c>
      <c r="BR130" s="74">
        <v>7.0811059907834109</v>
      </c>
      <c r="BS130" s="74">
        <v>0</v>
      </c>
      <c r="BT130" s="74">
        <v>785.54884792626729</v>
      </c>
      <c r="BU130" s="74">
        <v>0</v>
      </c>
      <c r="BV130" s="74">
        <v>0</v>
      </c>
      <c r="BW130" s="74">
        <v>0</v>
      </c>
      <c r="BX130" s="74">
        <v>396.45115207373277</v>
      </c>
      <c r="BY130" s="74">
        <v>0</v>
      </c>
      <c r="BZ130" s="74">
        <v>0</v>
      </c>
      <c r="CA130" s="74">
        <v>396.45115207373277</v>
      </c>
      <c r="CB130" s="74">
        <v>1182</v>
      </c>
      <c r="CD130" s="74">
        <v>0</v>
      </c>
      <c r="CE130" s="74">
        <v>0</v>
      </c>
      <c r="CF130" s="74">
        <v>0</v>
      </c>
      <c r="CH130" s="95">
        <v>1182</v>
      </c>
      <c r="CI130" s="75">
        <v>0</v>
      </c>
    </row>
    <row r="131" spans="1:87">
      <c r="A131" s="77" t="s">
        <v>1800</v>
      </c>
      <c r="B131" s="77" t="s">
        <v>1801</v>
      </c>
      <c r="C131" s="62">
        <v>127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74">
        <v>0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0</v>
      </c>
      <c r="AS131" s="74">
        <v>0</v>
      </c>
      <c r="AT131" s="74">
        <v>0</v>
      </c>
      <c r="AU131" s="74">
        <v>0</v>
      </c>
      <c r="AV131" s="74">
        <v>0</v>
      </c>
      <c r="AW131" s="74">
        <v>0</v>
      </c>
      <c r="AX131" s="74">
        <v>0.80582552188164924</v>
      </c>
      <c r="AY131" s="74">
        <v>0.15023865662200242</v>
      </c>
      <c r="AZ131" s="74">
        <v>0</v>
      </c>
      <c r="BA131" s="74">
        <v>0</v>
      </c>
      <c r="BB131" s="74">
        <v>0</v>
      </c>
      <c r="BC131" s="74">
        <v>0</v>
      </c>
      <c r="BD131" s="74">
        <v>6.8017137270688366</v>
      </c>
      <c r="BE131" s="74">
        <v>4.0974179078727926E-2</v>
      </c>
      <c r="BF131" s="74">
        <v>0</v>
      </c>
      <c r="BG131" s="74">
        <v>0</v>
      </c>
      <c r="BH131" s="74">
        <v>2.9364828339755018</v>
      </c>
      <c r="BI131" s="74">
        <v>0</v>
      </c>
      <c r="BJ131" s="74">
        <v>0.15023865662200242</v>
      </c>
      <c r="BK131" s="74">
        <v>0</v>
      </c>
      <c r="BL131" s="74">
        <v>2.731611938581862E-2</v>
      </c>
      <c r="BM131" s="74">
        <v>0.49169014894473517</v>
      </c>
      <c r="BN131" s="74">
        <v>0</v>
      </c>
      <c r="BO131" s="74">
        <v>13.302950140893669</v>
      </c>
      <c r="BP131" s="74">
        <v>14.163407901546956</v>
      </c>
      <c r="BQ131" s="74">
        <v>0</v>
      </c>
      <c r="BR131" s="74">
        <v>2.3355282074874921</v>
      </c>
      <c r="BS131" s="74">
        <v>0</v>
      </c>
      <c r="BT131" s="74">
        <v>41.206366093507391</v>
      </c>
      <c r="BU131" s="74">
        <v>0</v>
      </c>
      <c r="BV131" s="74">
        <v>0</v>
      </c>
      <c r="BW131" s="74">
        <v>0</v>
      </c>
      <c r="BX131" s="74">
        <v>433.79363390649263</v>
      </c>
      <c r="BY131" s="74">
        <v>0</v>
      </c>
      <c r="BZ131" s="74">
        <v>0</v>
      </c>
      <c r="CA131" s="74">
        <v>433.79363390649263</v>
      </c>
      <c r="CB131" s="74">
        <v>475</v>
      </c>
      <c r="CD131" s="74">
        <v>0</v>
      </c>
      <c r="CE131" s="74">
        <v>0</v>
      </c>
      <c r="CF131" s="74">
        <v>0</v>
      </c>
      <c r="CH131" s="95">
        <v>475</v>
      </c>
      <c r="CI131" s="75">
        <v>0</v>
      </c>
    </row>
    <row r="132" spans="1:87">
      <c r="A132" s="77" t="s">
        <v>1802</v>
      </c>
      <c r="B132" s="77" t="s">
        <v>1549</v>
      </c>
      <c r="C132" s="62">
        <v>128</v>
      </c>
      <c r="D132" s="74">
        <v>0</v>
      </c>
      <c r="E132" s="74">
        <v>0</v>
      </c>
      <c r="F132" s="74">
        <v>0</v>
      </c>
      <c r="G132" s="74">
        <v>0</v>
      </c>
      <c r="H132" s="74">
        <v>0</v>
      </c>
      <c r="I132" s="74">
        <v>0</v>
      </c>
      <c r="J132" s="74">
        <v>0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  <c r="Q132" s="74">
        <v>0</v>
      </c>
      <c r="R132" s="74">
        <v>0</v>
      </c>
      <c r="S132" s="74">
        <v>0</v>
      </c>
      <c r="T132" s="74">
        <v>0</v>
      </c>
      <c r="U132" s="74">
        <v>0</v>
      </c>
      <c r="V132" s="74">
        <v>0</v>
      </c>
      <c r="W132" s="74">
        <v>0</v>
      </c>
      <c r="X132" s="74">
        <v>0</v>
      </c>
      <c r="Y132" s="74">
        <v>0</v>
      </c>
      <c r="Z132" s="74">
        <v>0</v>
      </c>
      <c r="AA132" s="74">
        <v>0</v>
      </c>
      <c r="AB132" s="74">
        <v>0</v>
      </c>
      <c r="AC132" s="74">
        <v>0</v>
      </c>
      <c r="AD132" s="74">
        <v>0</v>
      </c>
      <c r="AE132" s="74">
        <v>0</v>
      </c>
      <c r="AF132" s="74">
        <v>0</v>
      </c>
      <c r="AG132" s="74">
        <v>0</v>
      </c>
      <c r="AH132" s="74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  <c r="AR132" s="74">
        <v>0</v>
      </c>
      <c r="AS132" s="74">
        <v>0</v>
      </c>
      <c r="AT132" s="74">
        <v>0</v>
      </c>
      <c r="AU132" s="74">
        <v>0</v>
      </c>
      <c r="AV132" s="74">
        <v>0</v>
      </c>
      <c r="AW132" s="74">
        <v>0</v>
      </c>
      <c r="AX132" s="74">
        <v>0</v>
      </c>
      <c r="AY132" s="74">
        <v>0</v>
      </c>
      <c r="AZ132" s="74">
        <v>0</v>
      </c>
      <c r="BA132" s="74">
        <v>0</v>
      </c>
      <c r="BB132" s="74">
        <v>0</v>
      </c>
      <c r="BC132" s="74">
        <v>0</v>
      </c>
      <c r="BD132" s="74">
        <v>0</v>
      </c>
      <c r="BE132" s="74">
        <v>0</v>
      </c>
      <c r="BF132" s="74">
        <v>0</v>
      </c>
      <c r="BG132" s="74">
        <v>0</v>
      </c>
      <c r="BH132" s="74">
        <v>0</v>
      </c>
      <c r="BI132" s="74">
        <v>0</v>
      </c>
      <c r="BJ132" s="74">
        <v>0</v>
      </c>
      <c r="BK132" s="74">
        <v>0</v>
      </c>
      <c r="BL132" s="74">
        <v>0</v>
      </c>
      <c r="BM132" s="74">
        <v>0</v>
      </c>
      <c r="BN132" s="74">
        <v>0</v>
      </c>
      <c r="BO132" s="74">
        <v>0</v>
      </c>
      <c r="BP132" s="74">
        <v>0</v>
      </c>
      <c r="BQ132" s="74">
        <v>0</v>
      </c>
      <c r="BR132" s="74">
        <v>0</v>
      </c>
      <c r="BS132" s="74">
        <v>0</v>
      </c>
      <c r="BT132" s="74">
        <v>0</v>
      </c>
      <c r="BU132" s="74">
        <v>0</v>
      </c>
      <c r="BV132" s="74">
        <v>0</v>
      </c>
      <c r="BW132" s="74">
        <v>0</v>
      </c>
      <c r="BX132" s="74">
        <v>0</v>
      </c>
      <c r="BY132" s="74">
        <v>0</v>
      </c>
      <c r="BZ132" s="74">
        <v>0</v>
      </c>
      <c r="CA132" s="74">
        <v>0</v>
      </c>
      <c r="CB132" s="74">
        <v>0</v>
      </c>
      <c r="CD132" s="74">
        <v>0</v>
      </c>
      <c r="CE132" s="74">
        <v>0</v>
      </c>
      <c r="CF132" s="74">
        <v>0</v>
      </c>
      <c r="CH132" s="95">
        <v>0</v>
      </c>
      <c r="CI132" s="75">
        <v>0</v>
      </c>
    </row>
    <row r="133" spans="1:87">
      <c r="A133" s="78"/>
      <c r="B133" s="79" t="s">
        <v>1803</v>
      </c>
      <c r="C133" s="62">
        <v>129</v>
      </c>
      <c r="D133" s="74">
        <v>3560.8805084941437</v>
      </c>
      <c r="E133" s="74">
        <v>1233.7350758230998</v>
      </c>
      <c r="F133" s="74">
        <v>208.94207523031403</v>
      </c>
      <c r="G133" s="74">
        <v>493.64836761264144</v>
      </c>
      <c r="H133" s="74">
        <v>4675.8652190572702</v>
      </c>
      <c r="I133" s="74">
        <v>1140.4283604393895</v>
      </c>
      <c r="J133" s="74">
        <v>459.51668370714731</v>
      </c>
      <c r="K133" s="74">
        <v>4528.0426147150984</v>
      </c>
      <c r="L133" s="74">
        <v>1476.5010459295856</v>
      </c>
      <c r="M133" s="74">
        <v>3862.1930097926052</v>
      </c>
      <c r="N133" s="74">
        <v>2121.0691926741806</v>
      </c>
      <c r="O133" s="74">
        <v>216.1243893821879</v>
      </c>
      <c r="P133" s="74">
        <v>1077.2861883606802</v>
      </c>
      <c r="Q133" s="74">
        <v>1130.0245596618181</v>
      </c>
      <c r="R133" s="74">
        <v>732.38772415171491</v>
      </c>
      <c r="S133" s="74">
        <v>459.58717583109336</v>
      </c>
      <c r="T133" s="74">
        <v>2096.8571808666347</v>
      </c>
      <c r="U133" s="74">
        <v>428.87549920445127</v>
      </c>
      <c r="V133" s="74">
        <v>25981.625970362529</v>
      </c>
      <c r="W133" s="74">
        <v>782.56006217802758</v>
      </c>
      <c r="X133" s="74">
        <v>4859.0760024198471</v>
      </c>
      <c r="Y133" s="74">
        <v>2223.5203873827277</v>
      </c>
      <c r="Z133" s="74">
        <v>1093.0254795267067</v>
      </c>
      <c r="AA133" s="74">
        <v>1056.9649725516447</v>
      </c>
      <c r="AB133" s="74">
        <v>2727.6693758770571</v>
      </c>
      <c r="AC133" s="74">
        <v>2386.7499844990052</v>
      </c>
      <c r="AD133" s="74">
        <v>2950.0710148116677</v>
      </c>
      <c r="AE133" s="74">
        <v>1771.8745114307944</v>
      </c>
      <c r="AF133" s="74">
        <v>2112.9829409853041</v>
      </c>
      <c r="AG133" s="74">
        <v>2861.0331572080918</v>
      </c>
      <c r="AH133" s="74">
        <v>2107.8208420564165</v>
      </c>
      <c r="AI133" s="74">
        <v>3567.7134811753795</v>
      </c>
      <c r="AJ133" s="74">
        <v>6229.105406064361</v>
      </c>
      <c r="AK133" s="74">
        <v>2354.785547325248</v>
      </c>
      <c r="AL133" s="74">
        <v>1072.81753700632</v>
      </c>
      <c r="AM133" s="74">
        <v>1173.9805407851113</v>
      </c>
      <c r="AN133" s="74">
        <v>1211.9243810830365</v>
      </c>
      <c r="AO133" s="74">
        <v>2266.4974591438163</v>
      </c>
      <c r="AP133" s="74">
        <v>959.79018350139665</v>
      </c>
      <c r="AQ133" s="74">
        <v>13105.250324528535</v>
      </c>
      <c r="AR133" s="74">
        <v>2249.9104276072103</v>
      </c>
      <c r="AS133" s="74">
        <v>12927.963707095832</v>
      </c>
      <c r="AT133" s="74">
        <v>5134.4684452680603</v>
      </c>
      <c r="AU133" s="74">
        <v>932.12829193320874</v>
      </c>
      <c r="AV133" s="74">
        <v>3082.3908126626266</v>
      </c>
      <c r="AW133" s="74">
        <v>2187.2661367078977</v>
      </c>
      <c r="AX133" s="74">
        <v>306.56357799512529</v>
      </c>
      <c r="AY133" s="74">
        <v>4502.3428263614751</v>
      </c>
      <c r="AZ133" s="74">
        <v>504.10858044245447</v>
      </c>
      <c r="BA133" s="74">
        <v>1229.0019562159182</v>
      </c>
      <c r="BB133" s="74">
        <v>4929.5886067127058</v>
      </c>
      <c r="BC133" s="74">
        <v>1698.5546962528406</v>
      </c>
      <c r="BD133" s="74">
        <v>13230.154684627894</v>
      </c>
      <c r="BE133" s="74">
        <v>2919.4850398307772</v>
      </c>
      <c r="BF133" s="74">
        <v>2299.4783564080731</v>
      </c>
      <c r="BG133" s="74">
        <v>1250.2303238539823</v>
      </c>
      <c r="BH133" s="74">
        <v>2101.8179129383916</v>
      </c>
      <c r="BI133" s="74">
        <v>741.14964514301687</v>
      </c>
      <c r="BJ133" s="74">
        <v>2246.5618539448374</v>
      </c>
      <c r="BK133" s="74">
        <v>304.08233242469055</v>
      </c>
      <c r="BL133" s="74">
        <v>11703.954517417877</v>
      </c>
      <c r="BM133" s="74">
        <v>1908.9426845932833</v>
      </c>
      <c r="BN133" s="74">
        <v>1118.4579601408982</v>
      </c>
      <c r="BO133" s="74">
        <v>1745.4628493964296</v>
      </c>
      <c r="BP133" s="74">
        <v>1925.256116353369</v>
      </c>
      <c r="BQ133" s="74">
        <v>571.27107951051244</v>
      </c>
      <c r="BR133" s="74">
        <v>2847.2647429540207</v>
      </c>
      <c r="BS133" s="74">
        <v>0</v>
      </c>
      <c r="BT133" s="74">
        <v>201356.66259763049</v>
      </c>
      <c r="BU133" s="74">
        <v>0</v>
      </c>
      <c r="BV133" s="74">
        <v>0</v>
      </c>
      <c r="BW133" s="74">
        <v>0</v>
      </c>
      <c r="BX133" s="74">
        <v>88138.715914072949</v>
      </c>
      <c r="BY133" s="74">
        <v>44791.621488296551</v>
      </c>
      <c r="BZ133" s="74">
        <v>0</v>
      </c>
      <c r="CA133" s="74">
        <v>132930.33740236951</v>
      </c>
      <c r="CB133" s="74">
        <v>334287</v>
      </c>
      <c r="CD133" s="74">
        <v>0</v>
      </c>
      <c r="CE133" s="74">
        <v>0</v>
      </c>
      <c r="CF133" s="74">
        <v>0</v>
      </c>
      <c r="CH133" s="95">
        <v>334287</v>
      </c>
      <c r="CI133" s="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6"/>
  <sheetViews>
    <sheetView workbookViewId="0">
      <selection activeCell="F22" sqref="F22"/>
    </sheetView>
  </sheetViews>
  <sheetFormatPr defaultColWidth="8.77734375" defaultRowHeight="14.4"/>
  <cols>
    <col min="2" max="2" width="47.33203125" customWidth="1"/>
    <col min="3" max="4" width="15.33203125" customWidth="1"/>
    <col min="5" max="5" width="15.33203125" style="4" customWidth="1"/>
    <col min="6" max="7" width="15.33203125" customWidth="1"/>
    <col min="8" max="9" width="15.33203125" style="4" customWidth="1"/>
    <col min="10" max="10" width="15.33203125" customWidth="1"/>
  </cols>
  <sheetData>
    <row r="1" spans="1:12" ht="28.8">
      <c r="A1" s="2" t="str">
        <f>'BEA Supply'!A7</f>
        <v>IOCode</v>
      </c>
      <c r="B1" s="2" t="str">
        <f>'BEA Supply'!B7</f>
        <v>Name</v>
      </c>
      <c r="C1" s="13" t="s">
        <v>252</v>
      </c>
      <c r="D1" s="11" t="s">
        <v>239</v>
      </c>
      <c r="E1" s="11" t="s">
        <v>242</v>
      </c>
      <c r="F1" s="11" t="s">
        <v>243</v>
      </c>
      <c r="G1" s="11" t="s">
        <v>279</v>
      </c>
      <c r="H1" s="11" t="s">
        <v>280</v>
      </c>
      <c r="I1" s="11" t="s">
        <v>247</v>
      </c>
      <c r="J1" s="11" t="s">
        <v>253</v>
      </c>
    </row>
    <row r="2" spans="1:12">
      <c r="A2" s="4" t="str">
        <f>'BEA Supply'!A8</f>
        <v>111CA</v>
      </c>
      <c r="B2" s="12" t="str">
        <f>'BEA Supply'!B8</f>
        <v>Farms</v>
      </c>
      <c r="C2">
        <f>'BEA Supply'!BV8</f>
        <v>384602</v>
      </c>
      <c r="D2">
        <f>SUM('BEA Supply'!BW8:BX8)</f>
        <v>40600</v>
      </c>
      <c r="E2" s="4">
        <f>'BEA Supply'!BZ8</f>
        <v>86867</v>
      </c>
      <c r="F2">
        <f>'BEA Supply'!CA8</f>
        <v>58414</v>
      </c>
      <c r="G2">
        <f>'BEA Supply'!CC8</f>
        <v>44</v>
      </c>
      <c r="H2" s="4">
        <f>'BEA Supply'!CD8</f>
        <v>5598</v>
      </c>
      <c r="I2" s="4">
        <f>'BEA Supply'!CE8</f>
        <v>-9811</v>
      </c>
      <c r="J2">
        <f>'BEA Supply'!CG8</f>
        <v>566313</v>
      </c>
    </row>
    <row r="3" spans="1:12">
      <c r="A3" s="4" t="str">
        <f>'BEA Supply'!A9</f>
        <v>113FF</v>
      </c>
      <c r="B3" s="4" t="str">
        <f>'BEA Supply'!B9</f>
        <v>Forestry, fishing, and related activities</v>
      </c>
      <c r="C3" s="4">
        <f>'BEA Supply'!BV9</f>
        <v>63201</v>
      </c>
      <c r="D3" s="4">
        <f>SUM('BEA Supply'!BW9:BX9)</f>
        <v>17665</v>
      </c>
      <c r="E3" s="4">
        <f>'BEA Supply'!BZ9</f>
        <v>10101</v>
      </c>
      <c r="F3" s="4">
        <f>'BEA Supply'!CA9</f>
        <v>4373</v>
      </c>
      <c r="G3" s="4">
        <f>'BEA Supply'!CC9</f>
        <v>10</v>
      </c>
      <c r="H3" s="4">
        <f>'BEA Supply'!CD9</f>
        <v>757</v>
      </c>
      <c r="I3" s="4">
        <f>'BEA Supply'!CE9</f>
        <v>0</v>
      </c>
      <c r="J3" s="4">
        <f>'BEA Supply'!CG9</f>
        <v>96106</v>
      </c>
      <c r="L3" s="4"/>
    </row>
    <row r="4" spans="1:12">
      <c r="A4" s="4" t="str">
        <f>'BEA Supply'!A10</f>
        <v>211</v>
      </c>
      <c r="B4" s="4" t="str">
        <f>'BEA Supply'!B10</f>
        <v>Oil and gas extraction</v>
      </c>
      <c r="C4" s="4">
        <f>'BEA Supply'!BV10</f>
        <v>233980</v>
      </c>
      <c r="D4" s="4">
        <f>SUM('BEA Supply'!BW10:BX10)</f>
        <v>144847</v>
      </c>
      <c r="E4" s="4">
        <f>'BEA Supply'!BZ10</f>
        <v>10726</v>
      </c>
      <c r="F4" s="4">
        <f>'BEA Supply'!CA10</f>
        <v>50069</v>
      </c>
      <c r="G4" s="4">
        <f>'BEA Supply'!CC10</f>
        <v>138</v>
      </c>
      <c r="H4" s="4">
        <f>'BEA Supply'!CD10</f>
        <v>9399</v>
      </c>
      <c r="I4" s="4">
        <f>'BEA Supply'!CE10</f>
        <v>0</v>
      </c>
      <c r="J4" s="4">
        <f>'BEA Supply'!CG10</f>
        <v>449158</v>
      </c>
      <c r="L4" s="4"/>
    </row>
    <row r="5" spans="1:12">
      <c r="A5" s="4" t="str">
        <f>'BEA Supply'!A11</f>
        <v>212</v>
      </c>
      <c r="B5" s="4" t="str">
        <f>'BEA Supply'!B11</f>
        <v>Mining, except oil and gas</v>
      </c>
      <c r="C5" s="4">
        <f>'BEA Supply'!BV11</f>
        <v>77108</v>
      </c>
      <c r="D5" s="4">
        <f>SUM('BEA Supply'!BW11:BX11)</f>
        <v>-608</v>
      </c>
      <c r="E5" s="4">
        <f>'BEA Supply'!BZ11</f>
        <v>7516</v>
      </c>
      <c r="F5" s="4">
        <f>'BEA Supply'!CA11</f>
        <v>28608</v>
      </c>
      <c r="G5" s="4">
        <f>'BEA Supply'!CC11</f>
        <v>2</v>
      </c>
      <c r="H5" s="4">
        <f>'BEA Supply'!CD11</f>
        <v>2905</v>
      </c>
      <c r="I5" s="4">
        <f>'BEA Supply'!CE11</f>
        <v>0</v>
      </c>
      <c r="J5" s="4">
        <f>'BEA Supply'!CG11</f>
        <v>115532</v>
      </c>
      <c r="L5" s="4"/>
    </row>
    <row r="6" spans="1:12">
      <c r="A6" s="4" t="str">
        <f>'BEA Supply'!A12</f>
        <v>213</v>
      </c>
      <c r="B6" s="4" t="str">
        <f>'BEA Supply'!B12</f>
        <v>Support activities for mining</v>
      </c>
      <c r="C6" s="4">
        <f>'BEA Supply'!BV12</f>
        <v>122238</v>
      </c>
      <c r="D6" s="4">
        <f>SUM('BEA Supply'!BW12:BX12)</f>
        <v>865</v>
      </c>
      <c r="E6" s="4">
        <f>'BEA Supply'!BZ12</f>
        <v>0</v>
      </c>
      <c r="F6" s="4">
        <f>'BEA Supply'!CA12</f>
        <v>0</v>
      </c>
      <c r="G6" s="4">
        <f>'BEA Supply'!CC12</f>
        <v>0</v>
      </c>
      <c r="H6" s="4">
        <f>'BEA Supply'!CD12</f>
        <v>0</v>
      </c>
      <c r="I6" s="4">
        <f>'BEA Supply'!CE12</f>
        <v>0</v>
      </c>
      <c r="J6" s="4">
        <f>'BEA Supply'!CG12</f>
        <v>123103</v>
      </c>
      <c r="L6" s="4"/>
    </row>
    <row r="7" spans="1:12">
      <c r="A7" s="4" t="str">
        <f>'BEA Supply'!A13</f>
        <v>22</v>
      </c>
      <c r="B7" s="4" t="str">
        <f>'BEA Supply'!B13</f>
        <v>Utilities</v>
      </c>
      <c r="C7" s="4">
        <f>'BEA Supply'!BV13</f>
        <v>602119</v>
      </c>
      <c r="D7" s="4">
        <f>SUM('BEA Supply'!BW13:BX13)</f>
        <v>2402</v>
      </c>
      <c r="E7" s="4">
        <f>'BEA Supply'!BZ13</f>
        <v>0</v>
      </c>
      <c r="F7" s="4">
        <f>'BEA Supply'!CA13</f>
        <v>0</v>
      </c>
      <c r="G7" s="4">
        <f>'BEA Supply'!CC13</f>
        <v>0</v>
      </c>
      <c r="H7" s="4">
        <f>'BEA Supply'!CD13</f>
        <v>30662</v>
      </c>
      <c r="I7" s="4">
        <f>'BEA Supply'!CE13</f>
        <v>0</v>
      </c>
      <c r="J7" s="4">
        <f>'BEA Supply'!CG13</f>
        <v>635183</v>
      </c>
      <c r="L7" s="4"/>
    </row>
    <row r="8" spans="1:12">
      <c r="A8" s="4" t="str">
        <f>'BEA Supply'!A14</f>
        <v>23</v>
      </c>
      <c r="B8" s="4" t="str">
        <f>'BEA Supply'!B14</f>
        <v>Construction</v>
      </c>
      <c r="C8" s="4">
        <f>'BEA Supply'!BV14</f>
        <v>1623135</v>
      </c>
      <c r="D8" s="4">
        <f>SUM('BEA Supply'!BW14:BX14)</f>
        <v>0</v>
      </c>
      <c r="E8" s="4">
        <f>'BEA Supply'!BZ14</f>
        <v>0</v>
      </c>
      <c r="F8" s="4">
        <f>'BEA Supply'!CA14</f>
        <v>0</v>
      </c>
      <c r="G8" s="4">
        <f>'BEA Supply'!CC14</f>
        <v>0</v>
      </c>
      <c r="H8" s="4">
        <f>'BEA Supply'!CD14</f>
        <v>1766</v>
      </c>
      <c r="I8" s="4">
        <f>'BEA Supply'!CE14</f>
        <v>0</v>
      </c>
      <c r="J8" s="4">
        <f>'BEA Supply'!CG14</f>
        <v>1624900</v>
      </c>
      <c r="L8" s="4"/>
    </row>
    <row r="9" spans="1:12">
      <c r="A9" s="4" t="str">
        <f>'BEA Supply'!A15</f>
        <v>321</v>
      </c>
      <c r="B9" s="15" t="str">
        <f>'BEA Supply'!B15</f>
        <v>Wood products</v>
      </c>
      <c r="C9" s="4">
        <f>'BEA Supply'!BV15</f>
        <v>109754</v>
      </c>
      <c r="D9" s="4">
        <f>SUM('BEA Supply'!BW15:BX15)</f>
        <v>20804</v>
      </c>
      <c r="E9" s="4">
        <f>'BEA Supply'!BZ15</f>
        <v>34865</v>
      </c>
      <c r="F9" s="4">
        <f>'BEA Supply'!CA15</f>
        <v>7169</v>
      </c>
      <c r="G9" s="4">
        <f>'BEA Supply'!CC15</f>
        <v>232</v>
      </c>
      <c r="H9" s="4">
        <f>'BEA Supply'!CD15</f>
        <v>3810</v>
      </c>
      <c r="I9" s="4">
        <f>'BEA Supply'!CE15</f>
        <v>0</v>
      </c>
      <c r="J9" s="4">
        <f>'BEA Supply'!CG15</f>
        <v>176634</v>
      </c>
      <c r="L9" s="4"/>
    </row>
    <row r="10" spans="1:12">
      <c r="A10" s="4" t="str">
        <f>'BEA Supply'!A16</f>
        <v>327</v>
      </c>
      <c r="B10" s="15" t="str">
        <f>'BEA Supply'!B16</f>
        <v>Nonmetallic mineral products</v>
      </c>
      <c r="C10" s="4">
        <f>'BEA Supply'!BV16</f>
        <v>126027</v>
      </c>
      <c r="D10" s="4">
        <f>SUM('BEA Supply'!BW16:BX16)</f>
        <v>24704</v>
      </c>
      <c r="E10" s="4">
        <f>'BEA Supply'!BZ16</f>
        <v>45014</v>
      </c>
      <c r="F10" s="4">
        <f>'BEA Supply'!CA16</f>
        <v>23165</v>
      </c>
      <c r="G10" s="4">
        <f>'BEA Supply'!CC16</f>
        <v>831</v>
      </c>
      <c r="H10" s="4">
        <f>'BEA Supply'!CD16</f>
        <v>5323</v>
      </c>
      <c r="I10" s="4">
        <f>'BEA Supply'!CE16</f>
        <v>0</v>
      </c>
      <c r="J10" s="4">
        <f>'BEA Supply'!CG16</f>
        <v>225064</v>
      </c>
      <c r="L10" s="4"/>
    </row>
    <row r="11" spans="1:12">
      <c r="A11" s="4" t="str">
        <f>'BEA Supply'!A17</f>
        <v>331</v>
      </c>
      <c r="B11" s="12" t="str">
        <f>'BEA Supply'!B17</f>
        <v>Primary metals</v>
      </c>
      <c r="C11" s="4">
        <f>'BEA Supply'!BV17</f>
        <v>228384</v>
      </c>
      <c r="D11" s="4">
        <f>SUM('BEA Supply'!BW17:BX17)</f>
        <v>89888</v>
      </c>
      <c r="E11" s="4">
        <f>'BEA Supply'!BZ17</f>
        <v>33034</v>
      </c>
      <c r="F11" s="4">
        <f>'BEA Supply'!CA17</f>
        <v>12113</v>
      </c>
      <c r="G11" s="4">
        <f>'BEA Supply'!CC17</f>
        <v>372</v>
      </c>
      <c r="H11" s="4">
        <f>'BEA Supply'!CD17</f>
        <v>1375</v>
      </c>
      <c r="I11" s="4">
        <f>'BEA Supply'!CE17</f>
        <v>0</v>
      </c>
      <c r="J11" s="4">
        <f>'BEA Supply'!CG17</f>
        <v>365166</v>
      </c>
      <c r="L11" s="4"/>
    </row>
    <row r="12" spans="1:12">
      <c r="A12" s="4" t="str">
        <f>'BEA Supply'!A18</f>
        <v>332</v>
      </c>
      <c r="B12" s="15" t="str">
        <f>'BEA Supply'!B18</f>
        <v>Fabricated metal products</v>
      </c>
      <c r="C12" s="4">
        <f>'BEA Supply'!BV18</f>
        <v>350054</v>
      </c>
      <c r="D12" s="4">
        <f>SUM('BEA Supply'!BW18:BX18)</f>
        <v>63196</v>
      </c>
      <c r="E12" s="4">
        <f>'BEA Supply'!BZ18</f>
        <v>100604</v>
      </c>
      <c r="F12" s="4">
        <f>'BEA Supply'!CA18</f>
        <v>11878</v>
      </c>
      <c r="G12" s="4">
        <f>'BEA Supply'!CC18</f>
        <v>1655</v>
      </c>
      <c r="H12" s="4">
        <f>'BEA Supply'!CD18</f>
        <v>10241</v>
      </c>
      <c r="I12" s="4">
        <f>'BEA Supply'!CE18</f>
        <v>0</v>
      </c>
      <c r="J12" s="4">
        <f>'BEA Supply'!CG18</f>
        <v>537627</v>
      </c>
      <c r="L12" s="4"/>
    </row>
    <row r="13" spans="1:12">
      <c r="A13" s="4" t="str">
        <f>'BEA Supply'!A19</f>
        <v>333</v>
      </c>
      <c r="B13" s="15" t="str">
        <f>'BEA Supply'!B19</f>
        <v>Machinery</v>
      </c>
      <c r="C13" s="4">
        <f>'BEA Supply'!BV19</f>
        <v>361153</v>
      </c>
      <c r="D13" s="4">
        <f>SUM('BEA Supply'!BW19:BX19)</f>
        <v>155754</v>
      </c>
      <c r="E13" s="4">
        <f>'BEA Supply'!BZ19</f>
        <v>168350</v>
      </c>
      <c r="F13" s="4">
        <f>'BEA Supply'!CA19</f>
        <v>15044</v>
      </c>
      <c r="G13" s="4">
        <f>'BEA Supply'!CC19</f>
        <v>1447</v>
      </c>
      <c r="H13" s="4">
        <f>'BEA Supply'!CD19</f>
        <v>11264</v>
      </c>
      <c r="I13" s="4">
        <f>'BEA Supply'!CE19</f>
        <v>0</v>
      </c>
      <c r="J13" s="4">
        <f>'BEA Supply'!CG19</f>
        <v>713012</v>
      </c>
      <c r="L13" s="4"/>
    </row>
    <row r="14" spans="1:12">
      <c r="A14" s="4" t="str">
        <f>'BEA Supply'!A20</f>
        <v>334</v>
      </c>
      <c r="B14" s="15" t="str">
        <f>'BEA Supply'!B20</f>
        <v>Computer and electronic products</v>
      </c>
      <c r="C14" s="4">
        <f>'BEA Supply'!BV20</f>
        <v>301047</v>
      </c>
      <c r="D14" s="4">
        <f>SUM('BEA Supply'!BW20:BX20)</f>
        <v>339672</v>
      </c>
      <c r="E14" s="4">
        <f>'BEA Supply'!BZ20</f>
        <v>225132</v>
      </c>
      <c r="F14" s="4">
        <f>'BEA Supply'!CA20</f>
        <v>9761</v>
      </c>
      <c r="G14" s="4">
        <f>'BEA Supply'!CC20</f>
        <v>923</v>
      </c>
      <c r="H14" s="4">
        <f>'BEA Supply'!CD20</f>
        <v>14928</v>
      </c>
      <c r="I14" s="4">
        <f>'BEA Supply'!CE20</f>
        <v>0</v>
      </c>
      <c r="J14" s="4">
        <f>'BEA Supply'!CG20</f>
        <v>891463</v>
      </c>
      <c r="L14" s="4"/>
    </row>
    <row r="15" spans="1:12">
      <c r="A15" s="4" t="str">
        <f>'BEA Supply'!A21</f>
        <v>335</v>
      </c>
      <c r="B15" s="15" t="str">
        <f>'BEA Supply'!B21</f>
        <v>Electrical equipment, appliances, and components</v>
      </c>
      <c r="C15" s="4">
        <f>'BEA Supply'!BV21</f>
        <v>122884</v>
      </c>
      <c r="D15" s="4">
        <f>SUM('BEA Supply'!BW21:BX21)</f>
        <v>97771</v>
      </c>
      <c r="E15" s="4">
        <f>'BEA Supply'!BZ21</f>
        <v>104210</v>
      </c>
      <c r="F15" s="4">
        <f>'BEA Supply'!CA21</f>
        <v>7100</v>
      </c>
      <c r="G15" s="4">
        <f>'BEA Supply'!CC21</f>
        <v>2094</v>
      </c>
      <c r="H15" s="4">
        <f>'BEA Supply'!CD21</f>
        <v>9027</v>
      </c>
      <c r="I15" s="4">
        <f>'BEA Supply'!CE21</f>
        <v>-266</v>
      </c>
      <c r="J15" s="4">
        <f>'BEA Supply'!CG21</f>
        <v>342819</v>
      </c>
      <c r="L15" s="4"/>
    </row>
    <row r="16" spans="1:12">
      <c r="A16" s="4" t="str">
        <f>'BEA Supply'!A22</f>
        <v>3361MV</v>
      </c>
      <c r="B16" s="15" t="str">
        <f>'BEA Supply'!B22</f>
        <v>Motor vehicles, bodies and trailers, and parts</v>
      </c>
      <c r="C16" s="4">
        <f>'BEA Supply'!BV22</f>
        <v>716644</v>
      </c>
      <c r="D16" s="4">
        <f>SUM('BEA Supply'!BW22:BX22)</f>
        <v>323570</v>
      </c>
      <c r="E16" s="4">
        <f>'BEA Supply'!BZ22</f>
        <v>207748</v>
      </c>
      <c r="F16" s="4">
        <f>'BEA Supply'!CA22</f>
        <v>15044</v>
      </c>
      <c r="G16" s="4">
        <f>'BEA Supply'!CC22</f>
        <v>4109</v>
      </c>
      <c r="H16" s="4">
        <f>'BEA Supply'!CD22</f>
        <v>29725</v>
      </c>
      <c r="I16" s="4">
        <f>'BEA Supply'!CE22</f>
        <v>0</v>
      </c>
      <c r="J16" s="4">
        <f>'BEA Supply'!CG22</f>
        <v>1296841</v>
      </c>
      <c r="L16" s="4"/>
    </row>
    <row r="17" spans="1:12">
      <c r="A17" s="4" t="str">
        <f>'BEA Supply'!A23</f>
        <v>3364OT</v>
      </c>
      <c r="B17" s="15" t="str">
        <f>'BEA Supply'!B23</f>
        <v>Other transportation equipment</v>
      </c>
      <c r="C17" s="4">
        <f>'BEA Supply'!BV23</f>
        <v>297158</v>
      </c>
      <c r="D17" s="4">
        <f>SUM('BEA Supply'!BW23:BX23)</f>
        <v>53325</v>
      </c>
      <c r="E17" s="4">
        <f>'BEA Supply'!BZ23</f>
        <v>28148</v>
      </c>
      <c r="F17" s="4">
        <f>'BEA Supply'!CA23</f>
        <v>3769</v>
      </c>
      <c r="G17" s="4">
        <f>'BEA Supply'!CC23</f>
        <v>244</v>
      </c>
      <c r="H17" s="4">
        <f>'BEA Supply'!CD23</f>
        <v>2179</v>
      </c>
      <c r="I17" s="4">
        <f>'BEA Supply'!CE23</f>
        <v>0</v>
      </c>
      <c r="J17" s="4">
        <f>'BEA Supply'!CG23</f>
        <v>384822</v>
      </c>
      <c r="L17" s="4"/>
    </row>
    <row r="18" spans="1:12">
      <c r="A18" s="4" t="str">
        <f>'BEA Supply'!A24</f>
        <v>337</v>
      </c>
      <c r="B18" s="15" t="str">
        <f>'BEA Supply'!B24</f>
        <v>Furniture and related products</v>
      </c>
      <c r="C18" s="4">
        <f>'BEA Supply'!BV24</f>
        <v>74039</v>
      </c>
      <c r="D18" s="4">
        <f>SUM('BEA Supply'!BW24:BX24)</f>
        <v>43015</v>
      </c>
      <c r="E18" s="4">
        <f>'BEA Supply'!BZ24</f>
        <v>81249</v>
      </c>
      <c r="F18" s="4">
        <f>'BEA Supply'!CA24</f>
        <v>13454</v>
      </c>
      <c r="G18" s="4">
        <f>'BEA Supply'!CC24</f>
        <v>77</v>
      </c>
      <c r="H18" s="4">
        <f>'BEA Supply'!CD24</f>
        <v>9857</v>
      </c>
      <c r="I18" s="4">
        <f>'BEA Supply'!CE24</f>
        <v>0</v>
      </c>
      <c r="J18" s="4">
        <f>'BEA Supply'!CG24</f>
        <v>221691</v>
      </c>
      <c r="L18" s="4"/>
    </row>
    <row r="19" spans="1:12">
      <c r="A19" s="4" t="str">
        <f>'BEA Supply'!A25</f>
        <v>339</v>
      </c>
      <c r="B19" s="15" t="str">
        <f>'BEA Supply'!B25</f>
        <v>Miscellaneous manufacturing</v>
      </c>
      <c r="C19" s="4">
        <f>'BEA Supply'!BV25</f>
        <v>158236</v>
      </c>
      <c r="D19" s="4">
        <f>SUM('BEA Supply'!BW25:BX25)</f>
        <v>92057</v>
      </c>
      <c r="E19" s="4">
        <f>'BEA Supply'!BZ25</f>
        <v>199161</v>
      </c>
      <c r="F19" s="4">
        <f>'BEA Supply'!CA25</f>
        <v>13744</v>
      </c>
      <c r="G19" s="4">
        <f>'BEA Supply'!CC25</f>
        <v>1457</v>
      </c>
      <c r="H19" s="4">
        <f>'BEA Supply'!CD25</f>
        <v>15594</v>
      </c>
      <c r="I19" s="4">
        <f>'BEA Supply'!CE25</f>
        <v>0</v>
      </c>
      <c r="J19" s="4">
        <f>'BEA Supply'!CG25</f>
        <v>480249</v>
      </c>
      <c r="L19" s="4"/>
    </row>
    <row r="20" spans="1:12">
      <c r="A20" s="4" t="str">
        <f>'BEA Supply'!A26</f>
        <v>311FT</v>
      </c>
      <c r="B20" s="15" t="str">
        <f>'BEA Supply'!B26</f>
        <v>Food and beverage and tobacco products</v>
      </c>
      <c r="C20" s="4">
        <f>'BEA Supply'!BV26</f>
        <v>959963</v>
      </c>
      <c r="D20" s="4">
        <f>SUM('BEA Supply'!BW26:BX26)</f>
        <v>90873</v>
      </c>
      <c r="E20" s="4">
        <f>'BEA Supply'!BZ26</f>
        <v>443020</v>
      </c>
      <c r="F20" s="4">
        <f>'BEA Supply'!CA26</f>
        <v>24923</v>
      </c>
      <c r="G20" s="4">
        <f>'BEA Supply'!CC26</f>
        <v>1087</v>
      </c>
      <c r="H20" s="4">
        <f>'BEA Supply'!CD26</f>
        <v>86399</v>
      </c>
      <c r="I20" s="4">
        <f>'BEA Supply'!CE26</f>
        <v>0</v>
      </c>
      <c r="J20" s="4">
        <f>'BEA Supply'!CG26</f>
        <v>1606265</v>
      </c>
      <c r="L20" s="4"/>
    </row>
    <row r="21" spans="1:12">
      <c r="A21" s="4" t="str">
        <f>'BEA Supply'!A27</f>
        <v>313TT</v>
      </c>
      <c r="B21" s="15" t="str">
        <f>'BEA Supply'!B27</f>
        <v>Textile mills and textile product mills</v>
      </c>
      <c r="C21" s="4">
        <f>'BEA Supply'!BV27</f>
        <v>51578</v>
      </c>
      <c r="D21" s="4">
        <f>SUM('BEA Supply'!BW27:BX27)</f>
        <v>29737</v>
      </c>
      <c r="E21" s="4">
        <f>'BEA Supply'!BZ27</f>
        <v>67452</v>
      </c>
      <c r="F21" s="4">
        <f>'BEA Supply'!CA27</f>
        <v>3662</v>
      </c>
      <c r="G21" s="4">
        <f>'BEA Supply'!CC27</f>
        <v>1929</v>
      </c>
      <c r="H21" s="4">
        <f>'BEA Supply'!CD27</f>
        <v>6569</v>
      </c>
      <c r="I21" s="4">
        <f>'BEA Supply'!CE27</f>
        <v>0</v>
      </c>
      <c r="J21" s="4">
        <f>'BEA Supply'!CG27</f>
        <v>160926</v>
      </c>
      <c r="L21" s="4"/>
    </row>
    <row r="22" spans="1:12">
      <c r="A22" s="4" t="str">
        <f>'BEA Supply'!A28</f>
        <v>315AL</v>
      </c>
      <c r="B22" s="15" t="str">
        <f>'BEA Supply'!B28</f>
        <v>Apparel and leather and allied products</v>
      </c>
      <c r="C22" s="4">
        <f>'BEA Supply'!BV28</f>
        <v>26517</v>
      </c>
      <c r="D22" s="4">
        <f>SUM('BEA Supply'!BW28:BX28)</f>
        <v>122640</v>
      </c>
      <c r="E22" s="4">
        <f>'BEA Supply'!BZ28</f>
        <v>224086</v>
      </c>
      <c r="F22" s="4">
        <f>'BEA Supply'!CA28</f>
        <v>6535</v>
      </c>
      <c r="G22" s="4">
        <f>'BEA Supply'!CC28</f>
        <v>18052</v>
      </c>
      <c r="H22" s="4">
        <f>'BEA Supply'!CD28</f>
        <v>24538</v>
      </c>
      <c r="I22" s="4">
        <f>'BEA Supply'!CE28</f>
        <v>0</v>
      </c>
      <c r="J22" s="4">
        <f>'BEA Supply'!CG28</f>
        <v>422369</v>
      </c>
      <c r="L22" s="4"/>
    </row>
    <row r="23" spans="1:12">
      <c r="A23" s="4" t="str">
        <f>'BEA Supply'!A29</f>
        <v>322</v>
      </c>
      <c r="B23" s="15" t="str">
        <f>'BEA Supply'!B29</f>
        <v>Paper products</v>
      </c>
      <c r="C23" s="4">
        <f>'BEA Supply'!BV29</f>
        <v>182809</v>
      </c>
      <c r="D23" s="4">
        <f>SUM('BEA Supply'!BW29:BX29)</f>
        <v>23038</v>
      </c>
      <c r="E23" s="4">
        <f>'BEA Supply'!BZ29</f>
        <v>44819</v>
      </c>
      <c r="F23" s="4">
        <f>'BEA Supply'!CA29</f>
        <v>10480</v>
      </c>
      <c r="G23" s="4">
        <f>'BEA Supply'!CC29</f>
        <v>118</v>
      </c>
      <c r="H23" s="4">
        <f>'BEA Supply'!CD29</f>
        <v>3723</v>
      </c>
      <c r="I23" s="4">
        <f>'BEA Supply'!CE29</f>
        <v>0</v>
      </c>
      <c r="J23" s="4">
        <f>'BEA Supply'!CG29</f>
        <v>264987</v>
      </c>
      <c r="L23" s="4"/>
    </row>
    <row r="24" spans="1:12">
      <c r="A24" s="4" t="str">
        <f>'BEA Supply'!A30</f>
        <v>323</v>
      </c>
      <c r="B24" s="15" t="str">
        <f>'BEA Supply'!B30</f>
        <v>Printing and related support activities</v>
      </c>
      <c r="C24" s="4">
        <f>'BEA Supply'!BV30</f>
        <v>68803</v>
      </c>
      <c r="D24" s="4">
        <f>SUM('BEA Supply'!BW30:BX30)</f>
        <v>2649</v>
      </c>
      <c r="E24" s="4">
        <f>'BEA Supply'!BZ30</f>
        <v>13965</v>
      </c>
      <c r="F24" s="4">
        <f>'BEA Supply'!CA30</f>
        <v>2749</v>
      </c>
      <c r="G24" s="4">
        <f>'BEA Supply'!CC30</f>
        <v>1</v>
      </c>
      <c r="H24" s="4">
        <f>'BEA Supply'!CD30</f>
        <v>1142</v>
      </c>
      <c r="I24" s="4">
        <f>'BEA Supply'!CE30</f>
        <v>0</v>
      </c>
      <c r="J24" s="4">
        <f>'BEA Supply'!CG30</f>
        <v>89309</v>
      </c>
      <c r="L24" s="4"/>
    </row>
    <row r="25" spans="1:12">
      <c r="A25" s="4" t="str">
        <f>'BEA Supply'!A31</f>
        <v>324</v>
      </c>
      <c r="B25" s="4" t="str">
        <f>'BEA Supply'!B31</f>
        <v>Petroleum and coal products</v>
      </c>
      <c r="C25" s="4">
        <f>'BEA Supply'!BV31</f>
        <v>521678</v>
      </c>
      <c r="D25" s="4">
        <f>SUM('BEA Supply'!BW31:BX31)</f>
        <v>59419</v>
      </c>
      <c r="E25" s="4">
        <f>'BEA Supply'!BZ31</f>
        <v>135822</v>
      </c>
      <c r="F25" s="4">
        <f>'BEA Supply'!CA31</f>
        <v>29136</v>
      </c>
      <c r="G25" s="4">
        <f>'BEA Supply'!CC31</f>
        <v>139</v>
      </c>
      <c r="H25" s="4">
        <f>'BEA Supply'!CD31</f>
        <v>104575</v>
      </c>
      <c r="I25" s="4">
        <f>'BEA Supply'!CE31</f>
        <v>-1287</v>
      </c>
      <c r="J25" s="4">
        <f>'BEA Supply'!CG31</f>
        <v>849482</v>
      </c>
      <c r="L25" s="4"/>
    </row>
    <row r="26" spans="1:12">
      <c r="A26" s="4" t="str">
        <f>'BEA Supply'!A32</f>
        <v>325</v>
      </c>
      <c r="B26" s="12" t="str">
        <f>'BEA Supply'!B32</f>
        <v>Chemical products</v>
      </c>
      <c r="C26" s="4">
        <f>'BEA Supply'!BV32</f>
        <v>768537</v>
      </c>
      <c r="D26" s="4">
        <f>SUM('BEA Supply'!BW32:BX32)</f>
        <v>239689</v>
      </c>
      <c r="E26" s="4">
        <f>'BEA Supply'!BZ32</f>
        <v>433883</v>
      </c>
      <c r="F26" s="4">
        <f>'BEA Supply'!CA32</f>
        <v>33836</v>
      </c>
      <c r="G26" s="4">
        <f>'BEA Supply'!CC32</f>
        <v>2053</v>
      </c>
      <c r="H26" s="4">
        <f>'BEA Supply'!CD32</f>
        <v>27831</v>
      </c>
      <c r="I26" s="4">
        <f>'BEA Supply'!CE32</f>
        <v>-14</v>
      </c>
      <c r="J26" s="4">
        <f>'BEA Supply'!CG32</f>
        <v>1505814</v>
      </c>
      <c r="L26" s="4"/>
    </row>
    <row r="27" spans="1:12">
      <c r="A27" s="4" t="str">
        <f>'BEA Supply'!A33</f>
        <v>326</v>
      </c>
      <c r="B27" s="15" t="str">
        <f>'BEA Supply'!B33</f>
        <v>Plastics and rubber products</v>
      </c>
      <c r="C27" s="4">
        <f>'BEA Supply'!BV33</f>
        <v>228619</v>
      </c>
      <c r="D27" s="4">
        <f>SUM('BEA Supply'!BW33:BX33)</f>
        <v>50864</v>
      </c>
      <c r="E27" s="4">
        <f>'BEA Supply'!BZ33</f>
        <v>97015</v>
      </c>
      <c r="F27" s="4">
        <f>'BEA Supply'!CA33</f>
        <v>5601</v>
      </c>
      <c r="G27" s="4">
        <f>'BEA Supply'!CC33</f>
        <v>1495</v>
      </c>
      <c r="H27" s="4">
        <f>'BEA Supply'!CD33</f>
        <v>9217</v>
      </c>
      <c r="I27" s="4">
        <f>'BEA Supply'!CE33</f>
        <v>0</v>
      </c>
      <c r="J27" s="4">
        <f>'BEA Supply'!CG33</f>
        <v>392812</v>
      </c>
      <c r="L27" s="4"/>
    </row>
    <row r="28" spans="1:12">
      <c r="A28" s="4" t="str">
        <f>'BEA Supply'!A34</f>
        <v>42</v>
      </c>
      <c r="B28" s="4" t="str">
        <f>'BEA Supply'!B34</f>
        <v>Wholesale trade</v>
      </c>
      <c r="C28" s="4">
        <f>'BEA Supply'!BV34</f>
        <v>1692584</v>
      </c>
      <c r="D28" s="4">
        <f>SUM('BEA Supply'!BW34:BX34)</f>
        <v>0</v>
      </c>
      <c r="E28" s="4">
        <f>'BEA Supply'!BZ34</f>
        <v>-1591162</v>
      </c>
      <c r="F28" s="4">
        <f>'BEA Supply'!CA34</f>
        <v>0</v>
      </c>
      <c r="G28" s="4">
        <f>'BEA Supply'!CC34</f>
        <v>0</v>
      </c>
      <c r="H28" s="4">
        <f>'BEA Supply'!CD34</f>
        <v>0</v>
      </c>
      <c r="I28" s="4">
        <f>'BEA Supply'!CE34</f>
        <v>0</v>
      </c>
      <c r="J28" s="4">
        <f>'BEA Supply'!CG34</f>
        <v>101422</v>
      </c>
      <c r="L28" s="4"/>
    </row>
    <row r="29" spans="1:12">
      <c r="A29" s="4" t="str">
        <f>'BEA Supply'!A35</f>
        <v>441</v>
      </c>
      <c r="B29" s="4" t="str">
        <f>'BEA Supply'!B35</f>
        <v>Motor vehicle and parts dealers</v>
      </c>
      <c r="C29" s="4">
        <f>'BEA Supply'!BV35</f>
        <v>187410</v>
      </c>
      <c r="D29" s="4">
        <f>SUM('BEA Supply'!BW35:BX35)</f>
        <v>0</v>
      </c>
      <c r="E29" s="4">
        <f>'BEA Supply'!BZ35</f>
        <v>-187410</v>
      </c>
      <c r="F29" s="4">
        <f>'BEA Supply'!CA35</f>
        <v>0</v>
      </c>
      <c r="G29" s="4">
        <f>'BEA Supply'!CC35</f>
        <v>0</v>
      </c>
      <c r="H29" s="4">
        <f>'BEA Supply'!CD35</f>
        <v>0</v>
      </c>
      <c r="I29" s="4">
        <f>'BEA Supply'!CE35</f>
        <v>0</v>
      </c>
      <c r="J29" s="4">
        <f>'BEA Supply'!CG35</f>
        <v>0</v>
      </c>
      <c r="L29" s="4"/>
    </row>
    <row r="30" spans="1:12">
      <c r="A30" s="4" t="str">
        <f>'BEA Supply'!A36</f>
        <v>445</v>
      </c>
      <c r="B30" s="4" t="str">
        <f>'BEA Supply'!B36</f>
        <v>Food and beverage stores</v>
      </c>
      <c r="C30" s="4">
        <f>'BEA Supply'!BV36</f>
        <v>196142</v>
      </c>
      <c r="D30" s="4">
        <f>SUM('BEA Supply'!BW36:BX36)</f>
        <v>0</v>
      </c>
      <c r="E30" s="4">
        <f>'BEA Supply'!BZ36</f>
        <v>-196142</v>
      </c>
      <c r="F30" s="4">
        <f>'BEA Supply'!CA36</f>
        <v>0</v>
      </c>
      <c r="G30" s="4">
        <f>'BEA Supply'!CC36</f>
        <v>0</v>
      </c>
      <c r="H30" s="4">
        <f>'BEA Supply'!CD36</f>
        <v>0</v>
      </c>
      <c r="I30" s="4">
        <f>'BEA Supply'!CE36</f>
        <v>0</v>
      </c>
      <c r="J30" s="4">
        <f>'BEA Supply'!CG36</f>
        <v>0</v>
      </c>
      <c r="L30" s="4"/>
    </row>
    <row r="31" spans="1:12">
      <c r="A31" s="4" t="str">
        <f>'BEA Supply'!A37</f>
        <v>452</v>
      </c>
      <c r="B31" s="4" t="str">
        <f>'BEA Supply'!B37</f>
        <v>General merchandise stores</v>
      </c>
      <c r="C31" s="4">
        <f>'BEA Supply'!BV37</f>
        <v>183103</v>
      </c>
      <c r="D31" s="4">
        <f>SUM('BEA Supply'!BW37:BX37)</f>
        <v>0</v>
      </c>
      <c r="E31" s="4">
        <f>'BEA Supply'!BZ37</f>
        <v>-183103</v>
      </c>
      <c r="F31" s="4">
        <f>'BEA Supply'!CA37</f>
        <v>0</v>
      </c>
      <c r="G31" s="4">
        <f>'BEA Supply'!CC37</f>
        <v>0</v>
      </c>
      <c r="H31" s="4">
        <f>'BEA Supply'!CD37</f>
        <v>0</v>
      </c>
      <c r="I31" s="4">
        <f>'BEA Supply'!CE37</f>
        <v>0</v>
      </c>
      <c r="J31" s="4">
        <f>'BEA Supply'!CG37</f>
        <v>0</v>
      </c>
      <c r="L31" s="4"/>
    </row>
    <row r="32" spans="1:12">
      <c r="A32" s="4" t="str">
        <f>'BEA Supply'!A38</f>
        <v>4A0</v>
      </c>
      <c r="B32" s="4" t="str">
        <f>'BEA Supply'!B38</f>
        <v>Other retail</v>
      </c>
      <c r="C32" s="4">
        <f>'BEA Supply'!BV38</f>
        <v>868871</v>
      </c>
      <c r="D32" s="4">
        <f>SUM('BEA Supply'!BW38:BX38)</f>
        <v>0</v>
      </c>
      <c r="E32" s="4">
        <f>'BEA Supply'!BZ38</f>
        <v>-861694</v>
      </c>
      <c r="F32" s="4">
        <f>'BEA Supply'!CA38</f>
        <v>0</v>
      </c>
      <c r="G32" s="4">
        <f>'BEA Supply'!CC38</f>
        <v>0</v>
      </c>
      <c r="H32" s="4">
        <f>'BEA Supply'!CD38</f>
        <v>0</v>
      </c>
      <c r="I32" s="4">
        <f>'BEA Supply'!CE38</f>
        <v>0</v>
      </c>
      <c r="J32" s="4">
        <f>'BEA Supply'!CG38</f>
        <v>7177</v>
      </c>
      <c r="L32" s="4"/>
    </row>
    <row r="33" spans="1:12">
      <c r="A33" s="4" t="str">
        <f>'BEA Supply'!A39</f>
        <v>481</v>
      </c>
      <c r="B33" s="4" t="str">
        <f>'BEA Supply'!B39</f>
        <v>Air transportation</v>
      </c>
      <c r="C33" s="4">
        <f>'BEA Supply'!BV39</f>
        <v>175842</v>
      </c>
      <c r="D33" s="4">
        <f>SUM('BEA Supply'!BW39:BX39)</f>
        <v>37299</v>
      </c>
      <c r="E33" s="4">
        <f>'BEA Supply'!BZ39</f>
        <v>0</v>
      </c>
      <c r="F33" s="4">
        <f>'BEA Supply'!CA39</f>
        <v>-2859</v>
      </c>
      <c r="G33" s="4">
        <f>'BEA Supply'!CC39</f>
        <v>0</v>
      </c>
      <c r="H33" s="4">
        <f>'BEA Supply'!CD39</f>
        <v>21558</v>
      </c>
      <c r="I33" s="4">
        <f>'BEA Supply'!CE39</f>
        <v>-239</v>
      </c>
      <c r="J33" s="4">
        <f>'BEA Supply'!CG39</f>
        <v>231602</v>
      </c>
      <c r="L33" s="4"/>
    </row>
    <row r="34" spans="1:12">
      <c r="A34" s="4" t="str">
        <f>'BEA Supply'!A40</f>
        <v>482</v>
      </c>
      <c r="B34" s="4" t="str">
        <f>'BEA Supply'!B40</f>
        <v>Rail transportation</v>
      </c>
      <c r="C34" s="4">
        <f>'BEA Supply'!BV40</f>
        <v>79720</v>
      </c>
      <c r="D34" s="4">
        <f>SUM('BEA Supply'!BW40:BX40)</f>
        <v>-414</v>
      </c>
      <c r="E34" s="4">
        <f>'BEA Supply'!BZ40</f>
        <v>0</v>
      </c>
      <c r="F34" s="4">
        <f>'BEA Supply'!CA40</f>
        <v>-68678</v>
      </c>
      <c r="G34" s="4">
        <f>'BEA Supply'!CC40</f>
        <v>0</v>
      </c>
      <c r="H34" s="4">
        <f>'BEA Supply'!CD40</f>
        <v>765</v>
      </c>
      <c r="I34" s="4">
        <f>'BEA Supply'!CE40</f>
        <v>-2264</v>
      </c>
      <c r="J34" s="4">
        <f>'BEA Supply'!CG40</f>
        <v>9130</v>
      </c>
      <c r="L34" s="4"/>
    </row>
    <row r="35" spans="1:12">
      <c r="A35" s="4" t="str">
        <f>'BEA Supply'!A41</f>
        <v>483</v>
      </c>
      <c r="B35" s="4" t="str">
        <f>'BEA Supply'!B41</f>
        <v>Water transportation</v>
      </c>
      <c r="C35" s="4">
        <f>'BEA Supply'!BV41</f>
        <v>47715</v>
      </c>
      <c r="D35" s="4">
        <f>SUM('BEA Supply'!BW41:BX41)</f>
        <v>-7670</v>
      </c>
      <c r="E35" s="4">
        <f>'BEA Supply'!BZ41</f>
        <v>0</v>
      </c>
      <c r="F35" s="4">
        <f>'BEA Supply'!CA41</f>
        <v>-10347</v>
      </c>
      <c r="G35" s="4">
        <f>'BEA Supply'!CC41</f>
        <v>0</v>
      </c>
      <c r="H35" s="4">
        <f>'BEA Supply'!CD41</f>
        <v>211</v>
      </c>
      <c r="I35" s="4">
        <f>'BEA Supply'!CE41</f>
        <v>-47</v>
      </c>
      <c r="J35" s="4">
        <f>'BEA Supply'!CG41</f>
        <v>29862</v>
      </c>
      <c r="L35" s="4"/>
    </row>
    <row r="36" spans="1:12">
      <c r="A36" s="4" t="str">
        <f>'BEA Supply'!A42</f>
        <v>484</v>
      </c>
      <c r="B36" s="4" t="str">
        <f>'BEA Supply'!B42</f>
        <v>Truck transportation</v>
      </c>
      <c r="C36" s="4">
        <f>'BEA Supply'!BV42</f>
        <v>334816</v>
      </c>
      <c r="D36" s="4">
        <f>SUM('BEA Supply'!BW42:BX42)</f>
        <v>-4917</v>
      </c>
      <c r="E36" s="4">
        <f>'BEA Supply'!BZ42</f>
        <v>0</v>
      </c>
      <c r="F36" s="4">
        <f>'BEA Supply'!CA42</f>
        <v>-294351</v>
      </c>
      <c r="G36" s="4">
        <f>'BEA Supply'!CC42</f>
        <v>0</v>
      </c>
      <c r="H36" s="4">
        <f>'BEA Supply'!CD42</f>
        <v>367</v>
      </c>
      <c r="I36" s="4">
        <f>'BEA Supply'!CE42</f>
        <v>0</v>
      </c>
      <c r="J36" s="4">
        <f>'BEA Supply'!CG42</f>
        <v>35915</v>
      </c>
      <c r="L36" s="4"/>
    </row>
    <row r="37" spans="1:12">
      <c r="A37" s="4" t="str">
        <f>'BEA Supply'!A43</f>
        <v>485</v>
      </c>
      <c r="B37" s="4" t="str">
        <f>'BEA Supply'!B43</f>
        <v>Transit and ground passenger transportation</v>
      </c>
      <c r="C37" s="4">
        <f>'BEA Supply'!BV43</f>
        <v>90279</v>
      </c>
      <c r="D37" s="4">
        <f>SUM('BEA Supply'!BW43:BX43)</f>
        <v>0</v>
      </c>
      <c r="E37" s="4">
        <f>'BEA Supply'!BZ43</f>
        <v>0</v>
      </c>
      <c r="F37" s="4">
        <f>'BEA Supply'!CA43</f>
        <v>0</v>
      </c>
      <c r="G37" s="4">
        <f>'BEA Supply'!CC43</f>
        <v>0</v>
      </c>
      <c r="H37" s="4">
        <f>'BEA Supply'!CD43</f>
        <v>940</v>
      </c>
      <c r="I37" s="4">
        <f>'BEA Supply'!CE43</f>
        <v>-62</v>
      </c>
      <c r="J37" s="4">
        <f>'BEA Supply'!CG43</f>
        <v>91156</v>
      </c>
      <c r="L37" s="4"/>
    </row>
    <row r="38" spans="1:12">
      <c r="A38" s="4" t="str">
        <f>'BEA Supply'!A44</f>
        <v>486</v>
      </c>
      <c r="B38" s="4" t="str">
        <f>'BEA Supply'!B44</f>
        <v>Pipeline transportation</v>
      </c>
      <c r="C38" s="4">
        <f>'BEA Supply'!BV44</f>
        <v>50141</v>
      </c>
      <c r="D38" s="4">
        <f>SUM('BEA Supply'!BW44:BX44)</f>
        <v>0</v>
      </c>
      <c r="E38" s="4">
        <f>'BEA Supply'!BZ44</f>
        <v>0</v>
      </c>
      <c r="F38" s="4">
        <f>'BEA Supply'!CA44</f>
        <v>-49595</v>
      </c>
      <c r="G38" s="4">
        <f>'BEA Supply'!CC44</f>
        <v>0</v>
      </c>
      <c r="H38" s="4">
        <f>'BEA Supply'!CD44</f>
        <v>71</v>
      </c>
      <c r="I38" s="4">
        <f>'BEA Supply'!CE44</f>
        <v>0</v>
      </c>
      <c r="J38" s="4">
        <f>'BEA Supply'!CG44</f>
        <v>617</v>
      </c>
      <c r="L38" s="4"/>
    </row>
    <row r="39" spans="1:12">
      <c r="A39" s="4" t="str">
        <f>'BEA Supply'!A45</f>
        <v>487OS</v>
      </c>
      <c r="B39" s="4" t="str">
        <f>'BEA Supply'!B45</f>
        <v>Other transportation and support activities</v>
      </c>
      <c r="C39" s="4">
        <f>'BEA Supply'!BV45</f>
        <v>249674</v>
      </c>
      <c r="D39" s="4">
        <f>SUM('BEA Supply'!BW45:BX45)</f>
        <v>-3243</v>
      </c>
      <c r="E39" s="4">
        <f>'BEA Supply'!BZ45</f>
        <v>0</v>
      </c>
      <c r="F39" s="4">
        <f>'BEA Supply'!CA45</f>
        <v>0</v>
      </c>
      <c r="G39" s="4">
        <f>'BEA Supply'!CC45</f>
        <v>0</v>
      </c>
      <c r="H39" s="4">
        <f>'BEA Supply'!CD45</f>
        <v>336</v>
      </c>
      <c r="I39" s="4">
        <f>'BEA Supply'!CE45</f>
        <v>0</v>
      </c>
      <c r="J39" s="4">
        <f>'BEA Supply'!CG45</f>
        <v>246767</v>
      </c>
      <c r="L39" s="4"/>
    </row>
    <row r="40" spans="1:12">
      <c r="A40" s="4" t="str">
        <f>'BEA Supply'!A46</f>
        <v>493</v>
      </c>
      <c r="B40" s="4" t="str">
        <f>'BEA Supply'!B46</f>
        <v>Warehousing and storage</v>
      </c>
      <c r="C40" s="4">
        <f>'BEA Supply'!BV46</f>
        <v>137078</v>
      </c>
      <c r="D40" s="4">
        <f>SUM('BEA Supply'!BW46:BX46)</f>
        <v>0</v>
      </c>
      <c r="E40" s="4">
        <f>'BEA Supply'!BZ46</f>
        <v>0</v>
      </c>
      <c r="F40" s="4">
        <f>'BEA Supply'!CA46</f>
        <v>0</v>
      </c>
      <c r="G40" s="4">
        <f>'BEA Supply'!CC46</f>
        <v>0</v>
      </c>
      <c r="H40" s="4">
        <f>'BEA Supply'!CD46</f>
        <v>159</v>
      </c>
      <c r="I40" s="4">
        <f>'BEA Supply'!CE46</f>
        <v>0</v>
      </c>
      <c r="J40" s="4">
        <f>'BEA Supply'!CG46</f>
        <v>137237</v>
      </c>
      <c r="L40" s="4"/>
    </row>
    <row r="41" spans="1:12">
      <c r="A41" s="4" t="str">
        <f>'BEA Supply'!A47</f>
        <v>511</v>
      </c>
      <c r="B41" s="4" t="str">
        <f>'BEA Supply'!B47</f>
        <v>Publishing industries, except internet (includes software)</v>
      </c>
      <c r="C41" s="4">
        <f>'BEA Supply'!BV47</f>
        <v>264926</v>
      </c>
      <c r="D41" s="4">
        <f>SUM('BEA Supply'!BW47:BX47)</f>
        <v>4322</v>
      </c>
      <c r="E41" s="4">
        <f>'BEA Supply'!BZ47</f>
        <v>92077</v>
      </c>
      <c r="F41" s="4">
        <f>'BEA Supply'!CA47</f>
        <v>3893</v>
      </c>
      <c r="G41" s="4">
        <f>'BEA Supply'!CC47</f>
        <v>0</v>
      </c>
      <c r="H41" s="4">
        <f>'BEA Supply'!CD47</f>
        <v>8017</v>
      </c>
      <c r="I41" s="4">
        <f>'BEA Supply'!CE47</f>
        <v>0</v>
      </c>
      <c r="J41" s="4">
        <f>'BEA Supply'!CG47</f>
        <v>373236</v>
      </c>
      <c r="L41" s="4"/>
    </row>
    <row r="42" spans="1:12">
      <c r="A42" s="4" t="str">
        <f>'BEA Supply'!A48</f>
        <v>512</v>
      </c>
      <c r="B42" s="4" t="str">
        <f>'BEA Supply'!B48</f>
        <v>Motion picture and sound recording industries</v>
      </c>
      <c r="C42" s="4">
        <f>'BEA Supply'!BV48</f>
        <v>145500</v>
      </c>
      <c r="D42" s="4">
        <f>SUM('BEA Supply'!BW48:BX48)</f>
        <v>10423</v>
      </c>
      <c r="E42" s="4">
        <f>'BEA Supply'!BZ48</f>
        <v>10007</v>
      </c>
      <c r="F42" s="4">
        <f>'BEA Supply'!CA48</f>
        <v>125</v>
      </c>
      <c r="G42" s="4">
        <f>'BEA Supply'!CC48</f>
        <v>0</v>
      </c>
      <c r="H42" s="4">
        <f>'BEA Supply'!CD48</f>
        <v>4174</v>
      </c>
      <c r="I42" s="4">
        <f>'BEA Supply'!CE48</f>
        <v>0</v>
      </c>
      <c r="J42" s="4">
        <f>'BEA Supply'!CG48</f>
        <v>170228</v>
      </c>
      <c r="L42" s="4"/>
    </row>
    <row r="43" spans="1:12">
      <c r="A43" s="4" t="str">
        <f>'BEA Supply'!A49</f>
        <v>513</v>
      </c>
      <c r="B43" s="4" t="str">
        <f>'BEA Supply'!B49</f>
        <v>Broadcasting and telecommunications</v>
      </c>
      <c r="C43" s="4">
        <f>'BEA Supply'!BV49</f>
        <v>697736</v>
      </c>
      <c r="D43" s="4">
        <f>SUM('BEA Supply'!BW49:BX49)</f>
        <v>180</v>
      </c>
      <c r="E43" s="4">
        <f>'BEA Supply'!BZ49</f>
        <v>0</v>
      </c>
      <c r="F43" s="4">
        <f>'BEA Supply'!CA49</f>
        <v>0</v>
      </c>
      <c r="G43" s="4">
        <f>'BEA Supply'!CC49</f>
        <v>0</v>
      </c>
      <c r="H43" s="4">
        <f>'BEA Supply'!CD49</f>
        <v>30081</v>
      </c>
      <c r="I43" s="4">
        <f>'BEA Supply'!CE49</f>
        <v>-11</v>
      </c>
      <c r="J43" s="4">
        <f>'BEA Supply'!CG49</f>
        <v>727987</v>
      </c>
      <c r="L43" s="4"/>
    </row>
    <row r="44" spans="1:12">
      <c r="A44" s="4" t="str">
        <f>'BEA Supply'!A50</f>
        <v>514</v>
      </c>
      <c r="B44" s="4" t="str">
        <f>'BEA Supply'!B50</f>
        <v>Data processing, internet publishing, and other information services</v>
      </c>
      <c r="C44" s="4">
        <f>'BEA Supply'!BV50</f>
        <v>248857</v>
      </c>
      <c r="D44" s="4">
        <f>SUM('BEA Supply'!BW50:BX50)</f>
        <v>1269</v>
      </c>
      <c r="E44" s="4">
        <f>'BEA Supply'!BZ50</f>
        <v>0</v>
      </c>
      <c r="F44" s="4">
        <f>'BEA Supply'!CA50</f>
        <v>0</v>
      </c>
      <c r="G44" s="4">
        <f>'BEA Supply'!CC50</f>
        <v>0</v>
      </c>
      <c r="H44" s="4">
        <f>'BEA Supply'!CD50</f>
        <v>700</v>
      </c>
      <c r="I44" s="4">
        <f>'BEA Supply'!CE50</f>
        <v>0</v>
      </c>
      <c r="J44" s="4">
        <f>'BEA Supply'!CG50</f>
        <v>250826</v>
      </c>
      <c r="L44" s="4"/>
    </row>
    <row r="45" spans="1:12">
      <c r="A45" s="4" t="str">
        <f>'BEA Supply'!A51</f>
        <v>521CI</v>
      </c>
      <c r="B45" s="4" t="str">
        <f>'BEA Supply'!B51</f>
        <v>Federal Reserve banks, credit intermediation, and related activities</v>
      </c>
      <c r="C45" s="4">
        <f>'BEA Supply'!BV51</f>
        <v>811359</v>
      </c>
      <c r="D45" s="4">
        <f>SUM('BEA Supply'!BW51:BX51)</f>
        <v>51</v>
      </c>
      <c r="E45" s="4">
        <f>'BEA Supply'!BZ51</f>
        <v>0</v>
      </c>
      <c r="F45" s="4">
        <f>'BEA Supply'!CA51</f>
        <v>0</v>
      </c>
      <c r="G45" s="4">
        <f>'BEA Supply'!CC51</f>
        <v>0</v>
      </c>
      <c r="H45" s="4">
        <f>'BEA Supply'!CD51</f>
        <v>0</v>
      </c>
      <c r="I45" s="4">
        <f>'BEA Supply'!CE51</f>
        <v>-545</v>
      </c>
      <c r="J45" s="4">
        <f>'BEA Supply'!CG51</f>
        <v>810866</v>
      </c>
      <c r="L45" s="4"/>
    </row>
    <row r="46" spans="1:12">
      <c r="A46" s="4" t="str">
        <f>'BEA Supply'!A52</f>
        <v>523</v>
      </c>
      <c r="B46" s="4" t="str">
        <f>'BEA Supply'!B52</f>
        <v>Securities, commodity contracts, and investments</v>
      </c>
      <c r="C46" s="4">
        <f>'BEA Supply'!BV52</f>
        <v>590615</v>
      </c>
      <c r="D46" s="4">
        <f>SUM('BEA Supply'!BW52:BX52)</f>
        <v>65</v>
      </c>
      <c r="E46" s="4">
        <f>'BEA Supply'!BZ52</f>
        <v>0</v>
      </c>
      <c r="F46" s="4">
        <f>'BEA Supply'!CA52</f>
        <v>0</v>
      </c>
      <c r="G46" s="4">
        <f>'BEA Supply'!CC52</f>
        <v>0</v>
      </c>
      <c r="H46" s="4">
        <f>'BEA Supply'!CD52</f>
        <v>1367</v>
      </c>
      <c r="I46" s="4">
        <f>'BEA Supply'!CE52</f>
        <v>0</v>
      </c>
      <c r="J46" s="4">
        <f>'BEA Supply'!CG52</f>
        <v>592047</v>
      </c>
      <c r="L46" s="4"/>
    </row>
    <row r="47" spans="1:12">
      <c r="A47" s="4" t="str">
        <f>'BEA Supply'!A53</f>
        <v>524</v>
      </c>
      <c r="B47" s="4" t="str">
        <f>'BEA Supply'!B53</f>
        <v>Insurance carriers and related activities</v>
      </c>
      <c r="C47" s="4">
        <f>'BEA Supply'!BV53</f>
        <v>1126351</v>
      </c>
      <c r="D47" s="4">
        <f>SUM('BEA Supply'!BW53:BX53)</f>
        <v>50107</v>
      </c>
      <c r="E47" s="4">
        <f>'BEA Supply'!BZ53</f>
        <v>0</v>
      </c>
      <c r="F47" s="4">
        <f>'BEA Supply'!CA53</f>
        <v>0</v>
      </c>
      <c r="G47" s="4">
        <f>'BEA Supply'!CC53</f>
        <v>0</v>
      </c>
      <c r="H47" s="4">
        <f>'BEA Supply'!CD53</f>
        <v>26362</v>
      </c>
      <c r="I47" s="4">
        <f>'BEA Supply'!CE53</f>
        <v>-6356</v>
      </c>
      <c r="J47" s="4">
        <f>'BEA Supply'!CG53</f>
        <v>1196464</v>
      </c>
      <c r="L47" s="4"/>
    </row>
    <row r="48" spans="1:12">
      <c r="A48" s="4" t="str">
        <f>'BEA Supply'!A54</f>
        <v>525</v>
      </c>
      <c r="B48" s="4" t="str">
        <f>'BEA Supply'!B54</f>
        <v>Funds, trusts, and other financial vehicles</v>
      </c>
      <c r="C48" s="4">
        <f>'BEA Supply'!BV54</f>
        <v>195677</v>
      </c>
      <c r="D48" s="4">
        <f>SUM('BEA Supply'!BW54:BX54)</f>
        <v>0</v>
      </c>
      <c r="E48" s="4">
        <f>'BEA Supply'!BZ54</f>
        <v>0</v>
      </c>
      <c r="F48" s="4">
        <f>'BEA Supply'!CA54</f>
        <v>0</v>
      </c>
      <c r="G48" s="4">
        <f>'BEA Supply'!CC54</f>
        <v>0</v>
      </c>
      <c r="H48" s="4">
        <f>'BEA Supply'!CD54</f>
        <v>0</v>
      </c>
      <c r="I48" s="4">
        <f>'BEA Supply'!CE54</f>
        <v>0</v>
      </c>
      <c r="J48" s="4">
        <f>'BEA Supply'!CG54</f>
        <v>195677</v>
      </c>
      <c r="L48" s="4"/>
    </row>
    <row r="49" spans="1:12">
      <c r="A49" s="4" t="str">
        <f>'BEA Supply'!A55</f>
        <v>HS</v>
      </c>
      <c r="B49" s="4" t="str">
        <f>'BEA Supply'!B55</f>
        <v>Housing</v>
      </c>
      <c r="C49" s="4">
        <f>'BEA Supply'!BV55</f>
        <v>2160441</v>
      </c>
      <c r="D49" s="4">
        <f>SUM('BEA Supply'!BW55:BX55)</f>
        <v>0</v>
      </c>
      <c r="E49" s="4">
        <f>'BEA Supply'!BZ55</f>
        <v>0</v>
      </c>
      <c r="F49" s="4">
        <f>'BEA Supply'!CA55</f>
        <v>0</v>
      </c>
      <c r="G49" s="4">
        <f>'BEA Supply'!CC55</f>
        <v>0</v>
      </c>
      <c r="H49" s="4">
        <f>'BEA Supply'!CD55</f>
        <v>0</v>
      </c>
      <c r="I49" s="4">
        <f>'BEA Supply'!CE55</f>
        <v>-38451</v>
      </c>
      <c r="J49" s="4">
        <f>'BEA Supply'!CG55</f>
        <v>2121990</v>
      </c>
      <c r="L49" s="4"/>
    </row>
    <row r="50" spans="1:12">
      <c r="A50" s="4" t="str">
        <f>'BEA Supply'!A56</f>
        <v>ORE</v>
      </c>
      <c r="B50" s="4" t="str">
        <f>'BEA Supply'!B56</f>
        <v>Other real estate</v>
      </c>
      <c r="C50" s="4">
        <f>'BEA Supply'!BV56</f>
        <v>1313722</v>
      </c>
      <c r="D50" s="4">
        <f>SUM('BEA Supply'!BW56:BX56)</f>
        <v>0</v>
      </c>
      <c r="E50" s="4">
        <f>'BEA Supply'!BZ56</f>
        <v>0</v>
      </c>
      <c r="F50" s="4">
        <f>'BEA Supply'!CA56</f>
        <v>0</v>
      </c>
      <c r="G50" s="4">
        <f>'BEA Supply'!CC56</f>
        <v>0</v>
      </c>
      <c r="H50" s="4">
        <f>'BEA Supply'!CD56</f>
        <v>1194</v>
      </c>
      <c r="I50" s="4">
        <f>'BEA Supply'!CE56</f>
        <v>-1565</v>
      </c>
      <c r="J50" s="4">
        <f>'BEA Supply'!CG56</f>
        <v>1313351</v>
      </c>
      <c r="L50" s="4"/>
    </row>
    <row r="51" spans="1:12">
      <c r="A51" s="4" t="str">
        <f>'BEA Supply'!A57</f>
        <v>532RL</v>
      </c>
      <c r="B51" s="4" t="str">
        <f>'BEA Supply'!B57</f>
        <v>Rental and leasing services and lessors of intangible assets</v>
      </c>
      <c r="C51" s="4">
        <f>'BEA Supply'!BV57</f>
        <v>437622</v>
      </c>
      <c r="D51" s="4">
        <f>SUM('BEA Supply'!BW57:BX57)</f>
        <v>0</v>
      </c>
      <c r="E51" s="4">
        <f>'BEA Supply'!BZ57</f>
        <v>0</v>
      </c>
      <c r="F51" s="4">
        <f>'BEA Supply'!CA57</f>
        <v>0</v>
      </c>
      <c r="G51" s="4">
        <f>'BEA Supply'!CC57</f>
        <v>0</v>
      </c>
      <c r="H51" s="4">
        <f>'BEA Supply'!CD57</f>
        <v>15642</v>
      </c>
      <c r="I51" s="4">
        <f>'BEA Supply'!CE57</f>
        <v>0</v>
      </c>
      <c r="J51" s="4">
        <f>'BEA Supply'!CG57</f>
        <v>453264</v>
      </c>
      <c r="L51" s="4"/>
    </row>
    <row r="52" spans="1:12">
      <c r="A52" s="4" t="str">
        <f>'BEA Supply'!A58</f>
        <v>5411</v>
      </c>
      <c r="B52" s="4" t="str">
        <f>'BEA Supply'!B58</f>
        <v>Legal services</v>
      </c>
      <c r="C52" s="4">
        <f>'BEA Supply'!BV58</f>
        <v>341985</v>
      </c>
      <c r="D52" s="4">
        <f>SUM('BEA Supply'!BW58:BX58)</f>
        <v>3566</v>
      </c>
      <c r="E52" s="4">
        <f>'BEA Supply'!BZ58</f>
        <v>0</v>
      </c>
      <c r="F52" s="4">
        <f>'BEA Supply'!CA58</f>
        <v>0</v>
      </c>
      <c r="G52" s="4">
        <f>'BEA Supply'!CC58</f>
        <v>0</v>
      </c>
      <c r="H52" s="4">
        <f>'BEA Supply'!CD58</f>
        <v>18029</v>
      </c>
      <c r="I52" s="4">
        <f>'BEA Supply'!CE58</f>
        <v>0</v>
      </c>
      <c r="J52" s="4">
        <f>'BEA Supply'!CG58</f>
        <v>363579</v>
      </c>
      <c r="L52" s="4"/>
    </row>
    <row r="53" spans="1:12">
      <c r="A53" s="4" t="str">
        <f>'BEA Supply'!A59</f>
        <v>5415</v>
      </c>
      <c r="B53" s="4" t="str">
        <f>'BEA Supply'!B59</f>
        <v>Computer systems design and related services</v>
      </c>
      <c r="C53" s="4">
        <f>'BEA Supply'!BV59</f>
        <v>515563</v>
      </c>
      <c r="D53" s="4">
        <f>SUM('BEA Supply'!BW59:BX59)</f>
        <v>31507</v>
      </c>
      <c r="E53" s="4">
        <f>'BEA Supply'!BZ59</f>
        <v>0</v>
      </c>
      <c r="F53" s="4">
        <f>'BEA Supply'!CA59</f>
        <v>0</v>
      </c>
      <c r="G53" s="4">
        <f>'BEA Supply'!CC59</f>
        <v>0</v>
      </c>
      <c r="H53" s="4">
        <f>'BEA Supply'!CD59</f>
        <v>3797</v>
      </c>
      <c r="I53" s="4">
        <f>'BEA Supply'!CE59</f>
        <v>0</v>
      </c>
      <c r="J53" s="4">
        <f>'BEA Supply'!CG59</f>
        <v>550867</v>
      </c>
      <c r="L53" s="4"/>
    </row>
    <row r="54" spans="1:12">
      <c r="A54" s="4" t="str">
        <f>'BEA Supply'!A60</f>
        <v>5412OP</v>
      </c>
      <c r="B54" s="4" t="str">
        <f>'BEA Supply'!B60</f>
        <v>Miscellaneous professional, scientific, and technical services</v>
      </c>
      <c r="C54" s="4">
        <f>'BEA Supply'!BV60</f>
        <v>2058772</v>
      </c>
      <c r="D54" s="4">
        <f>SUM('BEA Supply'!BW60:BX60)</f>
        <v>90411</v>
      </c>
      <c r="E54" s="4">
        <f>'BEA Supply'!BZ60</f>
        <v>0</v>
      </c>
      <c r="F54" s="4">
        <f>'BEA Supply'!CA60</f>
        <v>0</v>
      </c>
      <c r="G54" s="4">
        <f>'BEA Supply'!CC60</f>
        <v>0</v>
      </c>
      <c r="H54" s="4">
        <f>'BEA Supply'!CD60</f>
        <v>5069</v>
      </c>
      <c r="I54" s="4">
        <f>'BEA Supply'!CE60</f>
        <v>0</v>
      </c>
      <c r="J54" s="4">
        <f>'BEA Supply'!CG60</f>
        <v>2154252</v>
      </c>
      <c r="L54" s="4"/>
    </row>
    <row r="55" spans="1:12">
      <c r="A55" s="4" t="str">
        <f>'BEA Supply'!A61</f>
        <v>55</v>
      </c>
      <c r="B55" s="4" t="str">
        <f>'BEA Supply'!B61</f>
        <v>Management of companies and enterprises</v>
      </c>
      <c r="C55" s="4">
        <f>'BEA Supply'!BV61</f>
        <v>528771</v>
      </c>
      <c r="D55" s="4">
        <f>SUM('BEA Supply'!BW61:BX61)</f>
        <v>0</v>
      </c>
      <c r="E55" s="4">
        <f>'BEA Supply'!BZ61</f>
        <v>0</v>
      </c>
      <c r="F55" s="4">
        <f>'BEA Supply'!CA61</f>
        <v>0</v>
      </c>
      <c r="G55" s="4">
        <f>'BEA Supply'!CC61</f>
        <v>0</v>
      </c>
      <c r="H55" s="4">
        <f>'BEA Supply'!CD61</f>
        <v>1577</v>
      </c>
      <c r="I55" s="4">
        <f>'BEA Supply'!CE61</f>
        <v>0</v>
      </c>
      <c r="J55" s="4">
        <f>'BEA Supply'!CG61</f>
        <v>530348</v>
      </c>
      <c r="L55" s="4"/>
    </row>
    <row r="56" spans="1:12">
      <c r="A56" s="4" t="str">
        <f>'BEA Supply'!A62</f>
        <v>561</v>
      </c>
      <c r="B56" s="4" t="str">
        <f>'BEA Supply'!B62</f>
        <v>Administrative and support services</v>
      </c>
      <c r="C56" s="4">
        <f>'BEA Supply'!BV62</f>
        <v>899529</v>
      </c>
      <c r="D56" s="4">
        <f>SUM('BEA Supply'!BW62:BX62)</f>
        <v>1534</v>
      </c>
      <c r="E56" s="4">
        <f>'BEA Supply'!BZ62</f>
        <v>0</v>
      </c>
      <c r="F56" s="4">
        <f>'BEA Supply'!CA62</f>
        <v>0</v>
      </c>
      <c r="G56" s="4">
        <f>'BEA Supply'!CC62</f>
        <v>0</v>
      </c>
      <c r="H56" s="4">
        <f>'BEA Supply'!CD62</f>
        <v>6050</v>
      </c>
      <c r="I56" s="4">
        <f>'BEA Supply'!CE62</f>
        <v>0</v>
      </c>
      <c r="J56" s="4">
        <f>'BEA Supply'!CG62</f>
        <v>907113</v>
      </c>
      <c r="L56" s="4"/>
    </row>
    <row r="57" spans="1:12">
      <c r="A57" s="4" t="str">
        <f>'BEA Supply'!A63</f>
        <v>562</v>
      </c>
      <c r="B57" s="4" t="str">
        <f>'BEA Supply'!B63</f>
        <v>Waste management and remediation services</v>
      </c>
      <c r="C57" s="4">
        <f>'BEA Supply'!BV63</f>
        <v>115198</v>
      </c>
      <c r="D57" s="4">
        <f>SUM('BEA Supply'!BW63:BX63)</f>
        <v>183</v>
      </c>
      <c r="E57" s="4">
        <f>'BEA Supply'!BZ63</f>
        <v>0</v>
      </c>
      <c r="F57" s="4">
        <f>'BEA Supply'!CA63</f>
        <v>0</v>
      </c>
      <c r="G57" s="4">
        <f>'BEA Supply'!CC63</f>
        <v>0</v>
      </c>
      <c r="H57" s="4">
        <f>'BEA Supply'!CD63</f>
        <v>1779</v>
      </c>
      <c r="I57" s="4">
        <f>'BEA Supply'!CE63</f>
        <v>0</v>
      </c>
      <c r="J57" s="4">
        <f>'BEA Supply'!CG63</f>
        <v>117159</v>
      </c>
      <c r="L57" s="4"/>
    </row>
    <row r="58" spans="1:12">
      <c r="A58" s="4" t="str">
        <f>'BEA Supply'!A64</f>
        <v>61</v>
      </c>
      <c r="B58" s="4" t="str">
        <f>'BEA Supply'!B64</f>
        <v>Educational services</v>
      </c>
      <c r="C58" s="4">
        <f>'BEA Supply'!BV64</f>
        <v>392684</v>
      </c>
      <c r="D58" s="4">
        <f>SUM('BEA Supply'!BW64:BX64)</f>
        <v>1456</v>
      </c>
      <c r="E58" s="4">
        <f>'BEA Supply'!BZ64</f>
        <v>0</v>
      </c>
      <c r="F58" s="4">
        <f>'BEA Supply'!CA64</f>
        <v>0</v>
      </c>
      <c r="G58" s="4">
        <f>'BEA Supply'!CC64</f>
        <v>0</v>
      </c>
      <c r="H58" s="4">
        <f>'BEA Supply'!CD64</f>
        <v>277</v>
      </c>
      <c r="I58" s="4">
        <f>'BEA Supply'!CE64</f>
        <v>0</v>
      </c>
      <c r="J58" s="4">
        <f>'BEA Supply'!CG64</f>
        <v>394416</v>
      </c>
      <c r="L58" s="4"/>
    </row>
    <row r="59" spans="1:12">
      <c r="A59" s="4" t="str">
        <f>'BEA Supply'!A65</f>
        <v>621</v>
      </c>
      <c r="B59" s="4" t="str">
        <f>'BEA Supply'!B65</f>
        <v>Ambulatory health care services</v>
      </c>
      <c r="C59" s="4">
        <f>'BEA Supply'!BV65</f>
        <v>1096997</v>
      </c>
      <c r="D59" s="4">
        <f>SUM('BEA Supply'!BW65:BX65)</f>
        <v>0</v>
      </c>
      <c r="E59" s="4">
        <f>'BEA Supply'!BZ65</f>
        <v>0</v>
      </c>
      <c r="F59" s="4">
        <f>'BEA Supply'!CA65</f>
        <v>0</v>
      </c>
      <c r="G59" s="4">
        <f>'BEA Supply'!CC65</f>
        <v>0</v>
      </c>
      <c r="H59" s="4">
        <f>'BEA Supply'!CD65</f>
        <v>507</v>
      </c>
      <c r="I59" s="4">
        <f>'BEA Supply'!CE65</f>
        <v>0</v>
      </c>
      <c r="J59" s="4">
        <f>'BEA Supply'!CG65</f>
        <v>1097504</v>
      </c>
      <c r="L59" s="4"/>
    </row>
    <row r="60" spans="1:12">
      <c r="A60" s="4" t="str">
        <f>'BEA Supply'!A66</f>
        <v>622</v>
      </c>
      <c r="B60" s="4" t="str">
        <f>'BEA Supply'!B66</f>
        <v>Hospitals</v>
      </c>
      <c r="C60" s="4">
        <f>'BEA Supply'!BV66</f>
        <v>1086384</v>
      </c>
      <c r="D60" s="4">
        <f>SUM('BEA Supply'!BW66:BX66)</f>
        <v>3582</v>
      </c>
      <c r="E60" s="4">
        <f>'BEA Supply'!BZ66</f>
        <v>0</v>
      </c>
      <c r="F60" s="4">
        <f>'BEA Supply'!CA66</f>
        <v>0</v>
      </c>
      <c r="G60" s="4">
        <f>'BEA Supply'!CC66</f>
        <v>0</v>
      </c>
      <c r="H60" s="4">
        <f>'BEA Supply'!CD66</f>
        <v>1960</v>
      </c>
      <c r="I60" s="4">
        <f>'BEA Supply'!CE66</f>
        <v>-375</v>
      </c>
      <c r="J60" s="4">
        <f>'BEA Supply'!CG66</f>
        <v>1091551</v>
      </c>
      <c r="L60" s="4"/>
    </row>
    <row r="61" spans="1:12">
      <c r="A61" s="4" t="str">
        <f>'BEA Supply'!A67</f>
        <v>623</v>
      </c>
      <c r="B61" s="4" t="str">
        <f>'BEA Supply'!B67</f>
        <v>Nursing and residential care facilities</v>
      </c>
      <c r="C61" s="4">
        <f>'BEA Supply'!BV67</f>
        <v>248887</v>
      </c>
      <c r="D61" s="4">
        <f>SUM('BEA Supply'!BW67:BX67)</f>
        <v>0</v>
      </c>
      <c r="E61" s="4">
        <f>'BEA Supply'!BZ67</f>
        <v>0</v>
      </c>
      <c r="F61" s="4">
        <f>'BEA Supply'!CA67</f>
        <v>0</v>
      </c>
      <c r="G61" s="4">
        <f>'BEA Supply'!CC67</f>
        <v>0</v>
      </c>
      <c r="H61" s="4">
        <f>'BEA Supply'!CD67</f>
        <v>2704</v>
      </c>
      <c r="I61" s="4">
        <f>'BEA Supply'!CE67</f>
        <v>0</v>
      </c>
      <c r="J61" s="4">
        <f>'BEA Supply'!CG67</f>
        <v>251591</v>
      </c>
      <c r="L61" s="4"/>
    </row>
    <row r="62" spans="1:12">
      <c r="A62" s="4" t="str">
        <f>'BEA Supply'!A68</f>
        <v>624</v>
      </c>
      <c r="B62" s="4" t="str">
        <f>'BEA Supply'!B68</f>
        <v>Social assistance</v>
      </c>
      <c r="C62" s="4">
        <f>'BEA Supply'!BV68</f>
        <v>210440</v>
      </c>
      <c r="D62" s="4">
        <f>SUM('BEA Supply'!BW68:BX68)</f>
        <v>0</v>
      </c>
      <c r="E62" s="4">
        <f>'BEA Supply'!BZ68</f>
        <v>0</v>
      </c>
      <c r="F62" s="4">
        <f>'BEA Supply'!CA68</f>
        <v>0</v>
      </c>
      <c r="G62" s="4">
        <f>'BEA Supply'!CC68</f>
        <v>0</v>
      </c>
      <c r="H62" s="4">
        <f>'BEA Supply'!CD68</f>
        <v>780</v>
      </c>
      <c r="I62" s="4">
        <f>'BEA Supply'!CE68</f>
        <v>0</v>
      </c>
      <c r="J62" s="4">
        <f>'BEA Supply'!CG68</f>
        <v>211220</v>
      </c>
      <c r="L62" s="4"/>
    </row>
    <row r="63" spans="1:12">
      <c r="A63" s="4" t="str">
        <f>'BEA Supply'!A69</f>
        <v>711AS</v>
      </c>
      <c r="B63" s="4" t="str">
        <f>'BEA Supply'!B69</f>
        <v>Performing arts, spectator sports, museums, and related activities</v>
      </c>
      <c r="C63" s="4">
        <f>'BEA Supply'!BV69</f>
        <v>170066</v>
      </c>
      <c r="D63" s="4">
        <f>SUM('BEA Supply'!BW69:BX69)</f>
        <v>1302</v>
      </c>
      <c r="E63" s="4">
        <f>'BEA Supply'!BZ69</f>
        <v>0</v>
      </c>
      <c r="F63" s="4">
        <f>'BEA Supply'!CA69</f>
        <v>0</v>
      </c>
      <c r="G63" s="4">
        <f>'BEA Supply'!CC69</f>
        <v>0</v>
      </c>
      <c r="H63" s="4">
        <f>'BEA Supply'!CD69</f>
        <v>5679</v>
      </c>
      <c r="I63" s="4">
        <f>'BEA Supply'!CE69</f>
        <v>0</v>
      </c>
      <c r="J63" s="4">
        <f>'BEA Supply'!CG69</f>
        <v>177048</v>
      </c>
      <c r="L63" s="4"/>
    </row>
    <row r="64" spans="1:12">
      <c r="A64" s="4" t="str">
        <f>'BEA Supply'!A70</f>
        <v>713</v>
      </c>
      <c r="B64" s="4" t="str">
        <f>'BEA Supply'!B70</f>
        <v>Amusements, gambling, and recreation industries</v>
      </c>
      <c r="C64" s="4">
        <f>'BEA Supply'!BV70</f>
        <v>195633</v>
      </c>
      <c r="D64" s="4">
        <f>SUM('BEA Supply'!BW70:BX70)</f>
        <v>0</v>
      </c>
      <c r="E64" s="4">
        <f>'BEA Supply'!BZ70</f>
        <v>0</v>
      </c>
      <c r="F64" s="4">
        <f>'BEA Supply'!CA70</f>
        <v>0</v>
      </c>
      <c r="G64" s="4">
        <f>'BEA Supply'!CC70</f>
        <v>0</v>
      </c>
      <c r="H64" s="4">
        <f>'BEA Supply'!CD70</f>
        <v>8375</v>
      </c>
      <c r="I64" s="4">
        <f>'BEA Supply'!CE70</f>
        <v>0</v>
      </c>
      <c r="J64" s="4">
        <f>'BEA Supply'!CG70</f>
        <v>204008</v>
      </c>
      <c r="L64" s="4"/>
    </row>
    <row r="65" spans="1:12">
      <c r="A65" s="4" t="str">
        <f>'BEA Supply'!A71</f>
        <v>721</v>
      </c>
      <c r="B65" s="4" t="str">
        <f>'BEA Supply'!B71</f>
        <v>Accommodation</v>
      </c>
      <c r="C65" s="4">
        <f>'BEA Supply'!BV71</f>
        <v>205290</v>
      </c>
      <c r="D65" s="4">
        <f>SUM('BEA Supply'!BW71:BX71)</f>
        <v>0</v>
      </c>
      <c r="E65" s="4">
        <f>'BEA Supply'!BZ71</f>
        <v>0</v>
      </c>
      <c r="F65" s="4">
        <f>'BEA Supply'!CA71</f>
        <v>0</v>
      </c>
      <c r="G65" s="4">
        <f>'BEA Supply'!CC71</f>
        <v>0</v>
      </c>
      <c r="H65" s="4">
        <f>'BEA Supply'!CD71</f>
        <v>16890</v>
      </c>
      <c r="I65" s="4">
        <f>'BEA Supply'!CE71</f>
        <v>0</v>
      </c>
      <c r="J65" s="4">
        <f>'BEA Supply'!CG71</f>
        <v>222180</v>
      </c>
      <c r="L65" s="4"/>
    </row>
    <row r="66" spans="1:12">
      <c r="A66" s="4" t="str">
        <f>'BEA Supply'!A72</f>
        <v>722</v>
      </c>
      <c r="B66" s="4" t="str">
        <f>'BEA Supply'!B72</f>
        <v>Food services and drinking places</v>
      </c>
      <c r="C66" s="4">
        <f>'BEA Supply'!BV72</f>
        <v>884920</v>
      </c>
      <c r="D66" s="4">
        <f>SUM('BEA Supply'!BW72:BX72)</f>
        <v>0</v>
      </c>
      <c r="E66" s="4">
        <f>'BEA Supply'!BZ72</f>
        <v>0</v>
      </c>
      <c r="F66" s="4">
        <f>'BEA Supply'!CA72</f>
        <v>0</v>
      </c>
      <c r="G66" s="4">
        <f>'BEA Supply'!CC72</f>
        <v>0</v>
      </c>
      <c r="H66" s="4">
        <f>'BEA Supply'!CD72</f>
        <v>55999</v>
      </c>
      <c r="I66" s="4">
        <f>'BEA Supply'!CE72</f>
        <v>0</v>
      </c>
      <c r="J66" s="4">
        <f>'BEA Supply'!CG72</f>
        <v>940919</v>
      </c>
      <c r="L66" s="4"/>
    </row>
    <row r="67" spans="1:12">
      <c r="A67" s="4" t="str">
        <f>'BEA Supply'!A73</f>
        <v>81</v>
      </c>
      <c r="B67" s="4" t="str">
        <f>'BEA Supply'!B73</f>
        <v>Other services, except government</v>
      </c>
      <c r="C67" s="4">
        <f>'BEA Supply'!BV73</f>
        <v>847980</v>
      </c>
      <c r="D67" s="4">
        <f>SUM('BEA Supply'!BW73:BX73)</f>
        <v>4734</v>
      </c>
      <c r="E67" s="4">
        <f>'BEA Supply'!BZ73</f>
        <v>0</v>
      </c>
      <c r="F67" s="4">
        <f>'BEA Supply'!CA73</f>
        <v>0</v>
      </c>
      <c r="G67" s="4">
        <f>'BEA Supply'!CC73</f>
        <v>0</v>
      </c>
      <c r="H67" s="4">
        <f>'BEA Supply'!CD73</f>
        <v>19499</v>
      </c>
      <c r="I67" s="4">
        <f>'BEA Supply'!CE73</f>
        <v>0</v>
      </c>
      <c r="J67" s="4">
        <f>'BEA Supply'!CG73</f>
        <v>872213</v>
      </c>
      <c r="L67" s="4"/>
    </row>
    <row r="68" spans="1:12">
      <c r="A68" s="4" t="str">
        <f>'BEA Supply'!A74</f>
        <v>GFGD</v>
      </c>
      <c r="B68" s="4" t="str">
        <f>'BEA Supply'!B74</f>
        <v>Federal general government (defense)</v>
      </c>
      <c r="C68" s="4">
        <f>'BEA Supply'!BV74</f>
        <v>593999</v>
      </c>
      <c r="D68" s="4">
        <f>SUM('BEA Supply'!BW74:BX74)</f>
        <v>0</v>
      </c>
      <c r="E68" s="4">
        <f>'BEA Supply'!BZ74</f>
        <v>0</v>
      </c>
      <c r="F68" s="4">
        <f>'BEA Supply'!CA74</f>
        <v>0</v>
      </c>
      <c r="G68" s="4">
        <f>'BEA Supply'!CC74</f>
        <v>0</v>
      </c>
      <c r="H68" s="4">
        <f>'BEA Supply'!CD74</f>
        <v>0</v>
      </c>
      <c r="I68" s="4">
        <f>'BEA Supply'!CE74</f>
        <v>0</v>
      </c>
      <c r="J68" s="4">
        <f>'BEA Supply'!CG74</f>
        <v>593999</v>
      </c>
      <c r="L68" s="4"/>
    </row>
    <row r="69" spans="1:12">
      <c r="A69" s="4" t="str">
        <f>'BEA Supply'!A75</f>
        <v>GFGN</v>
      </c>
      <c r="B69" s="4" t="str">
        <f>'BEA Supply'!B75</f>
        <v>Federal general government (nondefense)</v>
      </c>
      <c r="C69" s="4">
        <f>'BEA Supply'!BV75</f>
        <v>392795</v>
      </c>
      <c r="D69" s="4">
        <f>SUM('BEA Supply'!BW75:BX75)</f>
        <v>0</v>
      </c>
      <c r="E69" s="4">
        <f>'BEA Supply'!BZ75</f>
        <v>0</v>
      </c>
      <c r="F69" s="4">
        <f>'BEA Supply'!CA75</f>
        <v>0</v>
      </c>
      <c r="G69" s="4">
        <f>'BEA Supply'!CC75</f>
        <v>0</v>
      </c>
      <c r="H69" s="4">
        <f>'BEA Supply'!CD75</f>
        <v>0</v>
      </c>
      <c r="I69" s="4">
        <f>'BEA Supply'!CE75</f>
        <v>0</v>
      </c>
      <c r="J69" s="4">
        <f>'BEA Supply'!CG75</f>
        <v>392795</v>
      </c>
      <c r="L69" s="4"/>
    </row>
    <row r="70" spans="1:12">
      <c r="A70" s="4" t="str">
        <f>'BEA Supply'!A76</f>
        <v>GFE</v>
      </c>
      <c r="B70" s="4" t="str">
        <f>'BEA Supply'!B76</f>
        <v>Federal government enterprises</v>
      </c>
      <c r="C70" s="4">
        <f>'BEA Supply'!BV76</f>
        <v>71025</v>
      </c>
      <c r="D70" s="4">
        <f>SUM('BEA Supply'!BW76:BX76)</f>
        <v>289</v>
      </c>
      <c r="E70" s="4">
        <f>'BEA Supply'!BZ76</f>
        <v>0</v>
      </c>
      <c r="F70" s="4">
        <f>'BEA Supply'!CA76</f>
        <v>0</v>
      </c>
      <c r="G70" s="4">
        <f>'BEA Supply'!CC76</f>
        <v>0</v>
      </c>
      <c r="H70" s="4">
        <f>'BEA Supply'!CD76</f>
        <v>0</v>
      </c>
      <c r="I70" s="4">
        <f>'BEA Supply'!CE76</f>
        <v>0</v>
      </c>
      <c r="J70" s="4">
        <f>'BEA Supply'!CG76</f>
        <v>71314</v>
      </c>
      <c r="L70" s="4"/>
    </row>
    <row r="71" spans="1:12">
      <c r="A71" s="4" t="str">
        <f>'BEA Supply'!A77</f>
        <v>GSLG</v>
      </c>
      <c r="B71" s="4" t="str">
        <f>'BEA Supply'!B77</f>
        <v>State and local general government</v>
      </c>
      <c r="C71" s="4">
        <f>'BEA Supply'!BV77</f>
        <v>1744461</v>
      </c>
      <c r="D71" s="4">
        <f>SUM('BEA Supply'!BW77:BX77)</f>
        <v>0</v>
      </c>
      <c r="E71" s="4">
        <f>'BEA Supply'!BZ77</f>
        <v>0</v>
      </c>
      <c r="F71" s="4">
        <f>'BEA Supply'!CA77</f>
        <v>0</v>
      </c>
      <c r="G71" s="4">
        <f>'BEA Supply'!CC77</f>
        <v>0</v>
      </c>
      <c r="H71" s="4">
        <f>'BEA Supply'!CD77</f>
        <v>0</v>
      </c>
      <c r="I71" s="4">
        <f>'BEA Supply'!CE77</f>
        <v>0</v>
      </c>
      <c r="J71" s="4">
        <f>'BEA Supply'!CG77</f>
        <v>1744461</v>
      </c>
      <c r="L71" s="4"/>
    </row>
    <row r="72" spans="1:12">
      <c r="A72" s="4" t="str">
        <f>'BEA Supply'!A78</f>
        <v>GSLE</v>
      </c>
      <c r="B72" s="4" t="str">
        <f>'BEA Supply'!B78</f>
        <v>State and local government enterprises</v>
      </c>
      <c r="C72" s="4">
        <f>'BEA Supply'!BV78</f>
        <v>104108</v>
      </c>
      <c r="D72" s="4">
        <f>SUM('BEA Supply'!BW78:BX78)</f>
        <v>0</v>
      </c>
      <c r="E72" s="4">
        <f>'BEA Supply'!BZ78</f>
        <v>0</v>
      </c>
      <c r="F72" s="4">
        <f>'BEA Supply'!CA78</f>
        <v>0</v>
      </c>
      <c r="G72" s="4">
        <f>'BEA Supply'!CC78</f>
        <v>0</v>
      </c>
      <c r="H72" s="4">
        <f>'BEA Supply'!CD78</f>
        <v>0</v>
      </c>
      <c r="I72" s="4">
        <f>'BEA Supply'!CE78</f>
        <v>0</v>
      </c>
      <c r="J72" s="4">
        <f>'BEA Supply'!CG78</f>
        <v>104108</v>
      </c>
      <c r="L72" s="4"/>
    </row>
    <row r="73" spans="1:12">
      <c r="A73" s="4" t="str">
        <f>'BEA Supply'!A79</f>
        <v>Other</v>
      </c>
      <c r="B73" s="4" t="str">
        <f>'BEA Supply'!B79</f>
        <v>Noncomparable imports and rest-of-the-world adjustment</v>
      </c>
      <c r="C73" s="4">
        <f>'BEA Supply'!BV79</f>
        <v>3132</v>
      </c>
      <c r="D73" s="4">
        <f>SUM('BEA Supply'!BW79:BX79)</f>
        <v>269889</v>
      </c>
      <c r="E73" s="4">
        <f>'BEA Supply'!BZ79</f>
        <v>0</v>
      </c>
      <c r="F73" s="4">
        <f>'BEA Supply'!CA79</f>
        <v>0</v>
      </c>
      <c r="G73" s="4">
        <f>'BEA Supply'!CC79</f>
        <v>0</v>
      </c>
      <c r="H73" s="4">
        <f>'BEA Supply'!CD79</f>
        <v>0</v>
      </c>
      <c r="I73" s="4">
        <f>'BEA Supply'!CE79</f>
        <v>0</v>
      </c>
      <c r="J73" s="4">
        <f>'BEA Supply'!CG79</f>
        <v>273020</v>
      </c>
      <c r="L73" s="4"/>
    </row>
    <row r="74" spans="1:12">
      <c r="A74" s="4" t="str">
        <f>'BEA Supply'!A80</f>
        <v>Used</v>
      </c>
      <c r="B74" s="4" t="str">
        <f>'BEA Supply'!B80</f>
        <v>Scrap, used and secondhand goods</v>
      </c>
      <c r="C74" s="4">
        <f>'BEA Supply'!BV80</f>
        <v>8368</v>
      </c>
      <c r="D74" s="4">
        <f>SUM('BEA Supply'!BW80:BX80)</f>
        <v>13815</v>
      </c>
      <c r="E74" s="4">
        <f>'BEA Supply'!BZ80</f>
        <v>114641</v>
      </c>
      <c r="F74" s="4">
        <f>'BEA Supply'!CA80</f>
        <v>31186</v>
      </c>
      <c r="G74" s="4">
        <f>'BEA Supply'!CC80</f>
        <v>29</v>
      </c>
      <c r="H74" s="4">
        <f>'BEA Supply'!CD80</f>
        <v>15626</v>
      </c>
      <c r="I74" s="4">
        <f>'BEA Supply'!CE80</f>
        <v>0</v>
      </c>
      <c r="J74" s="4">
        <f>'BEA Supply'!CG80</f>
        <v>183665</v>
      </c>
      <c r="L74" s="4"/>
    </row>
    <row r="75" spans="1:12">
      <c r="A75" s="4" t="str">
        <f>'BEA Supply'!A81</f>
        <v>T017</v>
      </c>
      <c r="B75" s="4" t="str">
        <f>'BEA Supply'!B81</f>
        <v>Total industry supply</v>
      </c>
      <c r="C75" s="4">
        <f>'BEA Supply'!BV81</f>
        <v>33763433</v>
      </c>
      <c r="D75" s="4">
        <f>SUM('BEA Supply'!BW81:BX81)</f>
        <v>2638174</v>
      </c>
      <c r="E75" s="4">
        <f>'BEA Supply'!BZ81</f>
        <v>0</v>
      </c>
      <c r="F75" s="4">
        <f>'BEA Supply'!CA81</f>
        <v>0</v>
      </c>
      <c r="G75" s="4">
        <f>'BEA Supply'!CC81</f>
        <v>38539</v>
      </c>
      <c r="H75" s="4">
        <f>'BEA Supply'!CD81</f>
        <v>704946</v>
      </c>
      <c r="I75" s="4">
        <f>'BEA Supply'!CE81</f>
        <v>-61292</v>
      </c>
      <c r="J75" s="4">
        <f>'BEA Supply'!CG81</f>
        <v>37083800</v>
      </c>
      <c r="L75" s="4"/>
    </row>
    <row r="76" spans="1:12">
      <c r="A76" s="4"/>
      <c r="B76" s="4"/>
      <c r="L76" s="4"/>
    </row>
    <row r="77" spans="1:12">
      <c r="A77" s="4"/>
      <c r="B77" s="4"/>
    </row>
    <row r="78" spans="1:12">
      <c r="A78" s="4"/>
      <c r="B78" s="4"/>
    </row>
    <row r="79" spans="1:12">
      <c r="A79" s="4"/>
      <c r="B79" s="4"/>
    </row>
    <row r="80" spans="1:1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8F3-39A1-354C-9772-85FD0B753A4E}">
  <sheetPr>
    <tabColor rgb="FFFFFF00"/>
  </sheetPr>
  <dimension ref="A1:J135"/>
  <sheetViews>
    <sheetView workbookViewId="0">
      <selection activeCell="K27" sqref="K27"/>
    </sheetView>
  </sheetViews>
  <sheetFormatPr defaultColWidth="11.44140625" defaultRowHeight="14.4"/>
  <cols>
    <col min="1" max="1" width="51.77734375" bestFit="1" customWidth="1"/>
  </cols>
  <sheetData>
    <row r="1" spans="1:10">
      <c r="A1" t="s">
        <v>1843</v>
      </c>
    </row>
    <row r="2" spans="1:10">
      <c r="A2" t="str">
        <f>Production!B2</f>
        <v>ATIVIDADE</v>
      </c>
      <c r="B2" t="s">
        <v>1841</v>
      </c>
      <c r="C2" t="s">
        <v>1842</v>
      </c>
      <c r="D2" t="s">
        <v>1844</v>
      </c>
      <c r="E2" t="s">
        <v>1845</v>
      </c>
      <c r="F2" t="s">
        <v>1846</v>
      </c>
      <c r="G2" t="s">
        <v>1847</v>
      </c>
      <c r="H2" t="s">
        <v>1848</v>
      </c>
      <c r="I2" t="s">
        <v>1849</v>
      </c>
      <c r="J2" t="s">
        <v>1850</v>
      </c>
    </row>
    <row r="3" spans="1:10">
      <c r="A3" s="62" t="str">
        <f>Production!B5</f>
        <v>Agricultura, inclusive o apoio à agricultura e a pós-colheita</v>
      </c>
      <c r="B3" s="74">
        <f>Production!EB5</f>
        <v>265107</v>
      </c>
      <c r="C3" s="82">
        <v>13562</v>
      </c>
      <c r="D3" s="74">
        <v>11029.251630807976</v>
      </c>
      <c r="E3" s="74">
        <v>1118.4033301385432</v>
      </c>
      <c r="F3" s="74">
        <v>402.66918417937609</v>
      </c>
      <c r="G3" s="74">
        <v>4569.3427672609141</v>
      </c>
      <c r="H3" s="74">
        <v>59.195626025619319</v>
      </c>
      <c r="I3" s="74">
        <v>3560.8805084941437</v>
      </c>
      <c r="J3" s="74">
        <f>B3+C3+D3+E3+F3+G3+H3+I3</f>
        <v>299408.7430469066</v>
      </c>
    </row>
    <row r="4" spans="1:10">
      <c r="A4" s="62" t="str">
        <f>Production!B6</f>
        <v>Pecuária, inclusive o apoio à pecuária</v>
      </c>
      <c r="B4" s="74">
        <f>Production!EB6</f>
        <v>115344</v>
      </c>
      <c r="C4" s="82">
        <v>3661</v>
      </c>
      <c r="D4" s="74">
        <v>7220.4761309859277</v>
      </c>
      <c r="E4" s="74">
        <v>916.66075352463963</v>
      </c>
      <c r="F4" s="74">
        <v>139.48015787349715</v>
      </c>
      <c r="G4" s="74">
        <v>2853.9104828262789</v>
      </c>
      <c r="H4" s="74">
        <v>77.422815977846625</v>
      </c>
      <c r="I4" s="74">
        <v>1233.7350758230998</v>
      </c>
      <c r="J4" s="74">
        <f t="shared" ref="J4:J67" si="0">B4+C4+D4+E4+F4+G4+H4+I4</f>
        <v>131446.68541701129</v>
      </c>
    </row>
    <row r="5" spans="1:10">
      <c r="A5" s="62" t="str">
        <f>Production!B7</f>
        <v>Produção florestal; pesca e aquicultura</v>
      </c>
      <c r="B5" s="74">
        <f>Production!EB7</f>
        <v>29049</v>
      </c>
      <c r="C5" s="82">
        <v>418</v>
      </c>
      <c r="D5" s="74">
        <v>754.16544126437827</v>
      </c>
      <c r="E5" s="74">
        <v>84.398678378913161</v>
      </c>
      <c r="F5" s="74">
        <v>11.410419756614342</v>
      </c>
      <c r="G5" s="74">
        <v>357.36558432461334</v>
      </c>
      <c r="H5" s="74">
        <v>6.3002078742775982</v>
      </c>
      <c r="I5" s="74">
        <v>208.94207523031403</v>
      </c>
      <c r="J5" s="74">
        <f t="shared" si="0"/>
        <v>30889.582406829111</v>
      </c>
    </row>
    <row r="6" spans="1:10">
      <c r="A6" s="62" t="str">
        <f>Production!B8</f>
        <v>Extração de carvão mineral e de minerais não-metálicos</v>
      </c>
      <c r="B6" s="74">
        <f>Production!EB8</f>
        <v>19448</v>
      </c>
      <c r="C6" s="82">
        <v>1351</v>
      </c>
      <c r="D6" s="74">
        <v>609.31375821157678</v>
      </c>
      <c r="E6" s="74">
        <v>109.71190090158659</v>
      </c>
      <c r="F6" s="74">
        <v>74.379276742877707</v>
      </c>
      <c r="G6" s="74">
        <v>224.50915282400425</v>
      </c>
      <c r="H6" s="74">
        <v>41.672594160315178</v>
      </c>
      <c r="I6" s="74">
        <v>493.64836761264144</v>
      </c>
      <c r="J6" s="74">
        <f t="shared" si="0"/>
        <v>22352.235050453004</v>
      </c>
    </row>
    <row r="7" spans="1:10">
      <c r="A7" s="62" t="str">
        <f>Production!B9</f>
        <v>Extração de petróleo e gás, inclusive as atividades de apoio</v>
      </c>
      <c r="B7" s="74">
        <f>Production!EB9</f>
        <v>192840</v>
      </c>
      <c r="C7" s="82">
        <v>12169</v>
      </c>
      <c r="D7" s="74">
        <v>1684.1143035573077</v>
      </c>
      <c r="E7" s="74">
        <v>259.61190350680403</v>
      </c>
      <c r="F7" s="74">
        <v>215.7359597433724</v>
      </c>
      <c r="G7" s="74">
        <v>770.274550029598</v>
      </c>
      <c r="H7" s="74">
        <v>62.223867019115545</v>
      </c>
      <c r="I7" s="74">
        <v>4675.8652190572702</v>
      </c>
      <c r="J7" s="74">
        <f t="shared" si="0"/>
        <v>212676.82580291349</v>
      </c>
    </row>
    <row r="8" spans="1:10">
      <c r="A8" s="62" t="str">
        <f>Production!B10</f>
        <v>Extração de minério de ferro, inclusive beneficiamentos e a aglomeração</v>
      </c>
      <c r="B8" s="74">
        <f>Production!EB10</f>
        <v>78124</v>
      </c>
      <c r="C8" s="82">
        <v>2603</v>
      </c>
      <c r="D8" s="74">
        <v>1095.7432874618373</v>
      </c>
      <c r="E8" s="74">
        <v>132.09919157843342</v>
      </c>
      <c r="F8" s="74">
        <v>112.6194051461906</v>
      </c>
      <c r="G8" s="74">
        <v>414.89532535743757</v>
      </c>
      <c r="H8" s="74">
        <v>44.248068807762778</v>
      </c>
      <c r="I8" s="74">
        <v>1140.4283604393895</v>
      </c>
      <c r="J8" s="74">
        <f t="shared" si="0"/>
        <v>83667.033638791065</v>
      </c>
    </row>
    <row r="9" spans="1:10">
      <c r="A9" s="62" t="str">
        <f>Production!B11</f>
        <v>Extração de minerais metálicos não-ferrosos, inclusive beneficiamentos</v>
      </c>
      <c r="B9" s="74">
        <f>Production!EB11</f>
        <v>11760</v>
      </c>
      <c r="C9" s="82">
        <v>1292</v>
      </c>
      <c r="D9" s="74">
        <v>583.73081250437167</v>
      </c>
      <c r="E9" s="74">
        <v>105.74862848897979</v>
      </c>
      <c r="F9" s="74">
        <v>41.844742759200749</v>
      </c>
      <c r="G9" s="74">
        <v>156.56549906812438</v>
      </c>
      <c r="H9" s="74">
        <v>16.23451921485303</v>
      </c>
      <c r="I9" s="74">
        <v>459.51668370714731</v>
      </c>
      <c r="J9" s="74">
        <f t="shared" si="0"/>
        <v>14415.640885742676</v>
      </c>
    </row>
    <row r="10" spans="1:10">
      <c r="A10" s="62" t="str">
        <f>Production!B12</f>
        <v>Abate e produtos de carne, inclusive os produtos do laticínio e da pesca</v>
      </c>
      <c r="B10" s="74">
        <f>Production!EB12</f>
        <v>208644</v>
      </c>
      <c r="C10" s="82">
        <v>3532</v>
      </c>
      <c r="D10" s="74">
        <v>16356.991882543012</v>
      </c>
      <c r="E10" s="74">
        <v>1599.7855461382758</v>
      </c>
      <c r="F10" s="74">
        <v>152.89840845230376</v>
      </c>
      <c r="G10" s="74">
        <v>5406.8831387355649</v>
      </c>
      <c r="H10" s="74">
        <v>234.59591370834372</v>
      </c>
      <c r="I10" s="74">
        <v>4528.0426147150984</v>
      </c>
      <c r="J10" s="74">
        <f t="shared" si="0"/>
        <v>240455.19750429262</v>
      </c>
    </row>
    <row r="11" spans="1:10">
      <c r="A11" s="62" t="str">
        <f>Production!B13</f>
        <v>Fabricação e refino de açúcar</v>
      </c>
      <c r="B11" s="74">
        <f>Production!EB13</f>
        <v>52724</v>
      </c>
      <c r="C11" s="82">
        <v>854</v>
      </c>
      <c r="D11" s="74">
        <v>655.36329407671542</v>
      </c>
      <c r="E11" s="74">
        <v>1356.8290176238204</v>
      </c>
      <c r="F11" s="74">
        <v>12.50399559485138</v>
      </c>
      <c r="G11" s="74">
        <v>370.51279072507987</v>
      </c>
      <c r="H11" s="74">
        <v>16.144603089819224</v>
      </c>
      <c r="I11" s="74">
        <v>1476.5010459295856</v>
      </c>
      <c r="J11" s="74">
        <f t="shared" si="0"/>
        <v>57465.854747039877</v>
      </c>
    </row>
    <row r="12" spans="1:10">
      <c r="A12" s="62" t="str">
        <f>Production!B14</f>
        <v>Outros produtos alimentares</v>
      </c>
      <c r="B12" s="74">
        <f>Production!EB14</f>
        <v>224397</v>
      </c>
      <c r="C12" s="82">
        <v>11986</v>
      </c>
      <c r="D12" s="74">
        <v>17675.893574273137</v>
      </c>
      <c r="E12" s="74">
        <v>3635.3336544892763</v>
      </c>
      <c r="F12" s="74">
        <v>380.42893866703599</v>
      </c>
      <c r="G12" s="74">
        <v>4885.6932377312532</v>
      </c>
      <c r="H12" s="74">
        <v>329.99517914103507</v>
      </c>
      <c r="I12" s="74">
        <v>3862.1930097926052</v>
      </c>
      <c r="J12" s="74">
        <f t="shared" si="0"/>
        <v>267152.53759409435</v>
      </c>
    </row>
    <row r="13" spans="1:10">
      <c r="A13" s="62" t="str">
        <f>Production!B15</f>
        <v>Fabricação de bebidas</v>
      </c>
      <c r="B13" s="74">
        <f>Production!EB15</f>
        <v>62716</v>
      </c>
      <c r="C13" s="82">
        <v>2503</v>
      </c>
      <c r="D13" s="74">
        <v>3852.2214257455021</v>
      </c>
      <c r="E13" s="74">
        <v>455.11259659270218</v>
      </c>
      <c r="F13" s="74">
        <v>135.87764807636918</v>
      </c>
      <c r="G13" s="74">
        <v>1928.6516842828103</v>
      </c>
      <c r="H13" s="74">
        <v>518.66977455883296</v>
      </c>
      <c r="I13" s="74">
        <v>2121.0691926741806</v>
      </c>
      <c r="J13" s="74">
        <f t="shared" si="0"/>
        <v>74230.602321930404</v>
      </c>
    </row>
    <row r="14" spans="1:10">
      <c r="A14" s="62" t="str">
        <f>Production!B16</f>
        <v>Fabricação de produtos do fumo</v>
      </c>
      <c r="B14" s="74">
        <f>Production!EB16</f>
        <v>15272</v>
      </c>
      <c r="C14" s="82">
        <v>579</v>
      </c>
      <c r="D14" s="74">
        <v>1439.7739805152912</v>
      </c>
      <c r="E14" s="74">
        <v>107.97027983485611</v>
      </c>
      <c r="F14" s="74">
        <v>18.266841515918468</v>
      </c>
      <c r="G14" s="74">
        <v>388.62874489468788</v>
      </c>
      <c r="H14" s="74">
        <v>174.30992932335954</v>
      </c>
      <c r="I14" s="74">
        <v>216.1243893821879</v>
      </c>
      <c r="J14" s="74">
        <f t="shared" si="0"/>
        <v>18196.074165466303</v>
      </c>
    </row>
    <row r="15" spans="1:10">
      <c r="A15" s="62" t="str">
        <f>Production!B17</f>
        <v>Fabricação de produtos têxteis</v>
      </c>
      <c r="B15" s="74">
        <f>Production!EB17</f>
        <v>46634</v>
      </c>
      <c r="C15" s="82">
        <v>4242</v>
      </c>
      <c r="D15" s="74">
        <v>4077.8921617762644</v>
      </c>
      <c r="E15" s="74">
        <v>373.01529030642479</v>
      </c>
      <c r="F15" s="74">
        <v>546.28616242691896</v>
      </c>
      <c r="G15" s="74">
        <v>1044.0629903863378</v>
      </c>
      <c r="H15" s="74">
        <v>58.204010839655481</v>
      </c>
      <c r="I15" s="74">
        <v>1077.2861883606802</v>
      </c>
      <c r="J15" s="74">
        <f t="shared" si="0"/>
        <v>58052.746804096285</v>
      </c>
    </row>
    <row r="16" spans="1:10">
      <c r="A16" s="62" t="str">
        <f>Production!B18</f>
        <v>Confecção de artefatos do vestuário e acessórios</v>
      </c>
      <c r="B16" s="74">
        <f>Production!EB18</f>
        <v>60567</v>
      </c>
      <c r="C16" s="82">
        <v>3718</v>
      </c>
      <c r="D16" s="74">
        <v>6058.0093936192743</v>
      </c>
      <c r="E16" s="74">
        <v>299.58397818680004</v>
      </c>
      <c r="F16" s="74">
        <v>794.71876530414113</v>
      </c>
      <c r="G16" s="74">
        <v>1736.7311884536093</v>
      </c>
      <c r="H16" s="74">
        <v>95.049297633863148</v>
      </c>
      <c r="I16" s="74">
        <v>1130.0245596618181</v>
      </c>
      <c r="J16" s="74">
        <f t="shared" si="0"/>
        <v>74399.117182859496</v>
      </c>
    </row>
    <row r="17" spans="1:10">
      <c r="A17" s="62" t="str">
        <f>Production!B19</f>
        <v>Fabricação de calçados e de artefatos de couro</v>
      </c>
      <c r="B17" s="74">
        <f>Production!EB19</f>
        <v>38136</v>
      </c>
      <c r="C17" s="82">
        <v>2257</v>
      </c>
      <c r="D17" s="74">
        <v>3770.431870042702</v>
      </c>
      <c r="E17" s="74">
        <v>200.95409266874606</v>
      </c>
      <c r="F17" s="74">
        <v>309.91611141233642</v>
      </c>
      <c r="G17" s="74">
        <v>1567.1603239688404</v>
      </c>
      <c r="H17" s="74">
        <v>81.694551846732921</v>
      </c>
      <c r="I17" s="74">
        <v>732.38772415171491</v>
      </c>
      <c r="J17" s="74">
        <f t="shared" si="0"/>
        <v>47055.544674091077</v>
      </c>
    </row>
    <row r="18" spans="1:10">
      <c r="A18" s="62" t="str">
        <f>Production!B20</f>
        <v>Fabricação de produtos da madeira</v>
      </c>
      <c r="B18" s="74">
        <f>Production!EB20</f>
        <v>25749</v>
      </c>
      <c r="C18" s="82">
        <v>956</v>
      </c>
      <c r="D18" s="74">
        <v>1703.3994940173259</v>
      </c>
      <c r="E18" s="74">
        <v>164.49604209200757</v>
      </c>
      <c r="F18" s="74">
        <v>57.706555310599711</v>
      </c>
      <c r="G18" s="74">
        <v>810.52032168994685</v>
      </c>
      <c r="H18" s="74">
        <v>69.874374895447787</v>
      </c>
      <c r="I18" s="74">
        <v>459.58717583109336</v>
      </c>
      <c r="J18" s="74">
        <f t="shared" si="0"/>
        <v>29970.58396383642</v>
      </c>
    </row>
    <row r="19" spans="1:10">
      <c r="A19" s="62" t="str">
        <f>Production!B21</f>
        <v>Fabricação de celulose, papel e produtos de papel</v>
      </c>
      <c r="B19" s="74">
        <f>Production!EB21</f>
        <v>66502</v>
      </c>
      <c r="C19" s="82">
        <v>5562</v>
      </c>
      <c r="D19" s="74">
        <v>3986.7402197717624</v>
      </c>
      <c r="E19" s="74">
        <v>457.84501230108208</v>
      </c>
      <c r="F19" s="74">
        <v>194.36843230303214</v>
      </c>
      <c r="G19" s="74">
        <v>1459.1275730419527</v>
      </c>
      <c r="H19" s="74">
        <v>210.48304688897676</v>
      </c>
      <c r="I19" s="74">
        <v>2096.8571808666347</v>
      </c>
      <c r="J19" s="74">
        <f t="shared" si="0"/>
        <v>80469.421465173436</v>
      </c>
    </row>
    <row r="20" spans="1:10">
      <c r="A20" s="62" t="str">
        <f>Production!B22</f>
        <v>Impressão e reprodução de gravações</v>
      </c>
      <c r="B20" s="74">
        <f>Production!EB22</f>
        <v>21287</v>
      </c>
      <c r="C20" s="82">
        <v>1180</v>
      </c>
      <c r="D20" s="74">
        <v>1403.4764732347965</v>
      </c>
      <c r="E20" s="74">
        <v>95.83982317813323</v>
      </c>
      <c r="F20" s="74">
        <v>49.03446047558117</v>
      </c>
      <c r="G20" s="74">
        <v>488.05331989554986</v>
      </c>
      <c r="H20" s="74">
        <v>83.220798249136394</v>
      </c>
      <c r="I20" s="74">
        <v>428.87549920445127</v>
      </c>
      <c r="J20" s="74">
        <f t="shared" si="0"/>
        <v>25015.50037423765</v>
      </c>
    </row>
    <row r="21" spans="1:10">
      <c r="A21" s="62" t="str">
        <f>Production!B23</f>
        <v>Refino de petróleo e coquerias</v>
      </c>
      <c r="B21" s="74">
        <f>Production!EB23</f>
        <v>319082</v>
      </c>
      <c r="C21" s="82">
        <v>64212</v>
      </c>
      <c r="D21" s="74">
        <v>13131.232413469628</v>
      </c>
      <c r="E21" s="74">
        <v>1663.9447691444291</v>
      </c>
      <c r="F21" s="74">
        <v>34.574385651608104</v>
      </c>
      <c r="G21" s="74">
        <v>5488.0005607760759</v>
      </c>
      <c r="H21" s="74">
        <v>74.883994392077923</v>
      </c>
      <c r="I21" s="74">
        <v>25981.625970362529</v>
      </c>
      <c r="J21" s="74">
        <f t="shared" si="0"/>
        <v>429668.26209379634</v>
      </c>
    </row>
    <row r="22" spans="1:10">
      <c r="A22" s="62" t="str">
        <f>Production!B24</f>
        <v>Fabricação de biocombustíveis</v>
      </c>
      <c r="B22" s="74">
        <f>Production!EB24</f>
        <v>32241</v>
      </c>
      <c r="C22" s="82">
        <v>731</v>
      </c>
      <c r="D22" s="74">
        <v>714.60536393408438</v>
      </c>
      <c r="E22" s="74">
        <v>763.6914137884645</v>
      </c>
      <c r="F22" s="74">
        <v>22.961033839882564</v>
      </c>
      <c r="G22" s="74">
        <v>352.26033070764834</v>
      </c>
      <c r="H22" s="74">
        <v>6.5216636275893523</v>
      </c>
      <c r="I22" s="74">
        <v>782.56006217802758</v>
      </c>
      <c r="J22" s="74">
        <f t="shared" si="0"/>
        <v>35614.599868075697</v>
      </c>
    </row>
    <row r="23" spans="1:10">
      <c r="A23" s="62" t="str">
        <f>Production!B25</f>
        <v>Fabricação de químicos orgânicos e inorgânicos, resinas e elastômeros</v>
      </c>
      <c r="B23" s="74">
        <f>Production!EB25</f>
        <v>124304</v>
      </c>
      <c r="C23" s="82">
        <v>32282</v>
      </c>
      <c r="D23" s="74">
        <v>6144.6649598579306</v>
      </c>
      <c r="E23" s="74">
        <v>1482.3864529298157</v>
      </c>
      <c r="F23" s="74">
        <v>609.32693559845666</v>
      </c>
      <c r="G23" s="74">
        <v>1472.2576934136446</v>
      </c>
      <c r="H23" s="74">
        <v>56.683497976520577</v>
      </c>
      <c r="I23" s="74">
        <v>4859.0760024198471</v>
      </c>
      <c r="J23" s="74">
        <f t="shared" si="0"/>
        <v>171210.3955421962</v>
      </c>
    </row>
    <row r="24" spans="1:10">
      <c r="A24" s="62" t="str">
        <f>Production!B26</f>
        <v>Fabricação de defensivos, desinfestantes, tintas e químicos diversos</v>
      </c>
      <c r="B24" s="74">
        <f>Production!EB26</f>
        <v>63035</v>
      </c>
      <c r="C24" s="82">
        <v>11768</v>
      </c>
      <c r="D24" s="74">
        <v>3235.6213137011878</v>
      </c>
      <c r="E24" s="74">
        <v>449.50599125709846</v>
      </c>
      <c r="F24" s="74">
        <v>473.2784267886193</v>
      </c>
      <c r="G24" s="74">
        <v>818.55961492998347</v>
      </c>
      <c r="H24" s="74">
        <v>89.505160364257776</v>
      </c>
      <c r="I24" s="74">
        <v>2223.5203873827277</v>
      </c>
      <c r="J24" s="74">
        <f t="shared" si="0"/>
        <v>82092.990894423885</v>
      </c>
    </row>
    <row r="25" spans="1:10">
      <c r="A25" s="62" t="str">
        <f>Production!B27</f>
        <v>Fabricação de produtos de limpeza, cosméticos/perfumaria e higiene pessoal</v>
      </c>
      <c r="B25" s="74">
        <f>Production!EB27</f>
        <v>35511</v>
      </c>
      <c r="C25" s="82">
        <v>4108</v>
      </c>
      <c r="D25" s="74">
        <v>2623.6157923234409</v>
      </c>
      <c r="E25" s="74">
        <v>260.2262719110152</v>
      </c>
      <c r="F25" s="74">
        <v>196.35588353511955</v>
      </c>
      <c r="G25" s="74">
        <v>995.98200585725374</v>
      </c>
      <c r="H25" s="74">
        <v>160.72474413456914</v>
      </c>
      <c r="I25" s="74">
        <v>1093.0254795267067</v>
      </c>
      <c r="J25" s="74">
        <f t="shared" si="0"/>
        <v>44948.930177288108</v>
      </c>
    </row>
    <row r="26" spans="1:10">
      <c r="A26" s="62" t="str">
        <f>Production!B28</f>
        <v>Fabricação de produtos farmoquímicos e farmacêuticos</v>
      </c>
      <c r="B26" s="74">
        <f>Production!EB28</f>
        <v>50692</v>
      </c>
      <c r="C26" s="82">
        <v>3351</v>
      </c>
      <c r="D26" s="74">
        <v>2276.4139063150847</v>
      </c>
      <c r="E26" s="74">
        <v>148.45486159320745</v>
      </c>
      <c r="F26" s="74">
        <v>115.29282490386852</v>
      </c>
      <c r="G26" s="74">
        <v>1221.4556961249641</v>
      </c>
      <c r="H26" s="74">
        <v>40.875074958777496</v>
      </c>
      <c r="I26" s="74">
        <v>1056.9649725516447</v>
      </c>
      <c r="J26" s="74">
        <f t="shared" si="0"/>
        <v>58902.457336447544</v>
      </c>
    </row>
    <row r="27" spans="1:10">
      <c r="A27" s="62" t="str">
        <f>Production!B29</f>
        <v>Fabricação de produtos de borracha e de material plástico</v>
      </c>
      <c r="B27" s="74">
        <f>Production!EB29</f>
        <v>97053</v>
      </c>
      <c r="C27" s="82">
        <v>12147</v>
      </c>
      <c r="D27" s="74">
        <v>5803.4135936523999</v>
      </c>
      <c r="E27" s="74">
        <v>768.23226357182443</v>
      </c>
      <c r="F27" s="74">
        <v>1055.0521463070811</v>
      </c>
      <c r="G27" s="74">
        <v>1598.8699113291364</v>
      </c>
      <c r="H27" s="74">
        <v>416.04346366758762</v>
      </c>
      <c r="I27" s="74">
        <v>2727.6693758770571</v>
      </c>
      <c r="J27" s="74">
        <f t="shared" si="0"/>
        <v>121569.28075440509</v>
      </c>
    </row>
    <row r="28" spans="1:10">
      <c r="A28" s="62" t="str">
        <f>Production!B30</f>
        <v>Fabricação de produtos de minerais não-metálicos</v>
      </c>
      <c r="B28" s="74">
        <f>Production!EB30</f>
        <v>86780</v>
      </c>
      <c r="C28" s="82">
        <v>5346</v>
      </c>
      <c r="D28" s="74">
        <v>4808.0239507837932</v>
      </c>
      <c r="E28" s="74">
        <v>913.22296667403486</v>
      </c>
      <c r="F28" s="74">
        <v>219.89690202211091</v>
      </c>
      <c r="G28" s="74">
        <v>2179.4698370809965</v>
      </c>
      <c r="H28" s="74">
        <v>142.95797703260521</v>
      </c>
      <c r="I28" s="74">
        <v>2386.7499844990052</v>
      </c>
      <c r="J28" s="74">
        <f t="shared" si="0"/>
        <v>102776.32161809255</v>
      </c>
    </row>
    <row r="29" spans="1:10">
      <c r="A29" s="62" t="str">
        <f>Production!B31</f>
        <v>Produção de ferro-gusa/ferroligas, siderurgia e tubos de aço sem costura</v>
      </c>
      <c r="B29" s="74">
        <f>Production!EB31</f>
        <v>104408</v>
      </c>
      <c r="C29" s="82">
        <v>9914</v>
      </c>
      <c r="D29" s="74">
        <v>3788.5680038785717</v>
      </c>
      <c r="E29" s="74">
        <v>1674.7170009525992</v>
      </c>
      <c r="F29" s="74">
        <v>208.78664891321623</v>
      </c>
      <c r="G29" s="74">
        <v>992.92228549936885</v>
      </c>
      <c r="H29" s="74">
        <v>96.623739698784064</v>
      </c>
      <c r="I29" s="74">
        <v>2950.0710148116677</v>
      </c>
      <c r="J29" s="74">
        <f t="shared" si="0"/>
        <v>124033.6886937542</v>
      </c>
    </row>
    <row r="30" spans="1:10">
      <c r="A30" s="62" t="str">
        <f>Production!B32</f>
        <v>Metalurgia de metais não-ferosos e a fundição de metais</v>
      </c>
      <c r="B30" s="74">
        <f>Production!EB32</f>
        <v>49609</v>
      </c>
      <c r="C30" s="82">
        <v>6746</v>
      </c>
      <c r="D30" s="74">
        <v>3303.5714049484227</v>
      </c>
      <c r="E30" s="74">
        <v>795.51758064684088</v>
      </c>
      <c r="F30" s="74">
        <v>88.576711858985945</v>
      </c>
      <c r="G30" s="74">
        <v>622.9043892462214</v>
      </c>
      <c r="H30" s="74">
        <v>44.566245441646956</v>
      </c>
      <c r="I30" s="74">
        <v>1771.8745114307944</v>
      </c>
      <c r="J30" s="74">
        <f t="shared" si="0"/>
        <v>62982.010843572913</v>
      </c>
    </row>
    <row r="31" spans="1:10">
      <c r="A31" s="62" t="str">
        <f>Production!B33</f>
        <v>Fabricação de produtos de metal, exceto máquinas e equipamentos</v>
      </c>
      <c r="B31" s="74">
        <f>Production!EB33</f>
        <v>92851</v>
      </c>
      <c r="C31" s="82">
        <v>6405</v>
      </c>
      <c r="D31" s="74">
        <v>4467.2089068330088</v>
      </c>
      <c r="E31" s="74">
        <v>803.94790478404968</v>
      </c>
      <c r="F31" s="74">
        <v>502.84008665078539</v>
      </c>
      <c r="G31" s="74">
        <v>1532.3903970091094</v>
      </c>
      <c r="H31" s="74">
        <v>312.8575392992592</v>
      </c>
      <c r="I31" s="74">
        <v>2112.9829409853041</v>
      </c>
      <c r="J31" s="74">
        <f t="shared" si="0"/>
        <v>108988.22777556151</v>
      </c>
    </row>
    <row r="32" spans="1:10">
      <c r="A32" s="62" t="str">
        <f>Production!B34</f>
        <v>Fabricação de equipamentos de informática, produtos eletrônicos e ópticos</v>
      </c>
      <c r="B32" s="74">
        <f>Production!EB34</f>
        <v>88197</v>
      </c>
      <c r="C32" s="82">
        <v>21881</v>
      </c>
      <c r="D32" s="74">
        <v>7974.3120001221587</v>
      </c>
      <c r="E32" s="74">
        <v>711.0569009116607</v>
      </c>
      <c r="F32" s="74">
        <v>723.54779307177989</v>
      </c>
      <c r="G32" s="74">
        <v>2322.9268554601604</v>
      </c>
      <c r="H32" s="74">
        <v>1170.7333552508196</v>
      </c>
      <c r="I32" s="74">
        <v>2861.0331572080918</v>
      </c>
      <c r="J32" s="74">
        <f t="shared" si="0"/>
        <v>125841.61006202466</v>
      </c>
    </row>
    <row r="33" spans="1:10">
      <c r="A33" s="62" t="str">
        <f>Production!B35</f>
        <v>Fabricação de máquinas e equipamentos elétricos</v>
      </c>
      <c r="B33" s="74">
        <f>Production!EB35</f>
        <v>71166</v>
      </c>
      <c r="C33" s="82">
        <v>9021</v>
      </c>
      <c r="D33" s="74">
        <v>4758.3549512418849</v>
      </c>
      <c r="E33" s="74">
        <v>566.76205296187686</v>
      </c>
      <c r="F33" s="74">
        <v>682.73792958734521</v>
      </c>
      <c r="G33" s="74">
        <v>1337.3905945795268</v>
      </c>
      <c r="H33" s="74">
        <v>386.16164291903596</v>
      </c>
      <c r="I33" s="74">
        <v>2107.8208420564165</v>
      </c>
      <c r="J33" s="74">
        <f t="shared" si="0"/>
        <v>90026.228013346074</v>
      </c>
    </row>
    <row r="34" spans="1:10">
      <c r="A34" s="62" t="str">
        <f>Production!B36</f>
        <v>Fabricação de máquinas e equipamentos mecânicos</v>
      </c>
      <c r="B34" s="74">
        <f>Production!EB36</f>
        <v>131325</v>
      </c>
      <c r="C34" s="82">
        <v>16106</v>
      </c>
      <c r="D34" s="74">
        <v>8540.9633465948136</v>
      </c>
      <c r="E34" s="74">
        <v>974.35745659254576</v>
      </c>
      <c r="F34" s="74">
        <v>1292.8811283896068</v>
      </c>
      <c r="G34" s="74">
        <v>1874.0911482612507</v>
      </c>
      <c r="H34" s="74">
        <v>507.70898606582819</v>
      </c>
      <c r="I34" s="74">
        <v>3567.7134811753795</v>
      </c>
      <c r="J34" s="74">
        <f t="shared" si="0"/>
        <v>164188.71554707945</v>
      </c>
    </row>
    <row r="35" spans="1:10">
      <c r="A35" s="62" t="str">
        <f>Production!B37</f>
        <v>Fabricação de automóveis, caminhões e ônibus, exceto peças</v>
      </c>
      <c r="B35" s="74">
        <f>Production!EB37</f>
        <v>194474</v>
      </c>
      <c r="C35" s="82">
        <v>24790</v>
      </c>
      <c r="D35" s="74">
        <v>17683.849491094963</v>
      </c>
      <c r="E35" s="74">
        <v>1184.8543953526862</v>
      </c>
      <c r="F35" s="74">
        <v>2427.648024292123</v>
      </c>
      <c r="G35" s="74">
        <v>2966.7082817083992</v>
      </c>
      <c r="H35" s="74">
        <v>1332.7538137294259</v>
      </c>
      <c r="I35" s="74">
        <v>6229.105406064361</v>
      </c>
      <c r="J35" s="74">
        <f t="shared" si="0"/>
        <v>251088.91941224193</v>
      </c>
    </row>
    <row r="36" spans="1:10">
      <c r="A36" s="62" t="str">
        <f>Production!B38</f>
        <v>Fabricação de peças e acessórios para veículos automotores</v>
      </c>
      <c r="B36" s="74">
        <f>Production!EB38</f>
        <v>89100</v>
      </c>
      <c r="C36" s="82">
        <v>9308</v>
      </c>
      <c r="D36" s="74">
        <v>6580.4348539611046</v>
      </c>
      <c r="E36" s="74">
        <v>674.48268056410188</v>
      </c>
      <c r="F36" s="74">
        <v>861.51621620521598</v>
      </c>
      <c r="G36" s="74">
        <v>1497.201687532428</v>
      </c>
      <c r="H36" s="74">
        <v>423.18351498964915</v>
      </c>
      <c r="I36" s="74">
        <v>2354.785547325248</v>
      </c>
      <c r="J36" s="74">
        <f t="shared" si="0"/>
        <v>110799.60450057776</v>
      </c>
    </row>
    <row r="37" spans="1:10">
      <c r="A37" s="62" t="str">
        <f>Production!B39</f>
        <v>Fabricação de outros equipamentos de transporte, exceto veículos automotores</v>
      </c>
      <c r="B37" s="74">
        <f>Production!EB39</f>
        <v>42779</v>
      </c>
      <c r="C37" s="82">
        <v>6605</v>
      </c>
      <c r="D37" s="74">
        <v>2757.1203155141206</v>
      </c>
      <c r="E37" s="74">
        <v>251.34722746439934</v>
      </c>
      <c r="F37" s="74">
        <v>279.36697200966609</v>
      </c>
      <c r="G37" s="74">
        <v>1050.5616852091746</v>
      </c>
      <c r="H37" s="74">
        <v>656.84760620711575</v>
      </c>
      <c r="I37" s="74">
        <v>1072.81753700632</v>
      </c>
      <c r="J37" s="74">
        <f t="shared" si="0"/>
        <v>55452.061343410795</v>
      </c>
    </row>
    <row r="38" spans="1:10">
      <c r="A38" s="62" t="str">
        <f>Production!B40</f>
        <v>Fabricação de móveis e de produtos de indústrias diversas</v>
      </c>
      <c r="B38" s="74">
        <f>Production!EB40</f>
        <v>67071</v>
      </c>
      <c r="C38" s="82">
        <v>3477</v>
      </c>
      <c r="D38" s="74">
        <v>5120.40399890147</v>
      </c>
      <c r="E38" s="74">
        <v>391.42011192913759</v>
      </c>
      <c r="F38" s="74">
        <v>285.30183654181508</v>
      </c>
      <c r="G38" s="74">
        <v>1549.6430454700146</v>
      </c>
      <c r="H38" s="74">
        <v>238.0379645323282</v>
      </c>
      <c r="I38" s="74">
        <v>1173.9805407851113</v>
      </c>
      <c r="J38" s="74">
        <f t="shared" si="0"/>
        <v>79306.787498159872</v>
      </c>
    </row>
    <row r="39" spans="1:10">
      <c r="A39" s="62" t="str">
        <f>Production!B41</f>
        <v>Manutenção, reparação e instalação de máquinas e equipamentos</v>
      </c>
      <c r="B39" s="74">
        <f>Production!EB41</f>
        <v>55016</v>
      </c>
      <c r="C39" s="82">
        <v>7251</v>
      </c>
      <c r="D39" s="74">
        <v>3716.0935904556823</v>
      </c>
      <c r="E39" s="74">
        <v>361.28498011482412</v>
      </c>
      <c r="F39" s="74">
        <v>542.04706834911156</v>
      </c>
      <c r="G39" s="74">
        <v>780.31255397645691</v>
      </c>
      <c r="H39" s="74">
        <v>305.3565405132785</v>
      </c>
      <c r="I39" s="74">
        <v>1211.9243810830365</v>
      </c>
      <c r="J39" s="74">
        <f t="shared" si="0"/>
        <v>69184.019114492403</v>
      </c>
    </row>
    <row r="40" spans="1:10">
      <c r="A40" s="62" t="str">
        <f>Production!B42</f>
        <v>Energia elétrica, gás natural e outras utilidades</v>
      </c>
      <c r="B40" s="74">
        <f>Production!EB42</f>
        <v>180886</v>
      </c>
      <c r="C40" s="82">
        <v>9845</v>
      </c>
      <c r="D40" s="74">
        <v>2647.9378825456183</v>
      </c>
      <c r="E40" s="74">
        <v>479.19888566716008</v>
      </c>
      <c r="F40" s="74">
        <v>255.33058987886827</v>
      </c>
      <c r="G40" s="74">
        <v>8819.848165574751</v>
      </c>
      <c r="H40" s="74">
        <v>164.70148034690416</v>
      </c>
      <c r="I40" s="74">
        <v>2266.4974591438163</v>
      </c>
      <c r="J40" s="74">
        <f t="shared" si="0"/>
        <v>205364.5144631571</v>
      </c>
    </row>
    <row r="41" spans="1:10">
      <c r="A41" s="62" t="str">
        <f>Production!B43</f>
        <v>Água, esgoto e gestão de resíduos</v>
      </c>
      <c r="B41" s="74">
        <f>Production!EB43</f>
        <v>56737</v>
      </c>
      <c r="C41" s="82">
        <v>2166</v>
      </c>
      <c r="D41" s="74">
        <v>815.11666378699442</v>
      </c>
      <c r="E41" s="74">
        <v>100.40363203773643</v>
      </c>
      <c r="F41" s="74">
        <v>42.57093487330819</v>
      </c>
      <c r="G41" s="74">
        <v>592.11673005340981</v>
      </c>
      <c r="H41" s="74">
        <v>29.855200381392294</v>
      </c>
      <c r="I41" s="74">
        <v>959.79018350139665</v>
      </c>
      <c r="J41" s="74">
        <f t="shared" si="0"/>
        <v>61442.853344634234</v>
      </c>
    </row>
    <row r="42" spans="1:10">
      <c r="A42" s="62" t="str">
        <f>Production!B44</f>
        <v>Construção</v>
      </c>
      <c r="B42" s="74">
        <f>Production!EB44</f>
        <v>627986</v>
      </c>
      <c r="C42" s="82">
        <v>26908</v>
      </c>
      <c r="D42" s="74">
        <v>29904.075162580033</v>
      </c>
      <c r="E42" s="74">
        <v>3683.3214629149106</v>
      </c>
      <c r="F42" s="74">
        <v>2108.7607703108388</v>
      </c>
      <c r="G42" s="74">
        <v>11679.034810147004</v>
      </c>
      <c r="H42" s="74">
        <v>1555.6134024474993</v>
      </c>
      <c r="I42" s="74">
        <v>13105.250324528535</v>
      </c>
      <c r="J42" s="74">
        <f t="shared" si="0"/>
        <v>716930.05593292892</v>
      </c>
    </row>
    <row r="43" spans="1:10">
      <c r="A43" s="62" t="str">
        <f>Production!B45</f>
        <v>Comércio e reparação de veículos automotores e motocicletas</v>
      </c>
      <c r="B43" s="74">
        <f>Production!EB45</f>
        <v>139739</v>
      </c>
      <c r="C43" s="82">
        <v>6392</v>
      </c>
      <c r="D43" s="74">
        <v>4311.9579928072353</v>
      </c>
      <c r="E43" s="74">
        <v>235.90550437745895</v>
      </c>
      <c r="F43" s="74">
        <v>548.50553646544108</v>
      </c>
      <c r="G43" s="74">
        <v>1174.6994979684937</v>
      </c>
      <c r="H43" s="74">
        <v>304.0000525192342</v>
      </c>
      <c r="I43" s="74">
        <v>2249.9104276072103</v>
      </c>
      <c r="J43" s="74">
        <f t="shared" si="0"/>
        <v>154955.97901174508</v>
      </c>
    </row>
    <row r="44" spans="1:10">
      <c r="A44" s="62" t="str">
        <f>Production!B46</f>
        <v>Comércio por atacado e a varejo, exceto veículos automotores</v>
      </c>
      <c r="B44" s="74">
        <f>Production!EB46</f>
        <v>822348</v>
      </c>
      <c r="C44" s="82">
        <v>15980</v>
      </c>
      <c r="D44" s="74">
        <v>10795.217580210225</v>
      </c>
      <c r="E44" s="74">
        <v>964.95707117992674</v>
      </c>
      <c r="F44" s="74">
        <v>269.67145627952806</v>
      </c>
      <c r="G44" s="74">
        <v>6747.2062704149048</v>
      </c>
      <c r="H44" s="74">
        <v>456.29933307298739</v>
      </c>
      <c r="I44" s="74">
        <v>12927.963707095832</v>
      </c>
      <c r="J44" s="74">
        <f t="shared" si="0"/>
        <v>870489.3154182533</v>
      </c>
    </row>
    <row r="45" spans="1:10">
      <c r="A45" s="62" t="str">
        <f>Production!B47</f>
        <v>Transporte terrestre</v>
      </c>
      <c r="B45" s="74">
        <f>Production!EB47</f>
        <v>290078</v>
      </c>
      <c r="C45" s="82">
        <v>9506</v>
      </c>
      <c r="D45" s="74">
        <v>11779.519277022975</v>
      </c>
      <c r="E45" s="74">
        <v>1066.9360987865853</v>
      </c>
      <c r="F45" s="74">
        <v>598.29794814544607</v>
      </c>
      <c r="G45" s="74">
        <v>5738.2341080036304</v>
      </c>
      <c r="H45" s="74">
        <v>415.13886835167511</v>
      </c>
      <c r="I45" s="74">
        <v>5134.4684452680603</v>
      </c>
      <c r="J45" s="74">
        <f t="shared" si="0"/>
        <v>324316.59474557836</v>
      </c>
    </row>
    <row r="46" spans="1:10">
      <c r="A46" s="62" t="str">
        <f>Production!B48</f>
        <v>Transporte aquaviário</v>
      </c>
      <c r="B46" s="74">
        <f>Production!EB48</f>
        <v>16016</v>
      </c>
      <c r="C46" s="82">
        <v>963</v>
      </c>
      <c r="D46" s="74">
        <v>208.25646015082955</v>
      </c>
      <c r="E46" s="74">
        <v>31.435937237410542</v>
      </c>
      <c r="F46" s="74">
        <v>9.474341707158084</v>
      </c>
      <c r="G46" s="74">
        <v>84.960382580813004</v>
      </c>
      <c r="H46" s="74">
        <v>5.4208539446232482</v>
      </c>
      <c r="I46" s="74">
        <v>932.12829193320874</v>
      </c>
      <c r="J46" s="74">
        <f t="shared" si="0"/>
        <v>18250.676267554041</v>
      </c>
    </row>
    <row r="47" spans="1:10">
      <c r="A47" s="62" t="str">
        <f>Production!B49</f>
        <v>Transporte aéreo</v>
      </c>
      <c r="B47" s="74">
        <f>Production!EB49</f>
        <v>35430</v>
      </c>
      <c r="C47" s="82">
        <v>8133</v>
      </c>
      <c r="D47" s="74">
        <v>1008.2186873708938</v>
      </c>
      <c r="E47" s="74">
        <v>116.061565897119</v>
      </c>
      <c r="F47" s="74">
        <v>28.245573460541749</v>
      </c>
      <c r="G47" s="74">
        <v>1982.4255849149272</v>
      </c>
      <c r="H47" s="74">
        <v>23.970193054086316</v>
      </c>
      <c r="I47" s="74">
        <v>3082.3908126626266</v>
      </c>
      <c r="J47" s="74">
        <f t="shared" si="0"/>
        <v>49804.31241736019</v>
      </c>
    </row>
    <row r="48" spans="1:10">
      <c r="A48" s="62" t="str">
        <f>Production!B50</f>
        <v>Armazenamento, atividades auxiliares dos transportes e correio</v>
      </c>
      <c r="B48" s="74">
        <f>Production!EB50</f>
        <v>100401</v>
      </c>
      <c r="C48" s="82">
        <v>3713</v>
      </c>
      <c r="D48" s="74">
        <v>607.68048763331456</v>
      </c>
      <c r="E48" s="74">
        <v>47.131655361796334</v>
      </c>
      <c r="F48" s="74">
        <v>24.869418469544325</v>
      </c>
      <c r="G48" s="74">
        <v>507.09585360375195</v>
      </c>
      <c r="H48" s="74">
        <v>25.032013278207394</v>
      </c>
      <c r="I48" s="74">
        <v>2187.2661367078977</v>
      </c>
      <c r="J48" s="74">
        <f t="shared" si="0"/>
        <v>107513.07556505452</v>
      </c>
    </row>
    <row r="49" spans="1:10">
      <c r="A49" s="62" t="str">
        <f>Production!B51</f>
        <v>Alojamento</v>
      </c>
      <c r="B49" s="74">
        <f>Production!EB51</f>
        <v>21312</v>
      </c>
      <c r="C49" s="82">
        <v>394</v>
      </c>
      <c r="D49" s="74">
        <v>742.66043905277934</v>
      </c>
      <c r="E49" s="74">
        <v>44.008091720109128</v>
      </c>
      <c r="F49" s="74">
        <v>18.127784888164456</v>
      </c>
      <c r="G49" s="74">
        <v>456.96199185418806</v>
      </c>
      <c r="H49" s="74">
        <v>41.256473816848612</v>
      </c>
      <c r="I49" s="74">
        <v>306.56357799512529</v>
      </c>
      <c r="J49" s="74">
        <f t="shared" si="0"/>
        <v>23315.578359327214</v>
      </c>
    </row>
    <row r="50" spans="1:10">
      <c r="A50" s="62" t="str">
        <f>Production!B52</f>
        <v>Alimentação</v>
      </c>
      <c r="B50" s="74">
        <f>Production!EB52</f>
        <v>192196</v>
      </c>
      <c r="C50" s="82">
        <v>4721</v>
      </c>
      <c r="D50" s="74">
        <v>13420.961378127502</v>
      </c>
      <c r="E50" s="74">
        <v>1091.4188540225073</v>
      </c>
      <c r="F50" s="74">
        <v>176.62347932541226</v>
      </c>
      <c r="G50" s="74">
        <v>6973.8868616427644</v>
      </c>
      <c r="H50" s="74">
        <v>1474.2090146703267</v>
      </c>
      <c r="I50" s="74">
        <v>4502.3428263614751</v>
      </c>
      <c r="J50" s="74">
        <f t="shared" si="0"/>
        <v>224556.44241414999</v>
      </c>
    </row>
    <row r="51" spans="1:10">
      <c r="A51" s="62" t="str">
        <f>Production!B53</f>
        <v>Edição e edição integrada à impressão</v>
      </c>
      <c r="B51" s="74">
        <f>Production!EB53</f>
        <v>21590</v>
      </c>
      <c r="C51" s="82">
        <v>932</v>
      </c>
      <c r="D51" s="74">
        <v>1321.992056484341</v>
      </c>
      <c r="E51" s="74">
        <v>60.099289009610061</v>
      </c>
      <c r="F51" s="74">
        <v>9.8817079820122782</v>
      </c>
      <c r="G51" s="74">
        <v>420.60827200106803</v>
      </c>
      <c r="H51" s="74">
        <v>46.411673716064278</v>
      </c>
      <c r="I51" s="74">
        <v>504.10858044245447</v>
      </c>
      <c r="J51" s="74">
        <f t="shared" si="0"/>
        <v>24885.10157963555</v>
      </c>
    </row>
    <row r="52" spans="1:10">
      <c r="A52" s="62" t="str">
        <f>Production!B54</f>
        <v>Atividades de televisão, rádio, cinema e  gravação/edição de som e imagem</v>
      </c>
      <c r="B52" s="74">
        <f>Production!EB54</f>
        <v>38494</v>
      </c>
      <c r="C52" s="82">
        <v>1895</v>
      </c>
      <c r="D52" s="74">
        <v>536.87908060701864</v>
      </c>
      <c r="E52" s="74">
        <v>25.992837187855311</v>
      </c>
      <c r="F52" s="74">
        <v>21.124582123246647</v>
      </c>
      <c r="G52" s="74">
        <v>316.26135314464943</v>
      </c>
      <c r="H52" s="74">
        <v>35.150698291498983</v>
      </c>
      <c r="I52" s="74">
        <v>1229.0019562159182</v>
      </c>
      <c r="J52" s="74">
        <f t="shared" si="0"/>
        <v>42553.410507570188</v>
      </c>
    </row>
    <row r="53" spans="1:10">
      <c r="A53" s="62" t="str">
        <f>Production!B55</f>
        <v>Telecomunicações</v>
      </c>
      <c r="B53" s="74">
        <f>Production!EB55</f>
        <v>160382</v>
      </c>
      <c r="C53" s="82">
        <v>6193</v>
      </c>
      <c r="D53" s="74">
        <v>768.85633208361526</v>
      </c>
      <c r="E53" s="74">
        <v>38.283959617296333</v>
      </c>
      <c r="F53" s="74">
        <v>50.576258485610467</v>
      </c>
      <c r="G53" s="74">
        <v>5086.1700789590259</v>
      </c>
      <c r="H53" s="74">
        <v>51.882339901113369</v>
      </c>
      <c r="I53" s="74">
        <v>4929.5886067127058</v>
      </c>
      <c r="J53" s="74">
        <f t="shared" si="0"/>
        <v>177500.35757575935</v>
      </c>
    </row>
    <row r="54" spans="1:10">
      <c r="A54" s="62" t="str">
        <f>Production!B56</f>
        <v>Desenvolvimento de sistemas e outros serviços de informação</v>
      </c>
      <c r="B54" s="74">
        <f>Production!EB56</f>
        <v>101707</v>
      </c>
      <c r="C54" s="82">
        <v>3963</v>
      </c>
      <c r="D54" s="74">
        <v>1283.1752261296788</v>
      </c>
      <c r="E54" s="74">
        <v>70.443820599407232</v>
      </c>
      <c r="F54" s="74">
        <v>52.404230373023559</v>
      </c>
      <c r="G54" s="74">
        <v>654.36755394686475</v>
      </c>
      <c r="H54" s="74">
        <v>122.77102816282827</v>
      </c>
      <c r="I54" s="74">
        <v>1698.5546962528406</v>
      </c>
      <c r="J54" s="74">
        <f t="shared" si="0"/>
        <v>109551.71655546465</v>
      </c>
    </row>
    <row r="55" spans="1:10">
      <c r="A55" s="62" t="str">
        <f>Production!B57</f>
        <v>Intermediação financeira, seguros e previdência complementar</v>
      </c>
      <c r="B55" s="74">
        <f>Production!EB57</f>
        <v>444766</v>
      </c>
      <c r="C55" s="82">
        <v>7860</v>
      </c>
      <c r="D55" s="74">
        <v>2876.6463999161333</v>
      </c>
      <c r="E55" s="74">
        <v>93.566617726567856</v>
      </c>
      <c r="F55" s="74">
        <v>46.033658531159368</v>
      </c>
      <c r="G55" s="74">
        <v>3010.7020420381068</v>
      </c>
      <c r="H55" s="74">
        <v>85.896317717057372</v>
      </c>
      <c r="I55" s="74">
        <v>13230.154684627894</v>
      </c>
      <c r="J55" s="74">
        <f t="shared" si="0"/>
        <v>471968.99972055689</v>
      </c>
    </row>
    <row r="56" spans="1:10">
      <c r="A56" s="62" t="str">
        <f>Production!B58</f>
        <v>Atividades imobiliárias</v>
      </c>
      <c r="B56" s="74">
        <f>Production!EB58</f>
        <v>457749</v>
      </c>
      <c r="C56" s="82">
        <v>1464</v>
      </c>
      <c r="D56" s="74">
        <v>1308.8189507832483</v>
      </c>
      <c r="E56" s="74">
        <v>129.6953214816966</v>
      </c>
      <c r="F56" s="74">
        <v>58.303936135789385</v>
      </c>
      <c r="G56" s="74">
        <v>659.36964193921472</v>
      </c>
      <c r="H56" s="74">
        <v>58.596021512461142</v>
      </c>
      <c r="I56" s="74">
        <v>2919.4850398307772</v>
      </c>
      <c r="J56" s="74">
        <f t="shared" si="0"/>
        <v>464347.26891168318</v>
      </c>
    </row>
    <row r="57" spans="1:10">
      <c r="A57" s="62" t="str">
        <f>Production!B59</f>
        <v xml:space="preserve">Atividades jurídicas, contábeis, consultoria e sedes de empresas </v>
      </c>
      <c r="B57" s="74">
        <f>Production!EB59</f>
        <v>160406</v>
      </c>
      <c r="C57" s="82">
        <v>2480</v>
      </c>
      <c r="D57" s="74">
        <v>1428.7185939492954</v>
      </c>
      <c r="E57" s="74">
        <v>70.202878343525612</v>
      </c>
      <c r="F57" s="74">
        <v>57.610724242087571</v>
      </c>
      <c r="G57" s="74">
        <v>1190.7894358130984</v>
      </c>
      <c r="H57" s="74">
        <v>100.43043181673666</v>
      </c>
      <c r="I57" s="74">
        <v>2299.4783564080731</v>
      </c>
      <c r="J57" s="74">
        <f t="shared" si="0"/>
        <v>168033.2304205728</v>
      </c>
    </row>
    <row r="58" spans="1:10">
      <c r="A58" s="62" t="str">
        <f>Production!B60</f>
        <v>Serviços de arquitetura, engenharia, testes/análises técnicas e P &amp; D</v>
      </c>
      <c r="B58" s="74">
        <f>Production!EB60</f>
        <v>69319</v>
      </c>
      <c r="C58" s="82">
        <v>3215</v>
      </c>
      <c r="D58" s="74">
        <v>1490.1462593245672</v>
      </c>
      <c r="E58" s="74">
        <v>71.423535114583558</v>
      </c>
      <c r="F58" s="74">
        <v>89.070218074335074</v>
      </c>
      <c r="G58" s="74">
        <v>657.34706345386519</v>
      </c>
      <c r="H58" s="74">
        <v>91.148915149996398</v>
      </c>
      <c r="I58" s="74">
        <v>1250.2303238539823</v>
      </c>
      <c r="J58" s="74">
        <f t="shared" si="0"/>
        <v>76183.366314971339</v>
      </c>
    </row>
    <row r="59" spans="1:10">
      <c r="A59" s="62" t="str">
        <f>Production!B61</f>
        <v>Outras atividades profissionais, científicas e técnicas</v>
      </c>
      <c r="B59" s="74">
        <f>Production!EB61</f>
        <v>80404</v>
      </c>
      <c r="C59" s="82">
        <v>3322</v>
      </c>
      <c r="D59" s="74">
        <v>2832.4964511988019</v>
      </c>
      <c r="E59" s="74">
        <v>74.775951120423954</v>
      </c>
      <c r="F59" s="74">
        <v>29.349813379392721</v>
      </c>
      <c r="G59" s="74">
        <v>960.23457708961928</v>
      </c>
      <c r="H59" s="74">
        <v>54.231768443551225</v>
      </c>
      <c r="I59" s="74">
        <v>2101.8179129383916</v>
      </c>
      <c r="J59" s="74">
        <f t="shared" si="0"/>
        <v>89778.906474170188</v>
      </c>
    </row>
    <row r="60" spans="1:10">
      <c r="A60" s="62" t="str">
        <f>Production!B62</f>
        <v>Aluguéis não-imobiliários e gestão de ativos de propriedade intelectual</v>
      </c>
      <c r="B60" s="74">
        <f>Production!EB62</f>
        <v>45210</v>
      </c>
      <c r="C60" s="82">
        <v>1808</v>
      </c>
      <c r="D60" s="74">
        <v>815.42457593872484</v>
      </c>
      <c r="E60" s="74">
        <v>38.000045891659234</v>
      </c>
      <c r="F60" s="74">
        <v>39.245692675169686</v>
      </c>
      <c r="G60" s="74">
        <v>385.26035450510255</v>
      </c>
      <c r="H60" s="74">
        <v>43.464903309420009</v>
      </c>
      <c r="I60" s="74">
        <v>741.14964514301687</v>
      </c>
      <c r="J60" s="74">
        <f t="shared" si="0"/>
        <v>49080.545217463092</v>
      </c>
    </row>
    <row r="61" spans="1:10">
      <c r="A61" s="62" t="str">
        <f>Production!B63</f>
        <v>Outras atividades administrativas e serviços complementares</v>
      </c>
      <c r="B61" s="74">
        <f>Production!EB63</f>
        <v>182232</v>
      </c>
      <c r="C61" s="82">
        <v>3895</v>
      </c>
      <c r="D61" s="74">
        <v>3399.9754653006562</v>
      </c>
      <c r="E61" s="74">
        <v>164.42962426699404</v>
      </c>
      <c r="F61" s="74">
        <v>163.64299973308118</v>
      </c>
      <c r="G61" s="74">
        <v>2209.1143845770753</v>
      </c>
      <c r="H61" s="74">
        <v>269.32000621173654</v>
      </c>
      <c r="I61" s="74">
        <v>2246.5618539448374</v>
      </c>
      <c r="J61" s="74">
        <f t="shared" si="0"/>
        <v>194580.04433403438</v>
      </c>
    </row>
    <row r="62" spans="1:10">
      <c r="A62" s="62" t="str">
        <f>Production!B64</f>
        <v>Atividades de vigilância, segurança e investigação</v>
      </c>
      <c r="B62" s="74">
        <f>Production!EB64</f>
        <v>33105</v>
      </c>
      <c r="C62" s="82">
        <v>456</v>
      </c>
      <c r="D62" s="74">
        <v>287.17319163162375</v>
      </c>
      <c r="E62" s="74">
        <v>15.093258103231349</v>
      </c>
      <c r="F62" s="74">
        <v>11.96729271165424</v>
      </c>
      <c r="G62" s="74">
        <v>207.28366310449437</v>
      </c>
      <c r="H62" s="74">
        <v>14.379105384022067</v>
      </c>
      <c r="I62" s="74">
        <v>304.08233242469055</v>
      </c>
      <c r="J62" s="74">
        <f t="shared" si="0"/>
        <v>34400.978843359713</v>
      </c>
    </row>
    <row r="63" spans="1:10">
      <c r="A63" s="62" t="str">
        <f>Production!B65</f>
        <v>Administração pública, defesa e seguridade social</v>
      </c>
      <c r="B63" s="74">
        <f>Production!EB65</f>
        <v>628194</v>
      </c>
      <c r="C63" s="82">
        <v>10736</v>
      </c>
      <c r="D63" s="74">
        <v>4532.2308339011079</v>
      </c>
      <c r="E63" s="74">
        <v>241.27881492616021</v>
      </c>
      <c r="F63" s="74">
        <v>124.36137349047678</v>
      </c>
      <c r="G63" s="74">
        <v>4060.4022632267174</v>
      </c>
      <c r="H63" s="74">
        <v>126.81175214602445</v>
      </c>
      <c r="I63" s="74">
        <v>11703.954517417877</v>
      </c>
      <c r="J63" s="74">
        <f t="shared" si="0"/>
        <v>659719.03955510817</v>
      </c>
    </row>
    <row r="64" spans="1:10">
      <c r="A64" s="62" t="str">
        <f>Production!B66</f>
        <v>Educação pública</v>
      </c>
      <c r="B64" s="74">
        <f>Production!EB66</f>
        <v>252328</v>
      </c>
      <c r="C64" s="82">
        <v>3794</v>
      </c>
      <c r="D64" s="74">
        <v>4233.1245682783538</v>
      </c>
      <c r="E64" s="74">
        <v>153.46035937179511</v>
      </c>
      <c r="F64" s="74">
        <v>110.1489054195107</v>
      </c>
      <c r="G64" s="74">
        <v>1802.1624284710538</v>
      </c>
      <c r="H64" s="74">
        <v>123.63385389240288</v>
      </c>
      <c r="I64" s="74">
        <v>1908.9426845932833</v>
      </c>
      <c r="J64" s="74">
        <f t="shared" si="0"/>
        <v>264453.47280002636</v>
      </c>
    </row>
    <row r="65" spans="1:10">
      <c r="A65" s="62" t="str">
        <f>Production!B67</f>
        <v>Educação privada</v>
      </c>
      <c r="B65" s="74">
        <f>Production!EB67</f>
        <v>83639</v>
      </c>
      <c r="C65" s="82">
        <v>2388</v>
      </c>
      <c r="D65" s="74">
        <v>1063.7465983331856</v>
      </c>
      <c r="E65" s="74">
        <v>23.272443232570865</v>
      </c>
      <c r="F65" s="74">
        <v>8.4356964930365326</v>
      </c>
      <c r="G65" s="74">
        <v>672.66487721988688</v>
      </c>
      <c r="H65" s="74">
        <v>22.8897705743465</v>
      </c>
      <c r="I65" s="74">
        <v>1118.4579601408982</v>
      </c>
      <c r="J65" s="74">
        <f t="shared" si="0"/>
        <v>88936.467345993908</v>
      </c>
    </row>
    <row r="66" spans="1:10">
      <c r="A66" s="62" t="str">
        <f>Production!B68</f>
        <v>Saúde pública</v>
      </c>
      <c r="B66" s="74">
        <f>Production!EB68</f>
        <v>146225</v>
      </c>
      <c r="C66" s="82">
        <v>4786</v>
      </c>
      <c r="D66" s="74">
        <v>4059.0456286015901</v>
      </c>
      <c r="E66" s="74">
        <v>157.07377719952322</v>
      </c>
      <c r="F66" s="74">
        <v>156.69602759985273</v>
      </c>
      <c r="G66" s="74">
        <v>2204.3796273669409</v>
      </c>
      <c r="H66" s="74">
        <v>96.970463111387716</v>
      </c>
      <c r="I66" s="74">
        <v>1745.4628493964296</v>
      </c>
      <c r="J66" s="74">
        <f t="shared" si="0"/>
        <v>159430.62837327571</v>
      </c>
    </row>
    <row r="67" spans="1:10">
      <c r="A67" s="62" t="str">
        <f>Production!B69</f>
        <v>Saúde privada</v>
      </c>
      <c r="B67" s="74">
        <f>Production!EB69</f>
        <v>156557</v>
      </c>
      <c r="C67" s="82">
        <v>5493</v>
      </c>
      <c r="D67" s="74">
        <v>9951.1810027581032</v>
      </c>
      <c r="E67" s="74">
        <v>294.1443765665091</v>
      </c>
      <c r="F67" s="74">
        <v>374.73336791037855</v>
      </c>
      <c r="G67" s="74">
        <v>4030.9786862751785</v>
      </c>
      <c r="H67" s="74">
        <v>282.21830470356122</v>
      </c>
      <c r="I67" s="74">
        <v>1925.256116353369</v>
      </c>
      <c r="J67" s="74">
        <f t="shared" si="0"/>
        <v>178908.5118545671</v>
      </c>
    </row>
    <row r="68" spans="1:10">
      <c r="A68" s="62" t="str">
        <f>Production!B70</f>
        <v>Atividades artísticas, criativas e de espetáculos</v>
      </c>
      <c r="B68" s="74">
        <f>Production!EB70</f>
        <v>31169</v>
      </c>
      <c r="C68" s="82">
        <v>958</v>
      </c>
      <c r="D68" s="74">
        <v>500.9836507279129</v>
      </c>
      <c r="E68" s="74">
        <v>18.073082984517271</v>
      </c>
      <c r="F68" s="74">
        <v>14.919088684425924</v>
      </c>
      <c r="G68" s="74">
        <v>316.10489090935289</v>
      </c>
      <c r="H68" s="74">
        <v>25.029260141151944</v>
      </c>
      <c r="I68" s="74">
        <v>571.27107951051244</v>
      </c>
      <c r="J68" s="74">
        <f t="shared" ref="J68:J70" si="1">B68+C68+D68+E68+F68+G68+H68+I68</f>
        <v>33573.381052957877</v>
      </c>
    </row>
    <row r="69" spans="1:10">
      <c r="A69" s="62" t="str">
        <f>Production!B71</f>
        <v>Organizações associativas e outros serviços pessoais</v>
      </c>
      <c r="B69" s="74">
        <f>Production!EB71</f>
        <v>131179</v>
      </c>
      <c r="C69" s="82">
        <v>8804</v>
      </c>
      <c r="D69" s="74">
        <v>3019.9151924321372</v>
      </c>
      <c r="E69" s="74">
        <v>146.1280006029163</v>
      </c>
      <c r="F69" s="74">
        <v>111.78484966675519</v>
      </c>
      <c r="G69" s="74">
        <v>2717.3560530009909</v>
      </c>
      <c r="H69" s="74">
        <v>173.17955927708223</v>
      </c>
      <c r="I69" s="74">
        <v>2847.2647429540207</v>
      </c>
      <c r="J69" s="74">
        <f t="shared" si="1"/>
        <v>148998.62839793391</v>
      </c>
    </row>
    <row r="70" spans="1:10">
      <c r="A70" s="62" t="str">
        <f>Production!B72</f>
        <v>Serviços domésticos</v>
      </c>
      <c r="B70" s="74">
        <f>Production!EB72</f>
        <v>53656</v>
      </c>
      <c r="C70" s="82">
        <v>0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f t="shared" si="1"/>
        <v>53656</v>
      </c>
    </row>
    <row r="71" spans="1:10">
      <c r="A71" s="1" t="s">
        <v>257</v>
      </c>
      <c r="B71" s="96">
        <f>SUM(B3:B70)</f>
        <v>9090434</v>
      </c>
      <c r="C71" s="96">
        <f t="shared" ref="C71:J71" si="2">SUM(C3:C70)</f>
        <v>491037</v>
      </c>
      <c r="D71" s="96">
        <f t="shared" si="2"/>
        <v>313337.5933616613</v>
      </c>
      <c r="E71" s="96">
        <f t="shared" si="2"/>
        <v>36059.029755624222</v>
      </c>
      <c r="F71" s="96">
        <f t="shared" si="2"/>
        <v>19882.902677771865</v>
      </c>
      <c r="G71" s="96">
        <f t="shared" si="2"/>
        <v>136404.82475346938</v>
      </c>
      <c r="H71" s="96">
        <f t="shared" si="2"/>
        <v>14962.478763402372</v>
      </c>
      <c r="I71" s="96">
        <f t="shared" si="2"/>
        <v>201356.66259763052</v>
      </c>
      <c r="J71" s="96">
        <f t="shared" si="2"/>
        <v>10303474.491909558</v>
      </c>
    </row>
    <row r="72" spans="1:10">
      <c r="A72" s="62"/>
    </row>
    <row r="73" spans="1:10">
      <c r="A73" s="62"/>
    </row>
    <row r="74" spans="1:10">
      <c r="A74" s="62"/>
    </row>
    <row r="75" spans="1:10">
      <c r="A75" s="62"/>
    </row>
    <row r="76" spans="1:10">
      <c r="A76" s="62"/>
    </row>
    <row r="77" spans="1:10">
      <c r="A77" s="62"/>
    </row>
    <row r="78" spans="1:10">
      <c r="A78" s="62"/>
    </row>
    <row r="79" spans="1:10">
      <c r="A79" s="62"/>
    </row>
    <row r="80" spans="1:10">
      <c r="A80" s="62"/>
    </row>
    <row r="81" spans="1:1">
      <c r="A81" s="62"/>
    </row>
    <row r="82" spans="1:1">
      <c r="A82" s="62"/>
    </row>
    <row r="83" spans="1:1">
      <c r="A83" s="62"/>
    </row>
    <row r="84" spans="1:1">
      <c r="A84" s="62"/>
    </row>
    <row r="85" spans="1:1">
      <c r="A85" s="62"/>
    </row>
    <row r="86" spans="1:1">
      <c r="A86" s="62"/>
    </row>
    <row r="87" spans="1:1">
      <c r="A87" s="62"/>
    </row>
    <row r="88" spans="1:1">
      <c r="A88" s="62"/>
    </row>
    <row r="89" spans="1:1">
      <c r="A89" s="62"/>
    </row>
    <row r="90" spans="1:1">
      <c r="A90" s="62"/>
    </row>
    <row r="91" spans="1:1">
      <c r="A91" s="62"/>
    </row>
    <row r="92" spans="1:1">
      <c r="A92" s="62"/>
    </row>
    <row r="93" spans="1:1">
      <c r="A93" s="62"/>
    </row>
    <row r="94" spans="1:1">
      <c r="A94" s="62"/>
    </row>
    <row r="95" spans="1:1">
      <c r="A95" s="62"/>
    </row>
    <row r="96" spans="1:1">
      <c r="A96" s="62"/>
    </row>
    <row r="97" spans="1:1">
      <c r="A97" s="62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  <row r="112" spans="1:1">
      <c r="A112" s="62"/>
    </row>
    <row r="113" spans="1:1">
      <c r="A113" s="62"/>
    </row>
    <row r="114" spans="1:1">
      <c r="A114" s="62"/>
    </row>
    <row r="115" spans="1:1">
      <c r="A115" s="62"/>
    </row>
    <row r="116" spans="1:1">
      <c r="A116" s="62"/>
    </row>
    <row r="117" spans="1:1">
      <c r="A117" s="62"/>
    </row>
    <row r="118" spans="1:1">
      <c r="A118" s="62"/>
    </row>
    <row r="119" spans="1:1">
      <c r="A119" s="62"/>
    </row>
    <row r="120" spans="1:1">
      <c r="A120" s="62"/>
    </row>
    <row r="121" spans="1:1">
      <c r="A121" s="62"/>
    </row>
    <row r="122" spans="1:1">
      <c r="A122" s="62"/>
    </row>
    <row r="123" spans="1:1">
      <c r="A123" s="62"/>
    </row>
    <row r="124" spans="1:1">
      <c r="A124" s="62"/>
    </row>
    <row r="125" spans="1:1">
      <c r="A125" s="62"/>
    </row>
    <row r="126" spans="1:1">
      <c r="A126" s="62"/>
    </row>
    <row r="127" spans="1:1">
      <c r="A127" s="62"/>
    </row>
    <row r="128" spans="1:1">
      <c r="A128" s="62"/>
    </row>
    <row r="129" spans="1:1">
      <c r="A129" s="62"/>
    </row>
    <row r="130" spans="1:1">
      <c r="A130" s="62"/>
    </row>
    <row r="131" spans="1:1">
      <c r="A131" s="62"/>
    </row>
    <row r="132" spans="1:1">
      <c r="A132" s="62"/>
    </row>
    <row r="133" spans="1:1">
      <c r="A133" s="62"/>
    </row>
    <row r="134" spans="1:1">
      <c r="A134" s="62"/>
    </row>
    <row r="135" spans="1:1">
      <c r="A135" s="6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89"/>
  <sheetViews>
    <sheetView workbookViewId="0">
      <pane xSplit="2" ySplit="7" topLeftCell="CG8" activePane="bottomRight" state="frozen"/>
      <selection pane="topRight" activeCell="C1" sqref="C1"/>
      <selection pane="bottomLeft" activeCell="A8" sqref="A8"/>
      <selection pane="bottomRight" activeCell="CH7" sqref="CH7"/>
    </sheetView>
  </sheetViews>
  <sheetFormatPr defaultColWidth="8.77734375" defaultRowHeight="14.4"/>
  <cols>
    <col min="2" max="2" width="47.109375" customWidth="1"/>
    <col min="3" max="94" width="17.109375" customWidth="1"/>
  </cols>
  <sheetData>
    <row r="1" spans="1:94" ht="17.399999999999999">
      <c r="A1" s="133" t="s">
        <v>15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</row>
    <row r="2" spans="1:94" ht="16.8">
      <c r="A2" s="135" t="s">
        <v>16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</row>
    <row r="3" spans="1:94">
      <c r="A3" s="134" t="s">
        <v>11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</row>
    <row r="4" spans="1:94">
      <c r="A4" s="134" t="s">
        <v>13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</row>
    <row r="6" spans="1:94">
      <c r="A6" s="5" t="s">
        <v>12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5" t="s">
        <v>34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39</v>
      </c>
      <c r="Y6" s="5" t="s">
        <v>40</v>
      </c>
      <c r="Z6" s="5" t="s">
        <v>41</v>
      </c>
      <c r="AA6" s="5" t="s">
        <v>42</v>
      </c>
      <c r="AB6" s="5" t="s">
        <v>43</v>
      </c>
      <c r="AC6" s="5" t="s">
        <v>44</v>
      </c>
      <c r="AD6" s="5" t="s">
        <v>45</v>
      </c>
      <c r="AE6" s="5" t="s">
        <v>46</v>
      </c>
      <c r="AF6" s="5" t="s">
        <v>47</v>
      </c>
      <c r="AG6" s="5" t="s">
        <v>48</v>
      </c>
      <c r="AH6" s="5" t="s">
        <v>49</v>
      </c>
      <c r="AI6" s="5" t="s">
        <v>50</v>
      </c>
      <c r="AJ6" s="5" t="s">
        <v>51</v>
      </c>
      <c r="AK6" s="5" t="s">
        <v>52</v>
      </c>
      <c r="AL6" s="5" t="s">
        <v>53</v>
      </c>
      <c r="AM6" s="5" t="s">
        <v>54</v>
      </c>
      <c r="AN6" s="5" t="s">
        <v>55</v>
      </c>
      <c r="AO6" s="5" t="s">
        <v>56</v>
      </c>
      <c r="AP6" s="5" t="s">
        <v>57</v>
      </c>
      <c r="AQ6" s="5" t="s">
        <v>58</v>
      </c>
      <c r="AR6" s="5" t="s">
        <v>59</v>
      </c>
      <c r="AS6" s="5" t="s">
        <v>60</v>
      </c>
      <c r="AT6" s="5" t="s">
        <v>61</v>
      </c>
      <c r="AU6" s="5" t="s">
        <v>62</v>
      </c>
      <c r="AV6" s="5" t="s">
        <v>63</v>
      </c>
      <c r="AW6" s="5" t="s">
        <v>64</v>
      </c>
      <c r="AX6" s="5" t="s">
        <v>65</v>
      </c>
      <c r="AY6" s="5" t="s">
        <v>66</v>
      </c>
      <c r="AZ6" s="5" t="s">
        <v>67</v>
      </c>
      <c r="BA6" s="5" t="s">
        <v>68</v>
      </c>
      <c r="BB6" s="5" t="s">
        <v>69</v>
      </c>
      <c r="BC6" s="5" t="s">
        <v>70</v>
      </c>
      <c r="BD6" s="5" t="s">
        <v>71</v>
      </c>
      <c r="BE6" s="5" t="s">
        <v>72</v>
      </c>
      <c r="BF6" s="5" t="s">
        <v>73</v>
      </c>
      <c r="BG6" s="5" t="s">
        <v>74</v>
      </c>
      <c r="BH6" s="5" t="s">
        <v>75</v>
      </c>
      <c r="BI6" s="5" t="s">
        <v>76</v>
      </c>
      <c r="BJ6" s="5" t="s">
        <v>77</v>
      </c>
      <c r="BK6" s="5" t="s">
        <v>78</v>
      </c>
      <c r="BL6" s="5" t="s">
        <v>79</v>
      </c>
      <c r="BM6" s="5" t="s">
        <v>80</v>
      </c>
      <c r="BN6" s="5" t="s">
        <v>81</v>
      </c>
      <c r="BO6" s="5" t="s">
        <v>82</v>
      </c>
      <c r="BP6" s="5" t="s">
        <v>83</v>
      </c>
      <c r="BQ6" s="5" t="s">
        <v>84</v>
      </c>
      <c r="BR6" s="5" t="s">
        <v>85</v>
      </c>
      <c r="BS6" s="5" t="s">
        <v>86</v>
      </c>
      <c r="BT6" s="5" t="s">
        <v>87</v>
      </c>
      <c r="BU6" s="5" t="s">
        <v>88</v>
      </c>
      <c r="BV6" s="5" t="s">
        <v>89</v>
      </c>
      <c r="BW6" s="5" t="s">
        <v>90</v>
      </c>
      <c r="BX6" s="5" t="s">
        <v>91</v>
      </c>
      <c r="BY6" s="5" t="s">
        <v>92</v>
      </c>
      <c r="BZ6" s="5" t="s">
        <v>93</v>
      </c>
      <c r="CA6" s="5" t="s">
        <v>94</v>
      </c>
      <c r="CB6" s="5" t="s">
        <v>95</v>
      </c>
      <c r="CC6" s="5" t="s">
        <v>96</v>
      </c>
      <c r="CD6" s="5" t="s">
        <v>97</v>
      </c>
      <c r="CE6" s="5" t="s">
        <v>98</v>
      </c>
      <c r="CF6" s="5" t="s">
        <v>99</v>
      </c>
      <c r="CG6" s="5" t="s">
        <v>100</v>
      </c>
      <c r="CH6" s="5" t="s">
        <v>101</v>
      </c>
      <c r="CI6" s="5" t="s">
        <v>102</v>
      </c>
      <c r="CJ6" s="5" t="s">
        <v>103</v>
      </c>
      <c r="CK6" s="5" t="s">
        <v>104</v>
      </c>
      <c r="CL6" s="5" t="s">
        <v>105</v>
      </c>
      <c r="CM6" s="5" t="s">
        <v>106</v>
      </c>
      <c r="CN6" s="5" t="s">
        <v>107</v>
      </c>
      <c r="CO6" s="5" t="s">
        <v>108</v>
      </c>
      <c r="CP6" s="5" t="s">
        <v>109</v>
      </c>
    </row>
    <row r="7" spans="1:94" s="8" customFormat="1" ht="66.599999999999994">
      <c r="A7" s="10" t="s">
        <v>110</v>
      </c>
      <c r="B7" s="10" t="s">
        <v>111</v>
      </c>
      <c r="C7" s="10" t="s">
        <v>112</v>
      </c>
      <c r="D7" s="10" t="s">
        <v>113</v>
      </c>
      <c r="E7" s="10" t="s">
        <v>114</v>
      </c>
      <c r="F7" s="10" t="s">
        <v>115</v>
      </c>
      <c r="G7" s="10" t="s">
        <v>116</v>
      </c>
      <c r="H7" s="10" t="s">
        <v>117</v>
      </c>
      <c r="I7" s="10" t="s">
        <v>118</v>
      </c>
      <c r="J7" s="10" t="s">
        <v>119</v>
      </c>
      <c r="K7" s="10" t="s">
        <v>120</v>
      </c>
      <c r="L7" s="10" t="s">
        <v>121</v>
      </c>
      <c r="M7" s="10" t="s">
        <v>122</v>
      </c>
      <c r="N7" s="10" t="s">
        <v>123</v>
      </c>
      <c r="O7" s="10" t="s">
        <v>124</v>
      </c>
      <c r="P7" s="10" t="s">
        <v>125</v>
      </c>
      <c r="Q7" s="10" t="s">
        <v>126</v>
      </c>
      <c r="R7" s="10" t="s">
        <v>127</v>
      </c>
      <c r="S7" s="10" t="s">
        <v>128</v>
      </c>
      <c r="T7" s="10" t="s">
        <v>129</v>
      </c>
      <c r="U7" s="10" t="s">
        <v>130</v>
      </c>
      <c r="V7" s="10" t="s">
        <v>131</v>
      </c>
      <c r="W7" s="10" t="s">
        <v>132</v>
      </c>
      <c r="X7" s="10" t="s">
        <v>133</v>
      </c>
      <c r="Y7" s="10" t="s">
        <v>134</v>
      </c>
      <c r="Z7" s="10" t="s">
        <v>135</v>
      </c>
      <c r="AA7" s="10" t="s">
        <v>136</v>
      </c>
      <c r="AB7" s="10" t="s">
        <v>137</v>
      </c>
      <c r="AC7" s="10" t="s">
        <v>138</v>
      </c>
      <c r="AD7" s="10" t="s">
        <v>139</v>
      </c>
      <c r="AE7" s="10" t="s">
        <v>140</v>
      </c>
      <c r="AF7" s="10" t="s">
        <v>141</v>
      </c>
      <c r="AG7" s="10" t="s">
        <v>142</v>
      </c>
      <c r="AH7" s="10" t="s">
        <v>143</v>
      </c>
      <c r="AI7" s="10" t="s">
        <v>144</v>
      </c>
      <c r="AJ7" s="10" t="s">
        <v>145</v>
      </c>
      <c r="AK7" s="10" t="s">
        <v>146</v>
      </c>
      <c r="AL7" s="10" t="s">
        <v>147</v>
      </c>
      <c r="AM7" s="10" t="s">
        <v>148</v>
      </c>
      <c r="AN7" s="10" t="s">
        <v>149</v>
      </c>
      <c r="AO7" s="10" t="s">
        <v>150</v>
      </c>
      <c r="AP7" s="10" t="s">
        <v>151</v>
      </c>
      <c r="AQ7" s="10" t="s">
        <v>152</v>
      </c>
      <c r="AR7" s="10" t="s">
        <v>153</v>
      </c>
      <c r="AS7" s="10" t="s">
        <v>154</v>
      </c>
      <c r="AT7" s="10" t="s">
        <v>155</v>
      </c>
      <c r="AU7" s="10" t="s">
        <v>156</v>
      </c>
      <c r="AV7" s="10" t="s">
        <v>157</v>
      </c>
      <c r="AW7" s="10" t="s">
        <v>158</v>
      </c>
      <c r="AX7" s="10" t="s">
        <v>159</v>
      </c>
      <c r="AY7" s="10" t="s">
        <v>160</v>
      </c>
      <c r="AZ7" s="10" t="s">
        <v>161</v>
      </c>
      <c r="BA7" s="10" t="s">
        <v>162</v>
      </c>
      <c r="BB7" s="10" t="s">
        <v>163</v>
      </c>
      <c r="BC7" s="10" t="s">
        <v>164</v>
      </c>
      <c r="BD7" s="10" t="s">
        <v>165</v>
      </c>
      <c r="BE7" s="10" t="s">
        <v>166</v>
      </c>
      <c r="BF7" s="10" t="s">
        <v>167</v>
      </c>
      <c r="BG7" s="10" t="s">
        <v>168</v>
      </c>
      <c r="BH7" s="10" t="s">
        <v>169</v>
      </c>
      <c r="BI7" s="10" t="s">
        <v>170</v>
      </c>
      <c r="BJ7" s="10" t="s">
        <v>171</v>
      </c>
      <c r="BK7" s="10" t="s">
        <v>172</v>
      </c>
      <c r="BL7" s="10" t="s">
        <v>173</v>
      </c>
      <c r="BM7" s="10" t="s">
        <v>174</v>
      </c>
      <c r="BN7" s="10" t="s">
        <v>175</v>
      </c>
      <c r="BO7" s="10" t="s">
        <v>176</v>
      </c>
      <c r="BP7" s="10" t="s">
        <v>177</v>
      </c>
      <c r="BQ7" s="10" t="s">
        <v>178</v>
      </c>
      <c r="BR7" s="10" t="s">
        <v>179</v>
      </c>
      <c r="BS7" s="10" t="s">
        <v>180</v>
      </c>
      <c r="BT7" s="10" t="s">
        <v>181</v>
      </c>
      <c r="BU7" s="10" t="s">
        <v>182</v>
      </c>
      <c r="BV7" s="10" t="s">
        <v>183</v>
      </c>
      <c r="BW7" s="10" t="s">
        <v>184</v>
      </c>
      <c r="BX7" s="10" t="s">
        <v>185</v>
      </c>
      <c r="BY7" s="10" t="s">
        <v>186</v>
      </c>
      <c r="BZ7" s="10" t="s">
        <v>187</v>
      </c>
      <c r="CA7" s="10" t="s">
        <v>188</v>
      </c>
      <c r="CB7" s="10" t="s">
        <v>189</v>
      </c>
      <c r="CC7" s="10" t="s">
        <v>190</v>
      </c>
      <c r="CD7" s="10" t="s">
        <v>191</v>
      </c>
      <c r="CE7" s="10" t="s">
        <v>192</v>
      </c>
      <c r="CF7" s="10" t="s">
        <v>193</v>
      </c>
      <c r="CG7" s="10" t="s">
        <v>194</v>
      </c>
      <c r="CH7" s="10" t="s">
        <v>195</v>
      </c>
      <c r="CI7" s="10" t="s">
        <v>196</v>
      </c>
      <c r="CJ7" s="10" t="s">
        <v>197</v>
      </c>
      <c r="CK7" s="10" t="s">
        <v>198</v>
      </c>
      <c r="CL7" s="10" t="s">
        <v>199</v>
      </c>
      <c r="CM7" s="10" t="s">
        <v>200</v>
      </c>
      <c r="CN7" s="10" t="s">
        <v>201</v>
      </c>
      <c r="CO7" s="10" t="s">
        <v>202</v>
      </c>
      <c r="CP7" s="10" t="s">
        <v>203</v>
      </c>
    </row>
    <row r="8" spans="1:94">
      <c r="A8" t="s">
        <v>18</v>
      </c>
      <c r="B8" t="s">
        <v>112</v>
      </c>
      <c r="C8">
        <v>65531</v>
      </c>
      <c r="D8">
        <v>811</v>
      </c>
      <c r="E8">
        <v>0</v>
      </c>
      <c r="F8">
        <v>60</v>
      </c>
      <c r="G8">
        <v>39</v>
      </c>
      <c r="H8">
        <v>0</v>
      </c>
      <c r="I8">
        <v>3690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514</v>
      </c>
      <c r="U8">
        <v>268778</v>
      </c>
      <c r="V8">
        <v>2718</v>
      </c>
      <c r="W8">
        <v>0</v>
      </c>
      <c r="X8">
        <v>0</v>
      </c>
      <c r="Y8">
        <v>0</v>
      </c>
      <c r="Z8">
        <v>0</v>
      </c>
      <c r="AA8">
        <v>8974</v>
      </c>
      <c r="AB8">
        <v>0</v>
      </c>
      <c r="AC8">
        <v>1730</v>
      </c>
      <c r="AD8">
        <v>1302</v>
      </c>
      <c r="AE8">
        <v>1813</v>
      </c>
      <c r="AF8">
        <v>368</v>
      </c>
      <c r="AG8">
        <v>749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223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1</v>
      </c>
      <c r="AY8">
        <v>10</v>
      </c>
      <c r="AZ8">
        <v>0</v>
      </c>
      <c r="BA8">
        <v>3</v>
      </c>
      <c r="BB8">
        <v>1</v>
      </c>
      <c r="BC8">
        <v>1036</v>
      </c>
      <c r="BD8">
        <v>33</v>
      </c>
      <c r="BE8">
        <v>2987</v>
      </c>
      <c r="BF8">
        <v>0</v>
      </c>
      <c r="BG8">
        <v>176</v>
      </c>
      <c r="BH8">
        <v>0</v>
      </c>
      <c r="BI8">
        <v>0</v>
      </c>
      <c r="BJ8">
        <v>0</v>
      </c>
      <c r="BK8">
        <v>0</v>
      </c>
      <c r="BL8">
        <v>0</v>
      </c>
      <c r="BM8">
        <v>808</v>
      </c>
      <c r="BN8">
        <v>57</v>
      </c>
      <c r="BO8">
        <v>2969</v>
      </c>
      <c r="BP8">
        <v>86</v>
      </c>
      <c r="BQ8">
        <v>4</v>
      </c>
      <c r="BR8">
        <v>-246</v>
      </c>
      <c r="BS8">
        <v>0</v>
      </c>
      <c r="BT8">
        <v>4691</v>
      </c>
      <c r="BU8">
        <v>0</v>
      </c>
      <c r="BV8">
        <v>369919</v>
      </c>
      <c r="BW8">
        <v>139921</v>
      </c>
      <c r="BX8">
        <v>0</v>
      </c>
      <c r="BY8">
        <v>0</v>
      </c>
      <c r="BZ8">
        <v>0</v>
      </c>
      <c r="CA8">
        <v>0</v>
      </c>
      <c r="CB8">
        <v>-6056</v>
      </c>
      <c r="CC8">
        <v>62528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566313</v>
      </c>
    </row>
    <row r="9" spans="1:94">
      <c r="A9" t="s">
        <v>19</v>
      </c>
      <c r="B9" t="s">
        <v>113</v>
      </c>
      <c r="C9">
        <v>22124</v>
      </c>
      <c r="D9">
        <v>9490</v>
      </c>
      <c r="E9">
        <v>0</v>
      </c>
      <c r="F9">
        <v>75</v>
      </c>
      <c r="G9">
        <v>0</v>
      </c>
      <c r="H9">
        <v>0</v>
      </c>
      <c r="I9">
        <v>0</v>
      </c>
      <c r="J9">
        <v>17022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49</v>
      </c>
      <c r="T9">
        <v>260</v>
      </c>
      <c r="U9">
        <v>8979</v>
      </c>
      <c r="V9">
        <v>0</v>
      </c>
      <c r="W9">
        <v>83</v>
      </c>
      <c r="X9">
        <v>7242</v>
      </c>
      <c r="Y9">
        <v>62</v>
      </c>
      <c r="Z9">
        <v>26</v>
      </c>
      <c r="AA9">
        <v>747</v>
      </c>
      <c r="AB9">
        <v>2313</v>
      </c>
      <c r="AC9">
        <v>0</v>
      </c>
      <c r="AD9">
        <v>0</v>
      </c>
      <c r="AE9">
        <v>863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252</v>
      </c>
      <c r="BD9">
        <v>12</v>
      </c>
      <c r="BE9">
        <v>3</v>
      </c>
      <c r="BF9">
        <v>0</v>
      </c>
      <c r="BG9">
        <v>89</v>
      </c>
      <c r="BH9">
        <v>0</v>
      </c>
      <c r="BI9">
        <v>0</v>
      </c>
      <c r="BJ9">
        <v>0</v>
      </c>
      <c r="BK9">
        <v>0</v>
      </c>
      <c r="BL9">
        <v>0</v>
      </c>
      <c r="BM9">
        <v>254</v>
      </c>
      <c r="BN9">
        <v>524</v>
      </c>
      <c r="BO9">
        <v>4137</v>
      </c>
      <c r="BP9">
        <v>220</v>
      </c>
      <c r="BQ9">
        <v>0</v>
      </c>
      <c r="BR9">
        <v>130</v>
      </c>
      <c r="BS9">
        <v>17</v>
      </c>
      <c r="BT9">
        <v>4225</v>
      </c>
      <c r="BU9">
        <v>0</v>
      </c>
      <c r="BV9">
        <v>79212</v>
      </c>
      <c r="BW9">
        <v>8269</v>
      </c>
      <c r="BX9">
        <v>0</v>
      </c>
      <c r="BY9">
        <v>0</v>
      </c>
      <c r="BZ9">
        <v>0</v>
      </c>
      <c r="CA9">
        <v>0</v>
      </c>
      <c r="CB9">
        <v>380</v>
      </c>
      <c r="CC9">
        <v>8246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96106</v>
      </c>
    </row>
    <row r="10" spans="1:94">
      <c r="A10" t="s">
        <v>20</v>
      </c>
      <c r="B10" t="s">
        <v>114</v>
      </c>
      <c r="C10">
        <v>0</v>
      </c>
      <c r="D10">
        <v>0</v>
      </c>
      <c r="E10">
        <v>31165</v>
      </c>
      <c r="F10">
        <v>1</v>
      </c>
      <c r="G10">
        <v>0</v>
      </c>
      <c r="H10">
        <v>33811</v>
      </c>
      <c r="I10">
        <v>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309105</v>
      </c>
      <c r="AA10">
        <v>4847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4</v>
      </c>
      <c r="BP10">
        <v>1</v>
      </c>
      <c r="BQ10">
        <v>0</v>
      </c>
      <c r="BR10">
        <v>0</v>
      </c>
      <c r="BS10">
        <v>1460</v>
      </c>
      <c r="BT10">
        <v>0</v>
      </c>
      <c r="BU10">
        <v>25900</v>
      </c>
      <c r="BV10">
        <v>406351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-3</v>
      </c>
      <c r="CC10">
        <v>42809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449158</v>
      </c>
    </row>
    <row r="11" spans="1:94">
      <c r="A11" t="s">
        <v>21</v>
      </c>
      <c r="B11" t="s">
        <v>115</v>
      </c>
      <c r="C11">
        <v>2435</v>
      </c>
      <c r="D11">
        <v>1</v>
      </c>
      <c r="E11">
        <v>80</v>
      </c>
      <c r="F11">
        <v>6675</v>
      </c>
      <c r="G11">
        <v>79</v>
      </c>
      <c r="H11">
        <v>12127</v>
      </c>
      <c r="I11">
        <v>23160</v>
      </c>
      <c r="J11">
        <v>7</v>
      </c>
      <c r="K11">
        <v>11036</v>
      </c>
      <c r="L11">
        <v>13279</v>
      </c>
      <c r="M11">
        <v>536</v>
      </c>
      <c r="N11">
        <v>130</v>
      </c>
      <c r="O11">
        <v>4</v>
      </c>
      <c r="P11">
        <v>99</v>
      </c>
      <c r="Q11">
        <v>56</v>
      </c>
      <c r="R11">
        <v>96</v>
      </c>
      <c r="S11">
        <v>21</v>
      </c>
      <c r="T11">
        <v>121</v>
      </c>
      <c r="U11">
        <v>1274</v>
      </c>
      <c r="V11">
        <v>56</v>
      </c>
      <c r="W11">
        <v>0</v>
      </c>
      <c r="X11">
        <v>1296</v>
      </c>
      <c r="Y11">
        <v>0</v>
      </c>
      <c r="Z11">
        <v>3254</v>
      </c>
      <c r="AA11">
        <v>4834</v>
      </c>
      <c r="AB11">
        <v>92</v>
      </c>
      <c r="AC11">
        <v>20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165</v>
      </c>
      <c r="AJ11">
        <v>0</v>
      </c>
      <c r="AK11">
        <v>6</v>
      </c>
      <c r="AL11">
        <v>1</v>
      </c>
      <c r="AM11">
        <v>0</v>
      </c>
      <c r="AN11">
        <v>3</v>
      </c>
      <c r="AO11">
        <v>2</v>
      </c>
      <c r="AP11">
        <v>34</v>
      </c>
      <c r="AQ11">
        <v>20</v>
      </c>
      <c r="AR11">
        <v>238</v>
      </c>
      <c r="AS11">
        <v>223</v>
      </c>
      <c r="AT11">
        <v>0</v>
      </c>
      <c r="AU11">
        <v>0</v>
      </c>
      <c r="AV11">
        <v>0</v>
      </c>
      <c r="AW11">
        <v>0</v>
      </c>
      <c r="AX11">
        <v>29</v>
      </c>
      <c r="AY11">
        <v>0</v>
      </c>
      <c r="AZ11">
        <v>0</v>
      </c>
      <c r="BA11">
        <v>0</v>
      </c>
      <c r="BB11">
        <v>0</v>
      </c>
      <c r="BC11">
        <v>1107</v>
      </c>
      <c r="BD11">
        <v>53</v>
      </c>
      <c r="BE11">
        <v>516</v>
      </c>
      <c r="BF11">
        <v>47</v>
      </c>
      <c r="BG11">
        <v>370</v>
      </c>
      <c r="BH11">
        <v>0</v>
      </c>
      <c r="BI11">
        <v>53</v>
      </c>
      <c r="BJ11">
        <v>39</v>
      </c>
      <c r="BK11">
        <v>37</v>
      </c>
      <c r="BL11">
        <v>404</v>
      </c>
      <c r="BM11">
        <v>707</v>
      </c>
      <c r="BN11">
        <v>93</v>
      </c>
      <c r="BO11">
        <v>494</v>
      </c>
      <c r="BP11">
        <v>788</v>
      </c>
      <c r="BQ11">
        <v>0</v>
      </c>
      <c r="BR11">
        <v>1075</v>
      </c>
      <c r="BS11">
        <v>0</v>
      </c>
      <c r="BT11">
        <v>2348</v>
      </c>
      <c r="BU11">
        <v>7838</v>
      </c>
      <c r="BV11">
        <v>97458</v>
      </c>
      <c r="BW11">
        <v>272</v>
      </c>
      <c r="BX11">
        <v>141</v>
      </c>
      <c r="BY11">
        <v>0</v>
      </c>
      <c r="BZ11">
        <v>0</v>
      </c>
      <c r="CA11">
        <v>0</v>
      </c>
      <c r="CB11">
        <v>-149</v>
      </c>
      <c r="CC11">
        <v>17810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115532</v>
      </c>
    </row>
    <row r="12" spans="1:94">
      <c r="A12" t="s">
        <v>22</v>
      </c>
      <c r="B12" t="s">
        <v>116</v>
      </c>
      <c r="C12">
        <v>0</v>
      </c>
      <c r="D12">
        <v>0</v>
      </c>
      <c r="E12">
        <v>7924</v>
      </c>
      <c r="F12">
        <v>1555</v>
      </c>
      <c r="G12">
        <v>1041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42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10564</v>
      </c>
      <c r="BW12">
        <v>0</v>
      </c>
      <c r="BX12">
        <v>2421</v>
      </c>
      <c r="BY12">
        <v>0</v>
      </c>
      <c r="BZ12">
        <v>0</v>
      </c>
      <c r="CA12">
        <v>107384</v>
      </c>
      <c r="CB12">
        <v>-8</v>
      </c>
      <c r="CC12">
        <v>2743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123103</v>
      </c>
    </row>
    <row r="13" spans="1:94">
      <c r="A13" t="s">
        <v>23</v>
      </c>
      <c r="B13" t="s">
        <v>117</v>
      </c>
      <c r="C13">
        <v>4296</v>
      </c>
      <c r="D13">
        <v>108</v>
      </c>
      <c r="E13">
        <v>3910</v>
      </c>
      <c r="F13">
        <v>2531</v>
      </c>
      <c r="G13">
        <v>139</v>
      </c>
      <c r="H13">
        <v>26177</v>
      </c>
      <c r="I13">
        <v>4966</v>
      </c>
      <c r="J13">
        <v>1233</v>
      </c>
      <c r="K13">
        <v>2856</v>
      </c>
      <c r="L13">
        <v>4933</v>
      </c>
      <c r="M13">
        <v>3278</v>
      </c>
      <c r="N13">
        <v>1673</v>
      </c>
      <c r="O13">
        <v>567</v>
      </c>
      <c r="P13">
        <v>612</v>
      </c>
      <c r="Q13">
        <v>2569</v>
      </c>
      <c r="R13">
        <v>668</v>
      </c>
      <c r="S13">
        <v>439</v>
      </c>
      <c r="T13">
        <v>755</v>
      </c>
      <c r="U13">
        <v>8344</v>
      </c>
      <c r="V13">
        <v>810</v>
      </c>
      <c r="W13">
        <v>91</v>
      </c>
      <c r="X13">
        <v>4295</v>
      </c>
      <c r="Y13">
        <v>986</v>
      </c>
      <c r="Z13">
        <v>5257</v>
      </c>
      <c r="AA13">
        <v>13170</v>
      </c>
      <c r="AB13">
        <v>3700</v>
      </c>
      <c r="AC13">
        <v>15213</v>
      </c>
      <c r="AD13">
        <v>4267</v>
      </c>
      <c r="AE13">
        <v>8320</v>
      </c>
      <c r="AF13">
        <v>5393</v>
      </c>
      <c r="AG13">
        <v>16953</v>
      </c>
      <c r="AH13">
        <v>21</v>
      </c>
      <c r="AI13">
        <v>96</v>
      </c>
      <c r="AJ13">
        <v>70</v>
      </c>
      <c r="AK13">
        <v>1319</v>
      </c>
      <c r="AL13">
        <v>131</v>
      </c>
      <c r="AM13">
        <v>355</v>
      </c>
      <c r="AN13">
        <v>589</v>
      </c>
      <c r="AO13">
        <v>10686</v>
      </c>
      <c r="AP13">
        <v>471</v>
      </c>
      <c r="AQ13">
        <v>329</v>
      </c>
      <c r="AR13">
        <v>3163</v>
      </c>
      <c r="AS13">
        <v>864</v>
      </c>
      <c r="AT13">
        <v>2650</v>
      </c>
      <c r="AU13">
        <v>889</v>
      </c>
      <c r="AV13">
        <v>641</v>
      </c>
      <c r="AW13">
        <v>2628</v>
      </c>
      <c r="AX13">
        <v>17</v>
      </c>
      <c r="AY13">
        <v>98230</v>
      </c>
      <c r="AZ13">
        <v>1539</v>
      </c>
      <c r="BA13">
        <v>378</v>
      </c>
      <c r="BB13">
        <v>197</v>
      </c>
      <c r="BC13">
        <v>3336</v>
      </c>
      <c r="BD13">
        <v>6918</v>
      </c>
      <c r="BE13">
        <v>2304</v>
      </c>
      <c r="BF13">
        <v>343</v>
      </c>
      <c r="BG13">
        <v>7282</v>
      </c>
      <c r="BH13">
        <v>2260</v>
      </c>
      <c r="BI13">
        <v>6776</v>
      </c>
      <c r="BJ13">
        <v>1905</v>
      </c>
      <c r="BK13">
        <v>862</v>
      </c>
      <c r="BL13">
        <v>736</v>
      </c>
      <c r="BM13">
        <v>2188</v>
      </c>
      <c r="BN13">
        <v>6416</v>
      </c>
      <c r="BO13">
        <v>20043</v>
      </c>
      <c r="BP13">
        <v>3992</v>
      </c>
      <c r="BQ13">
        <v>1062</v>
      </c>
      <c r="BR13">
        <v>544</v>
      </c>
      <c r="BS13">
        <v>943</v>
      </c>
      <c r="BT13">
        <v>20249</v>
      </c>
      <c r="BU13">
        <v>2042</v>
      </c>
      <c r="BV13">
        <v>363975</v>
      </c>
      <c r="BW13">
        <v>267362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3846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635183</v>
      </c>
    </row>
    <row r="14" spans="1:94">
      <c r="A14" t="s">
        <v>24</v>
      </c>
      <c r="B14" t="s">
        <v>118</v>
      </c>
      <c r="C14">
        <v>1672</v>
      </c>
      <c r="D14">
        <v>33</v>
      </c>
      <c r="E14">
        <v>1307</v>
      </c>
      <c r="F14">
        <v>1404</v>
      </c>
      <c r="G14">
        <v>1463</v>
      </c>
      <c r="H14">
        <v>6731</v>
      </c>
      <c r="I14">
        <v>226</v>
      </c>
      <c r="J14">
        <v>139</v>
      </c>
      <c r="K14">
        <v>329</v>
      </c>
      <c r="L14">
        <v>441</v>
      </c>
      <c r="M14">
        <v>488</v>
      </c>
      <c r="N14">
        <v>335</v>
      </c>
      <c r="O14">
        <v>70</v>
      </c>
      <c r="P14">
        <v>97</v>
      </c>
      <c r="Q14">
        <v>447</v>
      </c>
      <c r="R14">
        <v>98</v>
      </c>
      <c r="S14">
        <v>66</v>
      </c>
      <c r="T14">
        <v>128</v>
      </c>
      <c r="U14">
        <v>1136</v>
      </c>
      <c r="V14">
        <v>66</v>
      </c>
      <c r="W14">
        <v>15</v>
      </c>
      <c r="X14">
        <v>608</v>
      </c>
      <c r="Y14">
        <v>164</v>
      </c>
      <c r="Z14">
        <v>10576</v>
      </c>
      <c r="AA14">
        <v>1566</v>
      </c>
      <c r="AB14">
        <v>398</v>
      </c>
      <c r="AC14">
        <v>1953</v>
      </c>
      <c r="AD14">
        <v>714</v>
      </c>
      <c r="AE14">
        <v>496</v>
      </c>
      <c r="AF14">
        <v>532</v>
      </c>
      <c r="AG14">
        <v>2640</v>
      </c>
      <c r="AH14">
        <v>89</v>
      </c>
      <c r="AI14">
        <v>2339</v>
      </c>
      <c r="AJ14">
        <v>26</v>
      </c>
      <c r="AK14">
        <v>232</v>
      </c>
      <c r="AL14">
        <v>261</v>
      </c>
      <c r="AM14">
        <v>466</v>
      </c>
      <c r="AN14">
        <v>1514</v>
      </c>
      <c r="AO14">
        <v>647</v>
      </c>
      <c r="AP14">
        <v>43</v>
      </c>
      <c r="AQ14">
        <v>28</v>
      </c>
      <c r="AR14">
        <v>2150</v>
      </c>
      <c r="AS14">
        <v>81</v>
      </c>
      <c r="AT14">
        <v>2793</v>
      </c>
      <c r="AU14">
        <v>998</v>
      </c>
      <c r="AV14">
        <v>490</v>
      </c>
      <c r="AW14">
        <v>452</v>
      </c>
      <c r="AX14">
        <v>77270</v>
      </c>
      <c r="AY14">
        <v>75390</v>
      </c>
      <c r="AZ14">
        <v>199</v>
      </c>
      <c r="BA14">
        <v>82</v>
      </c>
      <c r="BB14">
        <v>21</v>
      </c>
      <c r="BC14">
        <v>654</v>
      </c>
      <c r="BD14">
        <v>407</v>
      </c>
      <c r="BE14">
        <v>388</v>
      </c>
      <c r="BF14">
        <v>25</v>
      </c>
      <c r="BG14">
        <v>561</v>
      </c>
      <c r="BH14">
        <v>269</v>
      </c>
      <c r="BI14">
        <v>602</v>
      </c>
      <c r="BJ14">
        <v>205</v>
      </c>
      <c r="BK14">
        <v>175</v>
      </c>
      <c r="BL14">
        <v>218</v>
      </c>
      <c r="BM14">
        <v>345</v>
      </c>
      <c r="BN14">
        <v>806</v>
      </c>
      <c r="BO14">
        <v>1555</v>
      </c>
      <c r="BP14">
        <v>3684</v>
      </c>
      <c r="BQ14">
        <v>7173</v>
      </c>
      <c r="BR14">
        <v>2056</v>
      </c>
      <c r="BS14">
        <v>1193</v>
      </c>
      <c r="BT14">
        <v>28830</v>
      </c>
      <c r="BU14">
        <v>48543</v>
      </c>
      <c r="BV14">
        <v>299598</v>
      </c>
      <c r="BW14">
        <v>0</v>
      </c>
      <c r="BX14">
        <v>0</v>
      </c>
      <c r="BY14">
        <v>0</v>
      </c>
      <c r="BZ14">
        <v>569973</v>
      </c>
      <c r="CA14">
        <v>458681</v>
      </c>
      <c r="CB14">
        <v>0</v>
      </c>
      <c r="CC14">
        <v>98</v>
      </c>
      <c r="CD14">
        <v>0</v>
      </c>
      <c r="CE14">
        <v>0</v>
      </c>
      <c r="CF14">
        <v>0</v>
      </c>
      <c r="CG14">
        <v>3777</v>
      </c>
      <c r="CH14">
        <v>0</v>
      </c>
      <c r="CI14">
        <v>0</v>
      </c>
      <c r="CJ14">
        <v>0</v>
      </c>
      <c r="CK14">
        <v>12895</v>
      </c>
      <c r="CL14">
        <v>0</v>
      </c>
      <c r="CM14">
        <v>0</v>
      </c>
      <c r="CN14">
        <v>0</v>
      </c>
      <c r="CO14">
        <v>279878</v>
      </c>
      <c r="CP14">
        <v>1624900</v>
      </c>
    </row>
    <row r="15" spans="1:94">
      <c r="A15" t="s">
        <v>25</v>
      </c>
      <c r="B15" t="s">
        <v>119</v>
      </c>
      <c r="C15">
        <v>396</v>
      </c>
      <c r="D15">
        <v>36</v>
      </c>
      <c r="E15">
        <v>0</v>
      </c>
      <c r="F15">
        <v>166</v>
      </c>
      <c r="G15">
        <v>180</v>
      </c>
      <c r="H15">
        <v>0</v>
      </c>
      <c r="I15">
        <v>63671</v>
      </c>
      <c r="J15">
        <v>25902</v>
      </c>
      <c r="K15">
        <v>528</v>
      </c>
      <c r="L15">
        <v>402</v>
      </c>
      <c r="M15">
        <v>293</v>
      </c>
      <c r="N15">
        <v>1048</v>
      </c>
      <c r="O15">
        <v>387</v>
      </c>
      <c r="P15">
        <v>313</v>
      </c>
      <c r="Q15">
        <v>4261</v>
      </c>
      <c r="R15">
        <v>330</v>
      </c>
      <c r="S15">
        <v>7625</v>
      </c>
      <c r="T15">
        <v>1352</v>
      </c>
      <c r="U15">
        <v>587</v>
      </c>
      <c r="V15">
        <v>58</v>
      </c>
      <c r="W15">
        <v>4</v>
      </c>
      <c r="X15">
        <v>6538</v>
      </c>
      <c r="Y15">
        <v>5</v>
      </c>
      <c r="Z15">
        <v>0</v>
      </c>
      <c r="AA15">
        <v>276</v>
      </c>
      <c r="AB15">
        <v>1617</v>
      </c>
      <c r="AC15">
        <v>4074</v>
      </c>
      <c r="AD15">
        <v>199</v>
      </c>
      <c r="AE15">
        <v>792</v>
      </c>
      <c r="AF15">
        <v>158</v>
      </c>
      <c r="AG15">
        <v>1429</v>
      </c>
      <c r="AH15">
        <v>0</v>
      </c>
      <c r="AI15">
        <v>2947</v>
      </c>
      <c r="AJ15">
        <v>0</v>
      </c>
      <c r="AK15">
        <v>95</v>
      </c>
      <c r="AL15">
        <v>0</v>
      </c>
      <c r="AM15">
        <v>3</v>
      </c>
      <c r="AN15">
        <v>73</v>
      </c>
      <c r="AO15">
        <v>267</v>
      </c>
      <c r="AP15">
        <v>79</v>
      </c>
      <c r="AQ15">
        <v>92</v>
      </c>
      <c r="AR15">
        <v>1261</v>
      </c>
      <c r="AS15">
        <v>1291</v>
      </c>
      <c r="AT15">
        <v>131</v>
      </c>
      <c r="AU15">
        <v>7</v>
      </c>
      <c r="AV15">
        <v>21</v>
      </c>
      <c r="AW15">
        <v>0</v>
      </c>
      <c r="AX15">
        <v>80</v>
      </c>
      <c r="AY15">
        <v>8448</v>
      </c>
      <c r="AZ15">
        <v>357</v>
      </c>
      <c r="BA15">
        <v>17</v>
      </c>
      <c r="BB15">
        <v>19</v>
      </c>
      <c r="BC15">
        <v>840</v>
      </c>
      <c r="BD15">
        <v>3</v>
      </c>
      <c r="BE15">
        <v>960</v>
      </c>
      <c r="BF15">
        <v>15</v>
      </c>
      <c r="BG15">
        <v>46</v>
      </c>
      <c r="BH15">
        <v>329</v>
      </c>
      <c r="BI15">
        <v>389</v>
      </c>
      <c r="BJ15">
        <v>6</v>
      </c>
      <c r="BK15">
        <v>1360</v>
      </c>
      <c r="BL15">
        <v>8</v>
      </c>
      <c r="BM15">
        <v>194</v>
      </c>
      <c r="BN15">
        <v>829</v>
      </c>
      <c r="BO15">
        <v>1349</v>
      </c>
      <c r="BP15">
        <v>706</v>
      </c>
      <c r="BQ15">
        <v>11</v>
      </c>
      <c r="BR15">
        <v>23</v>
      </c>
      <c r="BS15">
        <v>2</v>
      </c>
      <c r="BT15">
        <v>5302</v>
      </c>
      <c r="BU15">
        <v>183</v>
      </c>
      <c r="BV15">
        <v>150372</v>
      </c>
      <c r="BW15">
        <v>10898</v>
      </c>
      <c r="BX15">
        <v>0</v>
      </c>
      <c r="BY15">
        <v>0</v>
      </c>
      <c r="BZ15">
        <v>7158</v>
      </c>
      <c r="CA15">
        <v>555</v>
      </c>
      <c r="CB15">
        <v>353</v>
      </c>
      <c r="CC15">
        <v>7214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176634</v>
      </c>
    </row>
    <row r="16" spans="1:94">
      <c r="A16" t="s">
        <v>26</v>
      </c>
      <c r="B16" t="s">
        <v>120</v>
      </c>
      <c r="C16">
        <v>63</v>
      </c>
      <c r="D16">
        <v>73</v>
      </c>
      <c r="E16">
        <v>1142</v>
      </c>
      <c r="F16">
        <v>440</v>
      </c>
      <c r="G16">
        <v>951</v>
      </c>
      <c r="H16">
        <v>89</v>
      </c>
      <c r="I16">
        <v>97286</v>
      </c>
      <c r="J16">
        <v>958</v>
      </c>
      <c r="K16">
        <v>19397</v>
      </c>
      <c r="L16">
        <v>2376</v>
      </c>
      <c r="M16">
        <v>1499</v>
      </c>
      <c r="N16">
        <v>2664</v>
      </c>
      <c r="O16">
        <v>189</v>
      </c>
      <c r="P16">
        <v>2055</v>
      </c>
      <c r="Q16">
        <v>9598</v>
      </c>
      <c r="R16">
        <v>384</v>
      </c>
      <c r="S16">
        <v>412</v>
      </c>
      <c r="T16">
        <v>1043</v>
      </c>
      <c r="U16">
        <v>7103</v>
      </c>
      <c r="V16">
        <v>198</v>
      </c>
      <c r="W16">
        <v>0</v>
      </c>
      <c r="X16">
        <v>533</v>
      </c>
      <c r="Y16">
        <v>2</v>
      </c>
      <c r="Z16">
        <v>2270</v>
      </c>
      <c r="AA16">
        <v>3292</v>
      </c>
      <c r="AB16">
        <v>1952</v>
      </c>
      <c r="AC16">
        <v>383</v>
      </c>
      <c r="AD16">
        <v>435</v>
      </c>
      <c r="AE16">
        <v>132</v>
      </c>
      <c r="AF16">
        <v>283</v>
      </c>
      <c r="AG16">
        <v>1461</v>
      </c>
      <c r="AH16">
        <v>0</v>
      </c>
      <c r="AI16">
        <v>24</v>
      </c>
      <c r="AJ16">
        <v>0</v>
      </c>
      <c r="AK16">
        <v>49</v>
      </c>
      <c r="AL16">
        <v>0</v>
      </c>
      <c r="AM16">
        <v>1</v>
      </c>
      <c r="AN16">
        <v>41</v>
      </c>
      <c r="AO16">
        <v>260</v>
      </c>
      <c r="AP16">
        <v>6</v>
      </c>
      <c r="AQ16">
        <v>2</v>
      </c>
      <c r="AR16">
        <v>4012</v>
      </c>
      <c r="AS16">
        <v>887</v>
      </c>
      <c r="AT16">
        <v>94</v>
      </c>
      <c r="AU16">
        <v>72</v>
      </c>
      <c r="AV16">
        <v>12</v>
      </c>
      <c r="AW16">
        <v>0</v>
      </c>
      <c r="AX16">
        <v>97</v>
      </c>
      <c r="AY16">
        <v>201</v>
      </c>
      <c r="AZ16">
        <v>435</v>
      </c>
      <c r="BA16">
        <v>12</v>
      </c>
      <c r="BB16">
        <v>115</v>
      </c>
      <c r="BC16">
        <v>4782</v>
      </c>
      <c r="BD16">
        <v>80</v>
      </c>
      <c r="BE16">
        <v>1308</v>
      </c>
      <c r="BF16">
        <v>177</v>
      </c>
      <c r="BG16">
        <v>148</v>
      </c>
      <c r="BH16">
        <v>3161</v>
      </c>
      <c r="BI16">
        <v>2477</v>
      </c>
      <c r="BJ16">
        <v>274</v>
      </c>
      <c r="BK16">
        <v>319</v>
      </c>
      <c r="BL16">
        <v>18</v>
      </c>
      <c r="BM16">
        <v>172</v>
      </c>
      <c r="BN16">
        <v>175</v>
      </c>
      <c r="BO16">
        <v>2878</v>
      </c>
      <c r="BP16">
        <v>1491</v>
      </c>
      <c r="BQ16">
        <v>85</v>
      </c>
      <c r="BR16">
        <v>491</v>
      </c>
      <c r="BS16">
        <v>0</v>
      </c>
      <c r="BT16">
        <v>2717</v>
      </c>
      <c r="BU16">
        <v>2375</v>
      </c>
      <c r="BV16">
        <v>188114</v>
      </c>
      <c r="BW16">
        <v>24533</v>
      </c>
      <c r="BX16">
        <v>0</v>
      </c>
      <c r="BY16">
        <v>0</v>
      </c>
      <c r="BZ16">
        <v>0</v>
      </c>
      <c r="CA16">
        <v>0</v>
      </c>
      <c r="CB16">
        <v>821</v>
      </c>
      <c r="CC16">
        <v>11596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225064</v>
      </c>
    </row>
    <row r="17" spans="1:94">
      <c r="A17" t="s">
        <v>27</v>
      </c>
      <c r="B17" t="s">
        <v>121</v>
      </c>
      <c r="C17">
        <v>114</v>
      </c>
      <c r="D17">
        <v>0</v>
      </c>
      <c r="E17">
        <v>5409</v>
      </c>
      <c r="F17">
        <v>675</v>
      </c>
      <c r="G17">
        <v>642</v>
      </c>
      <c r="H17">
        <v>4</v>
      </c>
      <c r="I17">
        <v>6651</v>
      </c>
      <c r="J17">
        <v>586</v>
      </c>
      <c r="K17">
        <v>959</v>
      </c>
      <c r="L17">
        <v>79268</v>
      </c>
      <c r="M17">
        <v>76613</v>
      </c>
      <c r="N17">
        <v>34790</v>
      </c>
      <c r="O17">
        <v>3384</v>
      </c>
      <c r="P17">
        <v>18275</v>
      </c>
      <c r="Q17">
        <v>57525</v>
      </c>
      <c r="R17">
        <v>10095</v>
      </c>
      <c r="S17">
        <v>4161</v>
      </c>
      <c r="T17">
        <v>7541</v>
      </c>
      <c r="U17">
        <v>6482</v>
      </c>
      <c r="V17">
        <v>362</v>
      </c>
      <c r="W17">
        <v>0</v>
      </c>
      <c r="X17">
        <v>736</v>
      </c>
      <c r="Y17">
        <v>36</v>
      </c>
      <c r="Z17">
        <v>89</v>
      </c>
      <c r="AA17">
        <v>64</v>
      </c>
      <c r="AB17">
        <v>1645</v>
      </c>
      <c r="AC17">
        <v>1542</v>
      </c>
      <c r="AD17">
        <v>8</v>
      </c>
      <c r="AE17">
        <v>0</v>
      </c>
      <c r="AF17">
        <v>0</v>
      </c>
      <c r="AG17">
        <v>1209</v>
      </c>
      <c r="AH17">
        <v>0</v>
      </c>
      <c r="AI17">
        <v>889</v>
      </c>
      <c r="AJ17">
        <v>0</v>
      </c>
      <c r="AK17">
        <v>0</v>
      </c>
      <c r="AL17">
        <v>0</v>
      </c>
      <c r="AM17">
        <v>0</v>
      </c>
      <c r="AN17">
        <v>306</v>
      </c>
      <c r="AO17">
        <v>0</v>
      </c>
      <c r="AP17">
        <v>26</v>
      </c>
      <c r="AQ17">
        <v>14</v>
      </c>
      <c r="AR17">
        <v>318</v>
      </c>
      <c r="AS17">
        <v>252</v>
      </c>
      <c r="AT17">
        <v>0</v>
      </c>
      <c r="AU17">
        <v>0</v>
      </c>
      <c r="AV17">
        <v>3</v>
      </c>
      <c r="AW17">
        <v>0</v>
      </c>
      <c r="AX17">
        <v>2</v>
      </c>
      <c r="AY17">
        <v>3590</v>
      </c>
      <c r="AZ17">
        <v>87</v>
      </c>
      <c r="BA17">
        <v>0</v>
      </c>
      <c r="BB17">
        <v>11</v>
      </c>
      <c r="BC17">
        <v>1646</v>
      </c>
      <c r="BD17">
        <v>42</v>
      </c>
      <c r="BE17">
        <v>467</v>
      </c>
      <c r="BF17">
        <v>319</v>
      </c>
      <c r="BG17">
        <v>148</v>
      </c>
      <c r="BH17">
        <v>81</v>
      </c>
      <c r="BI17">
        <v>89</v>
      </c>
      <c r="BJ17">
        <v>18</v>
      </c>
      <c r="BK17">
        <v>271</v>
      </c>
      <c r="BL17">
        <v>25</v>
      </c>
      <c r="BM17">
        <v>262</v>
      </c>
      <c r="BN17">
        <v>20</v>
      </c>
      <c r="BO17">
        <v>140</v>
      </c>
      <c r="BP17">
        <v>452</v>
      </c>
      <c r="BQ17">
        <v>93</v>
      </c>
      <c r="BR17">
        <v>282</v>
      </c>
      <c r="BS17">
        <v>0</v>
      </c>
      <c r="BT17">
        <v>350</v>
      </c>
      <c r="BU17">
        <v>550</v>
      </c>
      <c r="BV17">
        <v>329616</v>
      </c>
      <c r="BW17">
        <v>1159</v>
      </c>
      <c r="BX17">
        <v>0</v>
      </c>
      <c r="BY17">
        <v>0</v>
      </c>
      <c r="BZ17">
        <v>0</v>
      </c>
      <c r="CA17">
        <v>0</v>
      </c>
      <c r="CB17">
        <v>3330</v>
      </c>
      <c r="CC17">
        <v>31061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365166</v>
      </c>
    </row>
    <row r="18" spans="1:94">
      <c r="A18" t="s">
        <v>28</v>
      </c>
      <c r="B18" t="s">
        <v>122</v>
      </c>
      <c r="C18">
        <v>2109</v>
      </c>
      <c r="D18">
        <v>136</v>
      </c>
      <c r="E18">
        <v>5758</v>
      </c>
      <c r="F18">
        <v>1057</v>
      </c>
      <c r="G18">
        <v>1853</v>
      </c>
      <c r="H18">
        <v>481</v>
      </c>
      <c r="I18">
        <v>113836</v>
      </c>
      <c r="J18">
        <v>3017</v>
      </c>
      <c r="K18">
        <v>3470</v>
      </c>
      <c r="L18">
        <v>4680</v>
      </c>
      <c r="M18">
        <v>41198</v>
      </c>
      <c r="N18">
        <v>30987</v>
      </c>
      <c r="O18">
        <v>3728</v>
      </c>
      <c r="P18">
        <v>9025</v>
      </c>
      <c r="Q18">
        <v>53857</v>
      </c>
      <c r="R18">
        <v>13323</v>
      </c>
      <c r="S18">
        <v>3428</v>
      </c>
      <c r="T18">
        <v>6048</v>
      </c>
      <c r="U18">
        <v>18654</v>
      </c>
      <c r="V18">
        <v>734</v>
      </c>
      <c r="W18">
        <v>318</v>
      </c>
      <c r="X18">
        <v>6102</v>
      </c>
      <c r="Y18">
        <v>1499</v>
      </c>
      <c r="Z18">
        <v>747</v>
      </c>
      <c r="AA18">
        <v>11786</v>
      </c>
      <c r="AB18">
        <v>7702</v>
      </c>
      <c r="AC18">
        <v>3400</v>
      </c>
      <c r="AD18">
        <v>630</v>
      </c>
      <c r="AE18">
        <v>251</v>
      </c>
      <c r="AF18">
        <v>179</v>
      </c>
      <c r="AG18">
        <v>2691</v>
      </c>
      <c r="AH18">
        <v>54</v>
      </c>
      <c r="AI18">
        <v>558</v>
      </c>
      <c r="AJ18">
        <v>1794</v>
      </c>
      <c r="AK18">
        <v>1104</v>
      </c>
      <c r="AL18">
        <v>227</v>
      </c>
      <c r="AM18">
        <v>875</v>
      </c>
      <c r="AN18">
        <v>871</v>
      </c>
      <c r="AO18">
        <v>645</v>
      </c>
      <c r="AP18">
        <v>991</v>
      </c>
      <c r="AQ18">
        <v>33</v>
      </c>
      <c r="AR18">
        <v>15290</v>
      </c>
      <c r="AS18">
        <v>1406</v>
      </c>
      <c r="AT18">
        <v>257</v>
      </c>
      <c r="AU18">
        <v>229</v>
      </c>
      <c r="AV18">
        <v>7</v>
      </c>
      <c r="AW18">
        <v>42</v>
      </c>
      <c r="AX18">
        <v>62</v>
      </c>
      <c r="AY18">
        <v>4598</v>
      </c>
      <c r="AZ18">
        <v>1186</v>
      </c>
      <c r="BA18">
        <v>39</v>
      </c>
      <c r="BB18">
        <v>1370</v>
      </c>
      <c r="BC18">
        <v>6179</v>
      </c>
      <c r="BD18">
        <v>877</v>
      </c>
      <c r="BE18">
        <v>3001</v>
      </c>
      <c r="BF18">
        <v>2138</v>
      </c>
      <c r="BG18">
        <v>532</v>
      </c>
      <c r="BH18">
        <v>348</v>
      </c>
      <c r="BI18">
        <v>981</v>
      </c>
      <c r="BJ18">
        <v>41</v>
      </c>
      <c r="BK18">
        <v>1906</v>
      </c>
      <c r="BL18">
        <v>62</v>
      </c>
      <c r="BM18">
        <v>872</v>
      </c>
      <c r="BN18">
        <v>1386</v>
      </c>
      <c r="BO18">
        <v>3846</v>
      </c>
      <c r="BP18">
        <v>4561</v>
      </c>
      <c r="BQ18">
        <v>6274</v>
      </c>
      <c r="BR18">
        <v>1100</v>
      </c>
      <c r="BS18">
        <v>728</v>
      </c>
      <c r="BT18">
        <v>5901</v>
      </c>
      <c r="BU18">
        <v>4239</v>
      </c>
      <c r="BV18">
        <v>429294</v>
      </c>
      <c r="BW18">
        <v>44419</v>
      </c>
      <c r="BX18">
        <v>16781</v>
      </c>
      <c r="BY18">
        <v>0</v>
      </c>
      <c r="BZ18">
        <v>0</v>
      </c>
      <c r="CA18">
        <v>0</v>
      </c>
      <c r="CB18">
        <v>4301</v>
      </c>
      <c r="CC18">
        <v>41671</v>
      </c>
      <c r="CD18">
        <v>0</v>
      </c>
      <c r="CE18">
        <v>651</v>
      </c>
      <c r="CF18">
        <v>0</v>
      </c>
      <c r="CG18">
        <v>0</v>
      </c>
      <c r="CH18">
        <v>0</v>
      </c>
      <c r="CI18">
        <v>351</v>
      </c>
      <c r="CJ18">
        <v>0</v>
      </c>
      <c r="CK18">
        <v>0</v>
      </c>
      <c r="CL18">
        <v>0</v>
      </c>
      <c r="CM18">
        <v>160</v>
      </c>
      <c r="CN18">
        <v>0</v>
      </c>
      <c r="CO18">
        <v>0</v>
      </c>
      <c r="CP18">
        <v>537627</v>
      </c>
    </row>
    <row r="19" spans="1:94">
      <c r="A19" t="s">
        <v>29</v>
      </c>
      <c r="B19" t="s">
        <v>123</v>
      </c>
      <c r="C19">
        <v>4255</v>
      </c>
      <c r="D19">
        <v>278</v>
      </c>
      <c r="E19">
        <v>9899</v>
      </c>
      <c r="F19">
        <v>5061</v>
      </c>
      <c r="G19">
        <v>5773</v>
      </c>
      <c r="H19">
        <v>1148</v>
      </c>
      <c r="I19">
        <v>47527</v>
      </c>
      <c r="J19">
        <v>733</v>
      </c>
      <c r="K19">
        <v>236</v>
      </c>
      <c r="L19">
        <v>1585</v>
      </c>
      <c r="M19">
        <v>4926</v>
      </c>
      <c r="N19">
        <v>40697</v>
      </c>
      <c r="O19">
        <v>272</v>
      </c>
      <c r="P19">
        <v>1933</v>
      </c>
      <c r="Q19">
        <v>32281</v>
      </c>
      <c r="R19">
        <v>4662</v>
      </c>
      <c r="S19">
        <v>85</v>
      </c>
      <c r="T19">
        <v>1631</v>
      </c>
      <c r="U19">
        <v>5157</v>
      </c>
      <c r="V19">
        <v>38</v>
      </c>
      <c r="W19">
        <v>22</v>
      </c>
      <c r="X19">
        <v>1053</v>
      </c>
      <c r="Y19">
        <v>1460</v>
      </c>
      <c r="Z19">
        <v>304</v>
      </c>
      <c r="AA19">
        <v>8123</v>
      </c>
      <c r="AB19">
        <v>1932</v>
      </c>
      <c r="AC19">
        <v>3074</v>
      </c>
      <c r="AD19">
        <v>476</v>
      </c>
      <c r="AE19">
        <v>183</v>
      </c>
      <c r="AF19">
        <v>216</v>
      </c>
      <c r="AG19">
        <v>1270</v>
      </c>
      <c r="AH19">
        <v>9</v>
      </c>
      <c r="AI19">
        <v>272</v>
      </c>
      <c r="AJ19">
        <v>23</v>
      </c>
      <c r="AK19">
        <v>215</v>
      </c>
      <c r="AL19">
        <v>203</v>
      </c>
      <c r="AM19">
        <v>66</v>
      </c>
      <c r="AN19">
        <v>3772</v>
      </c>
      <c r="AO19">
        <v>549</v>
      </c>
      <c r="AP19">
        <v>130</v>
      </c>
      <c r="AQ19">
        <v>53</v>
      </c>
      <c r="AR19">
        <v>2891</v>
      </c>
      <c r="AS19">
        <v>578</v>
      </c>
      <c r="AT19">
        <v>17</v>
      </c>
      <c r="AU19">
        <v>48</v>
      </c>
      <c r="AV19">
        <v>667</v>
      </c>
      <c r="AW19">
        <v>0</v>
      </c>
      <c r="AX19">
        <v>64</v>
      </c>
      <c r="AY19">
        <v>146</v>
      </c>
      <c r="AZ19">
        <v>2473</v>
      </c>
      <c r="BA19">
        <v>36</v>
      </c>
      <c r="BB19">
        <v>1475</v>
      </c>
      <c r="BC19">
        <v>3419</v>
      </c>
      <c r="BD19">
        <v>424</v>
      </c>
      <c r="BE19">
        <v>3139</v>
      </c>
      <c r="BF19">
        <v>3038</v>
      </c>
      <c r="BG19">
        <v>1710</v>
      </c>
      <c r="BH19">
        <v>855</v>
      </c>
      <c r="BI19">
        <v>623</v>
      </c>
      <c r="BJ19">
        <v>231</v>
      </c>
      <c r="BK19">
        <v>154</v>
      </c>
      <c r="BL19">
        <v>38</v>
      </c>
      <c r="BM19">
        <v>135</v>
      </c>
      <c r="BN19">
        <v>122</v>
      </c>
      <c r="BO19">
        <v>891</v>
      </c>
      <c r="BP19">
        <v>8005</v>
      </c>
      <c r="BQ19">
        <v>657</v>
      </c>
      <c r="BR19">
        <v>173</v>
      </c>
      <c r="BS19">
        <v>801</v>
      </c>
      <c r="BT19">
        <v>5438</v>
      </c>
      <c r="BU19">
        <v>1859</v>
      </c>
      <c r="BV19">
        <v>231690</v>
      </c>
      <c r="BW19">
        <v>19731</v>
      </c>
      <c r="BX19">
        <v>327621</v>
      </c>
      <c r="BY19">
        <v>0</v>
      </c>
      <c r="BZ19">
        <v>0</v>
      </c>
      <c r="CA19">
        <v>0</v>
      </c>
      <c r="CB19">
        <v>3908</v>
      </c>
      <c r="CC19">
        <v>128061</v>
      </c>
      <c r="CD19">
        <v>0</v>
      </c>
      <c r="CE19">
        <v>120</v>
      </c>
      <c r="CF19">
        <v>0</v>
      </c>
      <c r="CG19">
        <v>0</v>
      </c>
      <c r="CH19">
        <v>0</v>
      </c>
      <c r="CI19">
        <v>222</v>
      </c>
      <c r="CJ19">
        <v>0</v>
      </c>
      <c r="CK19">
        <v>0</v>
      </c>
      <c r="CL19">
        <v>0</v>
      </c>
      <c r="CM19">
        <v>1660</v>
      </c>
      <c r="CN19">
        <v>0</v>
      </c>
      <c r="CO19">
        <v>0</v>
      </c>
      <c r="CP19">
        <v>713012</v>
      </c>
    </row>
    <row r="20" spans="1:94">
      <c r="A20" t="s">
        <v>30</v>
      </c>
      <c r="B20" t="s">
        <v>124</v>
      </c>
      <c r="C20">
        <v>156</v>
      </c>
      <c r="D20">
        <v>1</v>
      </c>
      <c r="E20">
        <v>22</v>
      </c>
      <c r="F20">
        <v>25</v>
      </c>
      <c r="G20">
        <v>512</v>
      </c>
      <c r="H20">
        <v>105</v>
      </c>
      <c r="I20">
        <v>7745</v>
      </c>
      <c r="J20">
        <v>1266</v>
      </c>
      <c r="K20">
        <v>1788</v>
      </c>
      <c r="L20">
        <v>2463</v>
      </c>
      <c r="M20">
        <v>6724</v>
      </c>
      <c r="N20">
        <v>12538</v>
      </c>
      <c r="O20">
        <v>30452</v>
      </c>
      <c r="P20">
        <v>6200</v>
      </c>
      <c r="Q20">
        <v>31267</v>
      </c>
      <c r="R20">
        <v>22699</v>
      </c>
      <c r="S20">
        <v>1533</v>
      </c>
      <c r="T20">
        <v>3715</v>
      </c>
      <c r="U20">
        <v>3690</v>
      </c>
      <c r="V20">
        <v>977</v>
      </c>
      <c r="W20">
        <v>192</v>
      </c>
      <c r="X20">
        <v>1353</v>
      </c>
      <c r="Y20">
        <v>2173</v>
      </c>
      <c r="Z20">
        <v>692</v>
      </c>
      <c r="AA20">
        <v>7736</v>
      </c>
      <c r="AB20">
        <v>3136</v>
      </c>
      <c r="AC20">
        <v>17544</v>
      </c>
      <c r="AD20">
        <v>1460</v>
      </c>
      <c r="AE20">
        <v>500</v>
      </c>
      <c r="AF20">
        <v>505</v>
      </c>
      <c r="AG20">
        <v>4049</v>
      </c>
      <c r="AH20">
        <v>1</v>
      </c>
      <c r="AI20">
        <v>150</v>
      </c>
      <c r="AJ20">
        <v>3</v>
      </c>
      <c r="AK20">
        <v>231</v>
      </c>
      <c r="AL20">
        <v>8</v>
      </c>
      <c r="AM20">
        <v>6</v>
      </c>
      <c r="AN20">
        <v>124</v>
      </c>
      <c r="AO20">
        <v>389</v>
      </c>
      <c r="AP20">
        <v>3824</v>
      </c>
      <c r="AQ20">
        <v>832</v>
      </c>
      <c r="AR20">
        <v>28784</v>
      </c>
      <c r="AS20">
        <v>5070</v>
      </c>
      <c r="AT20">
        <v>737</v>
      </c>
      <c r="AU20">
        <v>1274</v>
      </c>
      <c r="AV20">
        <v>113</v>
      </c>
      <c r="AW20">
        <v>1459</v>
      </c>
      <c r="AX20">
        <v>309</v>
      </c>
      <c r="AY20">
        <v>925</v>
      </c>
      <c r="AZ20">
        <v>428</v>
      </c>
      <c r="BA20">
        <v>1622</v>
      </c>
      <c r="BB20">
        <v>7738</v>
      </c>
      <c r="BC20">
        <v>10762</v>
      </c>
      <c r="BD20">
        <v>8679</v>
      </c>
      <c r="BE20">
        <v>4610</v>
      </c>
      <c r="BF20">
        <v>581</v>
      </c>
      <c r="BG20">
        <v>1059</v>
      </c>
      <c r="BH20">
        <v>10983</v>
      </c>
      <c r="BI20">
        <v>786</v>
      </c>
      <c r="BJ20">
        <v>277</v>
      </c>
      <c r="BK20">
        <v>530</v>
      </c>
      <c r="BL20">
        <v>37</v>
      </c>
      <c r="BM20">
        <v>193</v>
      </c>
      <c r="BN20">
        <v>359</v>
      </c>
      <c r="BO20">
        <v>127</v>
      </c>
      <c r="BP20">
        <v>6398</v>
      </c>
      <c r="BQ20">
        <v>27638</v>
      </c>
      <c r="BR20">
        <v>2860</v>
      </c>
      <c r="BS20">
        <v>1</v>
      </c>
      <c r="BT20">
        <v>2633</v>
      </c>
      <c r="BU20">
        <v>2002</v>
      </c>
      <c r="BV20">
        <v>307760</v>
      </c>
      <c r="BW20">
        <v>173137</v>
      </c>
      <c r="BX20">
        <v>277164</v>
      </c>
      <c r="BY20">
        <v>0</v>
      </c>
      <c r="BZ20">
        <v>485</v>
      </c>
      <c r="CA20">
        <v>0</v>
      </c>
      <c r="CB20">
        <v>2721</v>
      </c>
      <c r="CC20">
        <v>120329</v>
      </c>
      <c r="CD20">
        <v>0</v>
      </c>
      <c r="CE20">
        <v>2872</v>
      </c>
      <c r="CF20">
        <v>0</v>
      </c>
      <c r="CG20">
        <v>0</v>
      </c>
      <c r="CH20">
        <v>0</v>
      </c>
      <c r="CI20">
        <v>5041</v>
      </c>
      <c r="CJ20">
        <v>0</v>
      </c>
      <c r="CK20">
        <v>0</v>
      </c>
      <c r="CL20">
        <v>0</v>
      </c>
      <c r="CM20">
        <v>1954</v>
      </c>
      <c r="CN20">
        <v>0</v>
      </c>
      <c r="CO20">
        <v>0</v>
      </c>
      <c r="CP20">
        <v>891463</v>
      </c>
    </row>
    <row r="21" spans="1:94">
      <c r="A21" t="s">
        <v>31</v>
      </c>
      <c r="B21" t="s">
        <v>125</v>
      </c>
      <c r="C21">
        <v>2393</v>
      </c>
      <c r="D21">
        <v>160</v>
      </c>
      <c r="E21">
        <v>176</v>
      </c>
      <c r="F21">
        <v>73</v>
      </c>
      <c r="G21">
        <v>591</v>
      </c>
      <c r="H21">
        <v>33</v>
      </c>
      <c r="I21">
        <v>63266</v>
      </c>
      <c r="J21">
        <v>1458</v>
      </c>
      <c r="K21">
        <v>187</v>
      </c>
      <c r="L21">
        <v>2065</v>
      </c>
      <c r="M21">
        <v>3084</v>
      </c>
      <c r="N21">
        <v>17309</v>
      </c>
      <c r="O21">
        <v>1701</v>
      </c>
      <c r="P21">
        <v>10448</v>
      </c>
      <c r="Q21">
        <v>8671</v>
      </c>
      <c r="R21">
        <v>2682</v>
      </c>
      <c r="S21">
        <v>112</v>
      </c>
      <c r="T21">
        <v>1438</v>
      </c>
      <c r="U21">
        <v>1186</v>
      </c>
      <c r="V21">
        <v>72</v>
      </c>
      <c r="W21">
        <v>7</v>
      </c>
      <c r="X21">
        <v>555</v>
      </c>
      <c r="Y21">
        <v>142</v>
      </c>
      <c r="Z21">
        <v>215</v>
      </c>
      <c r="AA21">
        <v>1300</v>
      </c>
      <c r="AB21">
        <v>1711</v>
      </c>
      <c r="AC21">
        <v>448</v>
      </c>
      <c r="AD21">
        <v>317</v>
      </c>
      <c r="AE21">
        <v>64</v>
      </c>
      <c r="AF21">
        <v>228</v>
      </c>
      <c r="AG21">
        <v>581</v>
      </c>
      <c r="AH21">
        <v>0</v>
      </c>
      <c r="AI21">
        <v>198</v>
      </c>
      <c r="AJ21">
        <v>27</v>
      </c>
      <c r="AK21">
        <v>70</v>
      </c>
      <c r="AL21">
        <v>153</v>
      </c>
      <c r="AM21">
        <v>2</v>
      </c>
      <c r="AN21">
        <v>28</v>
      </c>
      <c r="AO21">
        <v>621</v>
      </c>
      <c r="AP21">
        <v>2</v>
      </c>
      <c r="AQ21">
        <v>0</v>
      </c>
      <c r="AR21">
        <v>8392</v>
      </c>
      <c r="AS21">
        <v>438</v>
      </c>
      <c r="AT21">
        <v>183</v>
      </c>
      <c r="AU21">
        <v>99</v>
      </c>
      <c r="AV21">
        <v>11</v>
      </c>
      <c r="AW21">
        <v>0</v>
      </c>
      <c r="AX21">
        <v>31</v>
      </c>
      <c r="AY21">
        <v>2417</v>
      </c>
      <c r="AZ21">
        <v>290</v>
      </c>
      <c r="BA21">
        <v>0</v>
      </c>
      <c r="BB21">
        <v>1692</v>
      </c>
      <c r="BC21">
        <v>6086</v>
      </c>
      <c r="BD21">
        <v>126</v>
      </c>
      <c r="BE21">
        <v>2785</v>
      </c>
      <c r="BF21">
        <v>931</v>
      </c>
      <c r="BG21">
        <v>675</v>
      </c>
      <c r="BH21">
        <v>26</v>
      </c>
      <c r="BI21">
        <v>807</v>
      </c>
      <c r="BJ21">
        <v>1426</v>
      </c>
      <c r="BK21">
        <v>542</v>
      </c>
      <c r="BL21">
        <v>95</v>
      </c>
      <c r="BM21">
        <v>412</v>
      </c>
      <c r="BN21">
        <v>920</v>
      </c>
      <c r="BO21">
        <v>976</v>
      </c>
      <c r="BP21">
        <v>3896</v>
      </c>
      <c r="BQ21">
        <v>976</v>
      </c>
      <c r="BR21">
        <v>1532</v>
      </c>
      <c r="BS21">
        <v>64</v>
      </c>
      <c r="BT21">
        <v>2262</v>
      </c>
      <c r="BU21">
        <v>3320</v>
      </c>
      <c r="BV21">
        <v>165190</v>
      </c>
      <c r="BW21">
        <v>89972</v>
      </c>
      <c r="BX21">
        <v>36823</v>
      </c>
      <c r="BY21">
        <v>0</v>
      </c>
      <c r="BZ21">
        <v>8952</v>
      </c>
      <c r="CA21">
        <v>0</v>
      </c>
      <c r="CB21">
        <v>1866</v>
      </c>
      <c r="CC21">
        <v>39178</v>
      </c>
      <c r="CD21">
        <v>0</v>
      </c>
      <c r="CE21">
        <v>190</v>
      </c>
      <c r="CF21">
        <v>0</v>
      </c>
      <c r="CG21">
        <v>0</v>
      </c>
      <c r="CH21">
        <v>0</v>
      </c>
      <c r="CI21">
        <v>347</v>
      </c>
      <c r="CJ21">
        <v>0</v>
      </c>
      <c r="CK21">
        <v>0</v>
      </c>
      <c r="CL21">
        <v>0</v>
      </c>
      <c r="CM21">
        <v>302</v>
      </c>
      <c r="CN21">
        <v>0</v>
      </c>
      <c r="CO21">
        <v>0</v>
      </c>
      <c r="CP21">
        <v>342819</v>
      </c>
    </row>
    <row r="22" spans="1:94">
      <c r="A22" t="s">
        <v>32</v>
      </c>
      <c r="B22" t="s">
        <v>126</v>
      </c>
      <c r="C22">
        <v>1058</v>
      </c>
      <c r="D22">
        <v>90</v>
      </c>
      <c r="E22">
        <v>803</v>
      </c>
      <c r="F22">
        <v>990</v>
      </c>
      <c r="G22">
        <v>572</v>
      </c>
      <c r="H22">
        <v>66</v>
      </c>
      <c r="I22">
        <v>3380</v>
      </c>
      <c r="J22">
        <v>930</v>
      </c>
      <c r="K22">
        <v>947</v>
      </c>
      <c r="L22">
        <v>837</v>
      </c>
      <c r="M22">
        <v>1578</v>
      </c>
      <c r="N22">
        <v>16933</v>
      </c>
      <c r="O22">
        <v>343</v>
      </c>
      <c r="P22">
        <v>357</v>
      </c>
      <c r="Q22">
        <v>271167</v>
      </c>
      <c r="R22">
        <v>4538</v>
      </c>
      <c r="S22">
        <v>471</v>
      </c>
      <c r="T22">
        <v>930</v>
      </c>
      <c r="U22">
        <v>4260</v>
      </c>
      <c r="V22">
        <v>103</v>
      </c>
      <c r="W22">
        <v>2</v>
      </c>
      <c r="X22">
        <v>1549</v>
      </c>
      <c r="Y22">
        <v>319</v>
      </c>
      <c r="Z22">
        <v>292</v>
      </c>
      <c r="AA22">
        <v>2108</v>
      </c>
      <c r="AB22">
        <v>750</v>
      </c>
      <c r="AC22">
        <v>7446</v>
      </c>
      <c r="AD22">
        <v>7183</v>
      </c>
      <c r="AE22">
        <v>1949</v>
      </c>
      <c r="AF22">
        <v>386</v>
      </c>
      <c r="AG22">
        <v>7389</v>
      </c>
      <c r="AH22">
        <v>0</v>
      </c>
      <c r="AI22">
        <v>71</v>
      </c>
      <c r="AJ22">
        <v>0</v>
      </c>
      <c r="AK22">
        <v>4751</v>
      </c>
      <c r="AL22">
        <v>448</v>
      </c>
      <c r="AM22">
        <v>0</v>
      </c>
      <c r="AN22">
        <v>161</v>
      </c>
      <c r="AO22">
        <v>4000</v>
      </c>
      <c r="AP22">
        <v>401</v>
      </c>
      <c r="AQ22">
        <v>114</v>
      </c>
      <c r="AR22">
        <v>1752</v>
      </c>
      <c r="AS22">
        <v>98</v>
      </c>
      <c r="AT22">
        <v>95</v>
      </c>
      <c r="AU22">
        <v>35</v>
      </c>
      <c r="AV22">
        <v>0</v>
      </c>
      <c r="AW22">
        <v>0</v>
      </c>
      <c r="AX22">
        <v>0</v>
      </c>
      <c r="AY22">
        <v>0</v>
      </c>
      <c r="AZ22">
        <v>1142</v>
      </c>
      <c r="BA22">
        <v>0</v>
      </c>
      <c r="BB22">
        <v>49</v>
      </c>
      <c r="BC22">
        <v>4208</v>
      </c>
      <c r="BD22">
        <v>760</v>
      </c>
      <c r="BE22">
        <v>8268</v>
      </c>
      <c r="BF22">
        <v>1485</v>
      </c>
      <c r="BG22">
        <v>295</v>
      </c>
      <c r="BH22">
        <v>443</v>
      </c>
      <c r="BI22">
        <v>1047</v>
      </c>
      <c r="BJ22">
        <v>148</v>
      </c>
      <c r="BK22">
        <v>1741</v>
      </c>
      <c r="BL22">
        <v>290</v>
      </c>
      <c r="BM22">
        <v>119</v>
      </c>
      <c r="BN22">
        <v>203</v>
      </c>
      <c r="BO22">
        <v>824</v>
      </c>
      <c r="BP22">
        <v>21020</v>
      </c>
      <c r="BQ22">
        <v>3784</v>
      </c>
      <c r="BR22">
        <v>70</v>
      </c>
      <c r="BS22">
        <v>1574</v>
      </c>
      <c r="BT22">
        <v>6824</v>
      </c>
      <c r="BU22">
        <v>856</v>
      </c>
      <c r="BV22">
        <v>406803</v>
      </c>
      <c r="BW22">
        <v>337184</v>
      </c>
      <c r="BX22">
        <v>322223</v>
      </c>
      <c r="BY22">
        <v>0</v>
      </c>
      <c r="BZ22">
        <v>0</v>
      </c>
      <c r="CA22">
        <v>0</v>
      </c>
      <c r="CB22">
        <v>7973</v>
      </c>
      <c r="CC22">
        <v>120717</v>
      </c>
      <c r="CD22">
        <v>0</v>
      </c>
      <c r="CE22">
        <v>56900</v>
      </c>
      <c r="CF22">
        <v>0</v>
      </c>
      <c r="CG22">
        <v>0</v>
      </c>
      <c r="CH22">
        <v>0</v>
      </c>
      <c r="CI22">
        <v>12589</v>
      </c>
      <c r="CJ22">
        <v>0</v>
      </c>
      <c r="CK22">
        <v>0</v>
      </c>
      <c r="CL22">
        <v>0</v>
      </c>
      <c r="CM22">
        <v>32452</v>
      </c>
      <c r="CN22">
        <v>0</v>
      </c>
      <c r="CO22">
        <v>0</v>
      </c>
      <c r="CP22">
        <v>1296841</v>
      </c>
    </row>
    <row r="23" spans="1:94">
      <c r="A23" t="s">
        <v>33</v>
      </c>
      <c r="B23" t="s">
        <v>127</v>
      </c>
      <c r="C23">
        <v>0</v>
      </c>
      <c r="D23">
        <v>348</v>
      </c>
      <c r="E23">
        <v>0</v>
      </c>
      <c r="F23">
        <v>35</v>
      </c>
      <c r="G23">
        <v>0</v>
      </c>
      <c r="H23">
        <v>0</v>
      </c>
      <c r="I23">
        <v>11</v>
      </c>
      <c r="J23">
        <v>43</v>
      </c>
      <c r="K23">
        <v>0</v>
      </c>
      <c r="L23">
        <v>0</v>
      </c>
      <c r="M23">
        <v>48</v>
      </c>
      <c r="N23">
        <v>173</v>
      </c>
      <c r="O23">
        <v>0</v>
      </c>
      <c r="P23">
        <v>0</v>
      </c>
      <c r="Q23">
        <v>345</v>
      </c>
      <c r="R23">
        <v>73512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54</v>
      </c>
      <c r="AE23">
        <v>0</v>
      </c>
      <c r="AF23">
        <v>0</v>
      </c>
      <c r="AG23">
        <v>0</v>
      </c>
      <c r="AH23">
        <v>683</v>
      </c>
      <c r="AI23">
        <v>2015</v>
      </c>
      <c r="AJ23">
        <v>3116</v>
      </c>
      <c r="AK23">
        <v>0</v>
      </c>
      <c r="AL23">
        <v>27</v>
      </c>
      <c r="AM23">
        <v>0</v>
      </c>
      <c r="AN23">
        <v>1533</v>
      </c>
      <c r="AO23">
        <v>0</v>
      </c>
      <c r="AP23">
        <v>0</v>
      </c>
      <c r="AQ23">
        <v>0</v>
      </c>
      <c r="AR23">
        <v>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1583</v>
      </c>
      <c r="BD23">
        <v>40</v>
      </c>
      <c r="BE23">
        <v>59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1</v>
      </c>
      <c r="BN23">
        <v>0</v>
      </c>
      <c r="BO23">
        <v>0</v>
      </c>
      <c r="BP23">
        <v>327</v>
      </c>
      <c r="BQ23">
        <v>49698</v>
      </c>
      <c r="BR23">
        <v>749</v>
      </c>
      <c r="BS23">
        <v>15</v>
      </c>
      <c r="BT23">
        <v>0</v>
      </c>
      <c r="BU23">
        <v>214</v>
      </c>
      <c r="BV23">
        <v>134703</v>
      </c>
      <c r="BW23">
        <v>37429</v>
      </c>
      <c r="BX23">
        <v>68136</v>
      </c>
      <c r="BY23">
        <v>0</v>
      </c>
      <c r="BZ23">
        <v>0</v>
      </c>
      <c r="CA23">
        <v>0</v>
      </c>
      <c r="CB23">
        <v>546</v>
      </c>
      <c r="CC23">
        <v>126377</v>
      </c>
      <c r="CD23">
        <v>0</v>
      </c>
      <c r="CE23">
        <v>15358</v>
      </c>
      <c r="CF23">
        <v>0</v>
      </c>
      <c r="CG23">
        <v>0</v>
      </c>
      <c r="CH23">
        <v>0</v>
      </c>
      <c r="CI23">
        <v>2086</v>
      </c>
      <c r="CJ23">
        <v>0</v>
      </c>
      <c r="CK23">
        <v>0</v>
      </c>
      <c r="CL23">
        <v>0</v>
      </c>
      <c r="CM23">
        <v>187</v>
      </c>
      <c r="CN23">
        <v>0</v>
      </c>
      <c r="CO23">
        <v>0</v>
      </c>
      <c r="CP23">
        <v>384822</v>
      </c>
    </row>
    <row r="24" spans="1:94">
      <c r="A24" t="s">
        <v>34</v>
      </c>
      <c r="B24" t="s">
        <v>128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28459</v>
      </c>
      <c r="J24">
        <v>1095</v>
      </c>
      <c r="K24">
        <v>0</v>
      </c>
      <c r="L24">
        <v>0</v>
      </c>
      <c r="M24">
        <v>0</v>
      </c>
      <c r="N24">
        <v>344</v>
      </c>
      <c r="O24">
        <v>54</v>
      </c>
      <c r="P24">
        <v>5</v>
      </c>
      <c r="Q24">
        <v>56</v>
      </c>
      <c r="R24">
        <v>239</v>
      </c>
      <c r="S24">
        <v>4426</v>
      </c>
      <c r="T24">
        <v>460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367</v>
      </c>
      <c r="AC24">
        <v>613</v>
      </c>
      <c r="AD24">
        <v>341</v>
      </c>
      <c r="AE24">
        <v>0</v>
      </c>
      <c r="AF24">
        <v>5</v>
      </c>
      <c r="AG24">
        <v>1988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0</v>
      </c>
      <c r="AN24">
        <v>23</v>
      </c>
      <c r="AO24">
        <v>0</v>
      </c>
      <c r="AP24">
        <v>0</v>
      </c>
      <c r="AQ24">
        <v>0</v>
      </c>
      <c r="AR24">
        <v>323</v>
      </c>
      <c r="AS24">
        <v>338</v>
      </c>
      <c r="AT24">
        <v>0</v>
      </c>
      <c r="AU24">
        <v>0</v>
      </c>
      <c r="AV24">
        <v>0</v>
      </c>
      <c r="AW24">
        <v>0</v>
      </c>
      <c r="AX24">
        <v>11356</v>
      </c>
      <c r="AY24">
        <v>52</v>
      </c>
      <c r="AZ24">
        <v>0</v>
      </c>
      <c r="BA24">
        <v>8</v>
      </c>
      <c r="BB24">
        <v>1</v>
      </c>
      <c r="BC24">
        <v>408</v>
      </c>
      <c r="BD24">
        <v>8</v>
      </c>
      <c r="BE24">
        <v>1</v>
      </c>
      <c r="BF24">
        <v>0</v>
      </c>
      <c r="BG24">
        <v>0</v>
      </c>
      <c r="BH24">
        <v>364</v>
      </c>
      <c r="BI24">
        <v>99</v>
      </c>
      <c r="BJ24">
        <v>1</v>
      </c>
      <c r="BK24">
        <v>104</v>
      </c>
      <c r="BL24">
        <v>346</v>
      </c>
      <c r="BM24">
        <v>509</v>
      </c>
      <c r="BN24">
        <v>5</v>
      </c>
      <c r="BO24">
        <v>396</v>
      </c>
      <c r="BP24">
        <v>279</v>
      </c>
      <c r="BQ24">
        <v>0</v>
      </c>
      <c r="BR24">
        <v>0</v>
      </c>
      <c r="BS24">
        <v>993</v>
      </c>
      <c r="BT24">
        <v>6</v>
      </c>
      <c r="BU24">
        <v>106</v>
      </c>
      <c r="BV24">
        <v>54185</v>
      </c>
      <c r="BW24">
        <v>116167</v>
      </c>
      <c r="BX24">
        <v>44844</v>
      </c>
      <c r="BY24">
        <v>0</v>
      </c>
      <c r="BZ24">
        <v>767</v>
      </c>
      <c r="CA24">
        <v>0</v>
      </c>
      <c r="CB24">
        <v>623</v>
      </c>
      <c r="CC24">
        <v>4981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</v>
      </c>
      <c r="CJ24">
        <v>0</v>
      </c>
      <c r="CK24">
        <v>0</v>
      </c>
      <c r="CL24">
        <v>0</v>
      </c>
      <c r="CM24">
        <v>100</v>
      </c>
      <c r="CN24">
        <v>0</v>
      </c>
      <c r="CO24">
        <v>0</v>
      </c>
      <c r="CP24">
        <v>221691</v>
      </c>
    </row>
    <row r="25" spans="1:94">
      <c r="A25" t="s">
        <v>35</v>
      </c>
      <c r="B25" t="s">
        <v>129</v>
      </c>
      <c r="C25">
        <v>272</v>
      </c>
      <c r="D25">
        <v>4</v>
      </c>
      <c r="E25">
        <v>30</v>
      </c>
      <c r="F25">
        <v>40</v>
      </c>
      <c r="G25">
        <v>27</v>
      </c>
      <c r="H25">
        <v>0</v>
      </c>
      <c r="I25">
        <v>1230</v>
      </c>
      <c r="J25">
        <v>38</v>
      </c>
      <c r="K25">
        <v>209</v>
      </c>
      <c r="L25">
        <v>69</v>
      </c>
      <c r="M25">
        <v>69</v>
      </c>
      <c r="N25">
        <v>2788</v>
      </c>
      <c r="O25">
        <v>2</v>
      </c>
      <c r="P25">
        <v>862</v>
      </c>
      <c r="Q25">
        <v>2626</v>
      </c>
      <c r="R25">
        <v>93</v>
      </c>
      <c r="S25">
        <v>16</v>
      </c>
      <c r="T25">
        <v>10368</v>
      </c>
      <c r="U25">
        <v>49</v>
      </c>
      <c r="V25">
        <v>139</v>
      </c>
      <c r="W25">
        <v>246</v>
      </c>
      <c r="X25">
        <v>0</v>
      </c>
      <c r="Y25">
        <v>9</v>
      </c>
      <c r="Z25">
        <v>20</v>
      </c>
      <c r="AA25">
        <v>741</v>
      </c>
      <c r="AB25">
        <v>149</v>
      </c>
      <c r="AC25">
        <v>1778</v>
      </c>
      <c r="AD25">
        <v>295</v>
      </c>
      <c r="AE25">
        <v>154</v>
      </c>
      <c r="AF25">
        <v>16</v>
      </c>
      <c r="AG25">
        <v>1411</v>
      </c>
      <c r="AH25">
        <v>0</v>
      </c>
      <c r="AI25">
        <v>2</v>
      </c>
      <c r="AJ25">
        <v>0</v>
      </c>
      <c r="AK25">
        <v>7</v>
      </c>
      <c r="AL25">
        <v>25</v>
      </c>
      <c r="AM25">
        <v>0</v>
      </c>
      <c r="AN25">
        <v>295</v>
      </c>
      <c r="AO25">
        <v>413</v>
      </c>
      <c r="AP25">
        <v>6</v>
      </c>
      <c r="AQ25">
        <v>3</v>
      </c>
      <c r="AR25">
        <v>351</v>
      </c>
      <c r="AS25">
        <v>128</v>
      </c>
      <c r="AT25">
        <v>296</v>
      </c>
      <c r="AU25">
        <v>69</v>
      </c>
      <c r="AV25">
        <v>45</v>
      </c>
      <c r="AW25">
        <v>0</v>
      </c>
      <c r="AX25">
        <v>1</v>
      </c>
      <c r="AY25">
        <v>952</v>
      </c>
      <c r="AZ25">
        <v>83</v>
      </c>
      <c r="BA25">
        <v>89</v>
      </c>
      <c r="BB25">
        <v>76</v>
      </c>
      <c r="BC25">
        <v>3130</v>
      </c>
      <c r="BD25">
        <v>27</v>
      </c>
      <c r="BE25">
        <v>2232</v>
      </c>
      <c r="BF25">
        <v>531</v>
      </c>
      <c r="BG25">
        <v>656</v>
      </c>
      <c r="BH25">
        <v>26201</v>
      </c>
      <c r="BI25">
        <v>27816</v>
      </c>
      <c r="BJ25">
        <v>1493</v>
      </c>
      <c r="BK25">
        <v>1921</v>
      </c>
      <c r="BL25">
        <v>130</v>
      </c>
      <c r="BM25">
        <v>768</v>
      </c>
      <c r="BN25">
        <v>91</v>
      </c>
      <c r="BO25">
        <v>834</v>
      </c>
      <c r="BP25">
        <v>2040</v>
      </c>
      <c r="BQ25">
        <v>133</v>
      </c>
      <c r="BR25">
        <v>227</v>
      </c>
      <c r="BS25">
        <v>0</v>
      </c>
      <c r="BT25">
        <v>10156</v>
      </c>
      <c r="BU25">
        <v>158</v>
      </c>
      <c r="BV25">
        <v>105134</v>
      </c>
      <c r="BW25">
        <v>251200</v>
      </c>
      <c r="BX25">
        <v>75366</v>
      </c>
      <c r="BY25">
        <v>0</v>
      </c>
      <c r="BZ25">
        <v>0</v>
      </c>
      <c r="CA25">
        <v>0</v>
      </c>
      <c r="CB25">
        <v>1547</v>
      </c>
      <c r="CC25">
        <v>46862</v>
      </c>
      <c r="CD25">
        <v>0</v>
      </c>
      <c r="CE25">
        <v>5</v>
      </c>
      <c r="CF25">
        <v>0</v>
      </c>
      <c r="CG25">
        <v>0</v>
      </c>
      <c r="CH25">
        <v>0</v>
      </c>
      <c r="CI25">
        <v>49</v>
      </c>
      <c r="CJ25">
        <v>0</v>
      </c>
      <c r="CK25">
        <v>0</v>
      </c>
      <c r="CL25">
        <v>0</v>
      </c>
      <c r="CM25">
        <v>86</v>
      </c>
      <c r="CN25">
        <v>0</v>
      </c>
      <c r="CO25">
        <v>0</v>
      </c>
      <c r="CP25">
        <v>480249</v>
      </c>
    </row>
    <row r="26" spans="1:94">
      <c r="A26" t="s">
        <v>36</v>
      </c>
      <c r="B26" t="s">
        <v>130</v>
      </c>
      <c r="C26">
        <v>51307</v>
      </c>
      <c r="D26">
        <v>583</v>
      </c>
      <c r="E26">
        <v>0</v>
      </c>
      <c r="F26">
        <v>0</v>
      </c>
      <c r="G26">
        <v>0</v>
      </c>
      <c r="H26">
        <v>0</v>
      </c>
      <c r="I26">
        <v>0</v>
      </c>
      <c r="J26">
        <v>47</v>
      </c>
      <c r="K26">
        <v>280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212194</v>
      </c>
      <c r="V26">
        <v>10</v>
      </c>
      <c r="W26">
        <v>1230</v>
      </c>
      <c r="X26">
        <v>1521</v>
      </c>
      <c r="Y26">
        <v>642</v>
      </c>
      <c r="Z26">
        <v>490</v>
      </c>
      <c r="AA26">
        <v>5316</v>
      </c>
      <c r="AB26">
        <v>158</v>
      </c>
      <c r="AC26">
        <v>2925</v>
      </c>
      <c r="AD26">
        <v>7</v>
      </c>
      <c r="AE26">
        <v>4333</v>
      </c>
      <c r="AF26">
        <v>1200</v>
      </c>
      <c r="AG26">
        <v>1859</v>
      </c>
      <c r="AH26">
        <v>476</v>
      </c>
      <c r="AI26">
        <v>2</v>
      </c>
      <c r="AJ26">
        <v>555</v>
      </c>
      <c r="AK26">
        <v>78</v>
      </c>
      <c r="AL26">
        <v>0</v>
      </c>
      <c r="AM26">
        <v>0</v>
      </c>
      <c r="AN26">
        <v>82</v>
      </c>
      <c r="AO26">
        <v>0</v>
      </c>
      <c r="AP26">
        <v>40</v>
      </c>
      <c r="AQ26">
        <v>21</v>
      </c>
      <c r="AR26">
        <v>0</v>
      </c>
      <c r="AS26">
        <v>34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8426</v>
      </c>
      <c r="BD26">
        <v>122</v>
      </c>
      <c r="BE26">
        <v>0</v>
      </c>
      <c r="BF26">
        <v>0</v>
      </c>
      <c r="BG26">
        <v>7499</v>
      </c>
      <c r="BH26">
        <v>21</v>
      </c>
      <c r="BI26">
        <v>8382</v>
      </c>
      <c r="BJ26">
        <v>7483</v>
      </c>
      <c r="BK26">
        <v>11107</v>
      </c>
      <c r="BL26">
        <v>1027</v>
      </c>
      <c r="BM26">
        <v>7210</v>
      </c>
      <c r="BN26">
        <v>10056</v>
      </c>
      <c r="BO26">
        <v>75387</v>
      </c>
      <c r="BP26">
        <v>3667</v>
      </c>
      <c r="BQ26">
        <v>1974</v>
      </c>
      <c r="BR26">
        <v>34</v>
      </c>
      <c r="BS26">
        <v>717</v>
      </c>
      <c r="BT26">
        <v>75059</v>
      </c>
      <c r="BU26">
        <v>0</v>
      </c>
      <c r="BV26">
        <v>503568</v>
      </c>
      <c r="BW26">
        <v>1024155</v>
      </c>
      <c r="BX26">
        <v>0</v>
      </c>
      <c r="BY26">
        <v>0</v>
      </c>
      <c r="BZ26">
        <v>0</v>
      </c>
      <c r="CA26">
        <v>0</v>
      </c>
      <c r="CB26">
        <v>-29</v>
      </c>
      <c r="CC26">
        <v>78571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1606265</v>
      </c>
    </row>
    <row r="27" spans="1:94">
      <c r="A27" t="s">
        <v>37</v>
      </c>
      <c r="B27" t="s">
        <v>131</v>
      </c>
      <c r="C27">
        <v>324</v>
      </c>
      <c r="D27">
        <v>99</v>
      </c>
      <c r="E27">
        <v>0</v>
      </c>
      <c r="F27">
        <v>2</v>
      </c>
      <c r="G27">
        <v>0</v>
      </c>
      <c r="H27">
        <v>0</v>
      </c>
      <c r="I27">
        <v>3386</v>
      </c>
      <c r="J27">
        <v>712</v>
      </c>
      <c r="K27">
        <v>537</v>
      </c>
      <c r="L27">
        <v>0</v>
      </c>
      <c r="M27">
        <v>0</v>
      </c>
      <c r="N27">
        <v>1271</v>
      </c>
      <c r="O27">
        <v>0</v>
      </c>
      <c r="P27">
        <v>1</v>
      </c>
      <c r="Q27">
        <v>5021</v>
      </c>
      <c r="R27">
        <v>1008</v>
      </c>
      <c r="S27">
        <v>3077</v>
      </c>
      <c r="T27">
        <v>2548</v>
      </c>
      <c r="U27">
        <v>279</v>
      </c>
      <c r="V27">
        <v>9931</v>
      </c>
      <c r="W27">
        <v>2734</v>
      </c>
      <c r="X27">
        <v>3751</v>
      </c>
      <c r="Y27">
        <v>414</v>
      </c>
      <c r="Z27">
        <v>139</v>
      </c>
      <c r="AA27">
        <v>15</v>
      </c>
      <c r="AB27">
        <v>2805</v>
      </c>
      <c r="AC27">
        <v>3159</v>
      </c>
      <c r="AD27">
        <v>143</v>
      </c>
      <c r="AE27">
        <v>219</v>
      </c>
      <c r="AF27">
        <v>4546</v>
      </c>
      <c r="AG27">
        <v>2961</v>
      </c>
      <c r="AH27">
        <v>0</v>
      </c>
      <c r="AI27">
        <v>0</v>
      </c>
      <c r="AJ27">
        <v>248</v>
      </c>
      <c r="AK27">
        <v>19</v>
      </c>
      <c r="AL27">
        <v>0</v>
      </c>
      <c r="AM27">
        <v>2</v>
      </c>
      <c r="AN27">
        <v>130</v>
      </c>
      <c r="AO27">
        <v>5</v>
      </c>
      <c r="AP27">
        <v>7</v>
      </c>
      <c r="AQ27">
        <v>167</v>
      </c>
      <c r="AR27">
        <v>33</v>
      </c>
      <c r="AS27">
        <v>17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304</v>
      </c>
      <c r="AZ27">
        <v>287</v>
      </c>
      <c r="BA27">
        <v>0</v>
      </c>
      <c r="BB27">
        <v>0</v>
      </c>
      <c r="BC27">
        <v>372</v>
      </c>
      <c r="BD27">
        <v>7</v>
      </c>
      <c r="BE27">
        <v>259</v>
      </c>
      <c r="BF27">
        <v>135</v>
      </c>
      <c r="BG27">
        <v>65</v>
      </c>
      <c r="BH27">
        <v>69</v>
      </c>
      <c r="BI27">
        <v>687</v>
      </c>
      <c r="BJ27">
        <v>3340</v>
      </c>
      <c r="BK27">
        <v>1162</v>
      </c>
      <c r="BL27">
        <v>0</v>
      </c>
      <c r="BM27">
        <v>584</v>
      </c>
      <c r="BN27">
        <v>2589</v>
      </c>
      <c r="BO27">
        <v>392</v>
      </c>
      <c r="BP27">
        <v>1413</v>
      </c>
      <c r="BQ27">
        <v>1064</v>
      </c>
      <c r="BR27">
        <v>263</v>
      </c>
      <c r="BS27">
        <v>2</v>
      </c>
      <c r="BT27">
        <v>3631</v>
      </c>
      <c r="BU27">
        <v>55</v>
      </c>
      <c r="BV27">
        <v>66391</v>
      </c>
      <c r="BW27">
        <v>77002</v>
      </c>
      <c r="BX27">
        <v>3538</v>
      </c>
      <c r="BY27">
        <v>0</v>
      </c>
      <c r="BZ27">
        <v>1952</v>
      </c>
      <c r="CA27">
        <v>0</v>
      </c>
      <c r="CB27">
        <v>585</v>
      </c>
      <c r="CC27">
        <v>11435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160926</v>
      </c>
    </row>
    <row r="28" spans="1:94">
      <c r="A28" t="s">
        <v>38</v>
      </c>
      <c r="B28" t="s">
        <v>132</v>
      </c>
      <c r="C28">
        <v>55</v>
      </c>
      <c r="D28">
        <v>0</v>
      </c>
      <c r="E28">
        <v>0</v>
      </c>
      <c r="F28">
        <v>0</v>
      </c>
      <c r="G28">
        <v>0</v>
      </c>
      <c r="H28">
        <v>19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2652</v>
      </c>
      <c r="R28">
        <v>0</v>
      </c>
      <c r="S28">
        <v>0</v>
      </c>
      <c r="T28">
        <v>87</v>
      </c>
      <c r="U28">
        <v>16</v>
      </c>
      <c r="V28">
        <v>1110</v>
      </c>
      <c r="W28">
        <v>6903</v>
      </c>
      <c r="X28">
        <v>0</v>
      </c>
      <c r="Y28">
        <v>1749</v>
      </c>
      <c r="Z28">
        <v>132</v>
      </c>
      <c r="AA28">
        <v>0</v>
      </c>
      <c r="AB28">
        <v>1</v>
      </c>
      <c r="AC28">
        <v>812</v>
      </c>
      <c r="AD28">
        <v>228</v>
      </c>
      <c r="AE28">
        <v>9</v>
      </c>
      <c r="AF28">
        <v>471</v>
      </c>
      <c r="AG28">
        <v>676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22</v>
      </c>
      <c r="AR28">
        <v>756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82</v>
      </c>
      <c r="BA28">
        <v>0</v>
      </c>
      <c r="BB28">
        <v>0</v>
      </c>
      <c r="BC28">
        <v>49</v>
      </c>
      <c r="BD28">
        <v>10</v>
      </c>
      <c r="BE28">
        <v>306</v>
      </c>
      <c r="BF28">
        <v>148</v>
      </c>
      <c r="BG28">
        <v>103</v>
      </c>
      <c r="BH28">
        <v>126</v>
      </c>
      <c r="BI28">
        <v>230</v>
      </c>
      <c r="BJ28">
        <v>0</v>
      </c>
      <c r="BK28">
        <v>521</v>
      </c>
      <c r="BL28">
        <v>140</v>
      </c>
      <c r="BM28">
        <v>29</v>
      </c>
      <c r="BN28">
        <v>10</v>
      </c>
      <c r="BO28">
        <v>65</v>
      </c>
      <c r="BP28">
        <v>1764</v>
      </c>
      <c r="BQ28">
        <v>71</v>
      </c>
      <c r="BR28">
        <v>24</v>
      </c>
      <c r="BS28">
        <v>73</v>
      </c>
      <c r="BT28">
        <v>3857</v>
      </c>
      <c r="BU28">
        <v>59</v>
      </c>
      <c r="BV28">
        <v>23381</v>
      </c>
      <c r="BW28">
        <v>393392</v>
      </c>
      <c r="BX28">
        <v>0</v>
      </c>
      <c r="BY28">
        <v>0</v>
      </c>
      <c r="BZ28">
        <v>0</v>
      </c>
      <c r="CA28">
        <v>0</v>
      </c>
      <c r="CB28">
        <v>-842</v>
      </c>
      <c r="CC28">
        <v>6438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422369</v>
      </c>
    </row>
    <row r="29" spans="1:94">
      <c r="A29" t="s">
        <v>39</v>
      </c>
      <c r="B29" t="s">
        <v>133</v>
      </c>
      <c r="C29">
        <v>424</v>
      </c>
      <c r="D29">
        <v>0</v>
      </c>
      <c r="E29">
        <v>71</v>
      </c>
      <c r="F29">
        <v>182</v>
      </c>
      <c r="G29">
        <v>93</v>
      </c>
      <c r="H29">
        <v>66</v>
      </c>
      <c r="I29">
        <v>3595</v>
      </c>
      <c r="J29">
        <v>687</v>
      </c>
      <c r="K29">
        <v>1806</v>
      </c>
      <c r="L29">
        <v>1342</v>
      </c>
      <c r="M29">
        <v>2512</v>
      </c>
      <c r="N29">
        <v>2247</v>
      </c>
      <c r="O29">
        <v>364</v>
      </c>
      <c r="P29">
        <v>1108</v>
      </c>
      <c r="Q29">
        <v>3566</v>
      </c>
      <c r="R29">
        <v>668</v>
      </c>
      <c r="S29">
        <v>1179</v>
      </c>
      <c r="T29">
        <v>2354</v>
      </c>
      <c r="U29">
        <v>33283</v>
      </c>
      <c r="V29">
        <v>526</v>
      </c>
      <c r="W29">
        <v>105</v>
      </c>
      <c r="X29">
        <v>43600</v>
      </c>
      <c r="Y29">
        <v>8143</v>
      </c>
      <c r="Z29">
        <v>378</v>
      </c>
      <c r="AA29">
        <v>8659</v>
      </c>
      <c r="AB29">
        <v>4886</v>
      </c>
      <c r="AC29">
        <v>7341</v>
      </c>
      <c r="AD29">
        <v>191</v>
      </c>
      <c r="AE29">
        <v>2008</v>
      </c>
      <c r="AF29">
        <v>565</v>
      </c>
      <c r="AG29">
        <v>2460</v>
      </c>
      <c r="AH29">
        <v>9</v>
      </c>
      <c r="AI29">
        <v>64</v>
      </c>
      <c r="AJ29">
        <v>10</v>
      </c>
      <c r="AK29">
        <v>180</v>
      </c>
      <c r="AL29">
        <v>1206</v>
      </c>
      <c r="AM29">
        <v>27</v>
      </c>
      <c r="AN29">
        <v>3184</v>
      </c>
      <c r="AO29">
        <v>572</v>
      </c>
      <c r="AP29">
        <v>2164</v>
      </c>
      <c r="AQ29">
        <v>149</v>
      </c>
      <c r="AR29">
        <v>1025</v>
      </c>
      <c r="AS29">
        <v>244</v>
      </c>
      <c r="AT29">
        <v>1825</v>
      </c>
      <c r="AU29">
        <v>754</v>
      </c>
      <c r="AV29">
        <v>227</v>
      </c>
      <c r="AW29">
        <v>8</v>
      </c>
      <c r="AX29">
        <v>2</v>
      </c>
      <c r="AY29">
        <v>2044</v>
      </c>
      <c r="AZ29">
        <v>843</v>
      </c>
      <c r="BA29">
        <v>560</v>
      </c>
      <c r="BB29">
        <v>420</v>
      </c>
      <c r="BC29">
        <v>4507</v>
      </c>
      <c r="BD29">
        <v>714</v>
      </c>
      <c r="BE29">
        <v>4569</v>
      </c>
      <c r="BF29">
        <v>273</v>
      </c>
      <c r="BG29">
        <v>276</v>
      </c>
      <c r="BH29">
        <v>1538</v>
      </c>
      <c r="BI29">
        <v>3026</v>
      </c>
      <c r="BJ29">
        <v>1729</v>
      </c>
      <c r="BK29">
        <v>1132</v>
      </c>
      <c r="BL29">
        <v>138</v>
      </c>
      <c r="BM29">
        <v>241</v>
      </c>
      <c r="BN29">
        <v>3010</v>
      </c>
      <c r="BO29">
        <v>3520</v>
      </c>
      <c r="BP29">
        <v>1714</v>
      </c>
      <c r="BQ29">
        <v>94</v>
      </c>
      <c r="BR29">
        <v>1268</v>
      </c>
      <c r="BS29">
        <v>61</v>
      </c>
      <c r="BT29">
        <v>15477</v>
      </c>
      <c r="BU29">
        <v>52</v>
      </c>
      <c r="BV29">
        <v>193267</v>
      </c>
      <c r="BW29">
        <v>47543</v>
      </c>
      <c r="BX29">
        <v>0</v>
      </c>
      <c r="BY29">
        <v>0</v>
      </c>
      <c r="BZ29">
        <v>0</v>
      </c>
      <c r="CA29">
        <v>0</v>
      </c>
      <c r="CB29">
        <v>-74</v>
      </c>
      <c r="CC29">
        <v>24253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264987</v>
      </c>
    </row>
    <row r="30" spans="1:94">
      <c r="A30" t="s">
        <v>40</v>
      </c>
      <c r="B30" t="s">
        <v>134</v>
      </c>
      <c r="C30">
        <v>21</v>
      </c>
      <c r="D30">
        <v>0</v>
      </c>
      <c r="E30">
        <v>6</v>
      </c>
      <c r="F30">
        <v>2</v>
      </c>
      <c r="G30">
        <v>0</v>
      </c>
      <c r="H30">
        <v>2</v>
      </c>
      <c r="I30">
        <v>47</v>
      </c>
      <c r="J30">
        <v>20</v>
      </c>
      <c r="K30">
        <v>0</v>
      </c>
      <c r="L30">
        <v>0</v>
      </c>
      <c r="M30">
        <v>1</v>
      </c>
      <c r="N30">
        <v>9</v>
      </c>
      <c r="O30">
        <v>0</v>
      </c>
      <c r="P30">
        <v>1</v>
      </c>
      <c r="Q30">
        <v>4</v>
      </c>
      <c r="R30">
        <v>0</v>
      </c>
      <c r="S30">
        <v>0</v>
      </c>
      <c r="T30">
        <v>0</v>
      </c>
      <c r="U30">
        <v>191</v>
      </c>
      <c r="V30">
        <v>0</v>
      </c>
      <c r="W30">
        <v>30</v>
      </c>
      <c r="X30">
        <v>0</v>
      </c>
      <c r="Y30">
        <v>1503</v>
      </c>
      <c r="Z30">
        <v>14</v>
      </c>
      <c r="AA30">
        <v>1109</v>
      </c>
      <c r="AB30">
        <v>0</v>
      </c>
      <c r="AC30">
        <v>10073</v>
      </c>
      <c r="AD30">
        <v>201</v>
      </c>
      <c r="AE30">
        <v>243</v>
      </c>
      <c r="AF30">
        <v>179</v>
      </c>
      <c r="AG30">
        <v>5366</v>
      </c>
      <c r="AH30">
        <v>3</v>
      </c>
      <c r="AI30">
        <v>15</v>
      </c>
      <c r="AJ30">
        <v>0</v>
      </c>
      <c r="AK30">
        <v>535</v>
      </c>
      <c r="AL30">
        <v>73</v>
      </c>
      <c r="AM30">
        <v>2</v>
      </c>
      <c r="AN30">
        <v>727</v>
      </c>
      <c r="AO30">
        <v>10</v>
      </c>
      <c r="AP30">
        <v>5243</v>
      </c>
      <c r="AQ30">
        <v>802</v>
      </c>
      <c r="AR30">
        <v>581</v>
      </c>
      <c r="AS30">
        <v>3326</v>
      </c>
      <c r="AT30">
        <v>860</v>
      </c>
      <c r="AU30">
        <v>2015</v>
      </c>
      <c r="AV30">
        <v>2402</v>
      </c>
      <c r="AW30">
        <v>0</v>
      </c>
      <c r="AX30">
        <v>0</v>
      </c>
      <c r="AY30">
        <v>140</v>
      </c>
      <c r="AZ30">
        <v>298</v>
      </c>
      <c r="BA30">
        <v>856</v>
      </c>
      <c r="BB30">
        <v>266</v>
      </c>
      <c r="BC30">
        <v>7002</v>
      </c>
      <c r="BD30">
        <v>733</v>
      </c>
      <c r="BE30">
        <v>2898</v>
      </c>
      <c r="BF30">
        <v>15</v>
      </c>
      <c r="BG30">
        <v>1069</v>
      </c>
      <c r="BH30">
        <v>2105</v>
      </c>
      <c r="BI30">
        <v>2839</v>
      </c>
      <c r="BJ30">
        <v>195</v>
      </c>
      <c r="BK30">
        <v>1647</v>
      </c>
      <c r="BL30">
        <v>959</v>
      </c>
      <c r="BM30">
        <v>240</v>
      </c>
      <c r="BN30">
        <v>988</v>
      </c>
      <c r="BO30">
        <v>689</v>
      </c>
      <c r="BP30">
        <v>2575</v>
      </c>
      <c r="BQ30">
        <v>494</v>
      </c>
      <c r="BR30">
        <v>796</v>
      </c>
      <c r="BS30">
        <v>48</v>
      </c>
      <c r="BT30">
        <v>12277</v>
      </c>
      <c r="BU30">
        <v>631</v>
      </c>
      <c r="BV30">
        <v>75377</v>
      </c>
      <c r="BW30">
        <v>10985</v>
      </c>
      <c r="BX30">
        <v>0</v>
      </c>
      <c r="BY30">
        <v>0</v>
      </c>
      <c r="BZ30">
        <v>0</v>
      </c>
      <c r="CA30">
        <v>0</v>
      </c>
      <c r="CB30">
        <v>359</v>
      </c>
      <c r="CC30">
        <v>2588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89309</v>
      </c>
    </row>
    <row r="31" spans="1:94">
      <c r="A31" t="s">
        <v>41</v>
      </c>
      <c r="B31" t="s">
        <v>135</v>
      </c>
      <c r="C31">
        <v>11504</v>
      </c>
      <c r="D31">
        <v>771</v>
      </c>
      <c r="E31">
        <v>4521</v>
      </c>
      <c r="F31">
        <v>4220</v>
      </c>
      <c r="G31">
        <v>3312</v>
      </c>
      <c r="H31">
        <v>24531</v>
      </c>
      <c r="I31">
        <v>58481</v>
      </c>
      <c r="J31">
        <v>1362</v>
      </c>
      <c r="K31">
        <v>754</v>
      </c>
      <c r="L31">
        <v>2298</v>
      </c>
      <c r="M31">
        <v>2588</v>
      </c>
      <c r="N31">
        <v>2024</v>
      </c>
      <c r="O31">
        <v>236</v>
      </c>
      <c r="P31">
        <v>1520</v>
      </c>
      <c r="Q31">
        <v>671</v>
      </c>
      <c r="R31">
        <v>233</v>
      </c>
      <c r="S31">
        <v>332</v>
      </c>
      <c r="T31">
        <v>834</v>
      </c>
      <c r="U31">
        <v>4540</v>
      </c>
      <c r="V31">
        <v>112</v>
      </c>
      <c r="W31">
        <v>39</v>
      </c>
      <c r="X31">
        <v>1303</v>
      </c>
      <c r="Y31">
        <v>1492</v>
      </c>
      <c r="Z31">
        <v>22269</v>
      </c>
      <c r="AA31">
        <v>14123</v>
      </c>
      <c r="AB31">
        <v>1080</v>
      </c>
      <c r="AC31">
        <v>6247</v>
      </c>
      <c r="AD31">
        <v>1553</v>
      </c>
      <c r="AE31">
        <v>751</v>
      </c>
      <c r="AF31">
        <v>203</v>
      </c>
      <c r="AG31">
        <v>2465</v>
      </c>
      <c r="AH31">
        <v>12533</v>
      </c>
      <c r="AI31">
        <v>8209</v>
      </c>
      <c r="AJ31">
        <v>2490</v>
      </c>
      <c r="AK31">
        <v>30924</v>
      </c>
      <c r="AL31">
        <v>2831</v>
      </c>
      <c r="AM31">
        <v>20</v>
      </c>
      <c r="AN31">
        <v>20876</v>
      </c>
      <c r="AO31">
        <v>229</v>
      </c>
      <c r="AP31">
        <v>300</v>
      </c>
      <c r="AQ31">
        <v>111</v>
      </c>
      <c r="AR31">
        <v>1005</v>
      </c>
      <c r="AS31">
        <v>433</v>
      </c>
      <c r="AT31">
        <v>8610</v>
      </c>
      <c r="AU31">
        <v>4837</v>
      </c>
      <c r="AV31">
        <v>59</v>
      </c>
      <c r="AW31">
        <v>1418</v>
      </c>
      <c r="AX31">
        <v>104</v>
      </c>
      <c r="AY31">
        <v>9441</v>
      </c>
      <c r="AZ31">
        <v>2276</v>
      </c>
      <c r="BA31">
        <v>59</v>
      </c>
      <c r="BB31">
        <v>792</v>
      </c>
      <c r="BC31">
        <v>2391</v>
      </c>
      <c r="BD31">
        <v>1455</v>
      </c>
      <c r="BE31">
        <v>6960</v>
      </c>
      <c r="BF31">
        <v>2356</v>
      </c>
      <c r="BG31">
        <v>892</v>
      </c>
      <c r="BH31">
        <v>1123</v>
      </c>
      <c r="BI31">
        <v>3438</v>
      </c>
      <c r="BJ31">
        <v>948</v>
      </c>
      <c r="BK31">
        <v>696</v>
      </c>
      <c r="BL31">
        <v>182</v>
      </c>
      <c r="BM31">
        <v>1285</v>
      </c>
      <c r="BN31">
        <v>1527</v>
      </c>
      <c r="BO31">
        <v>3991</v>
      </c>
      <c r="BP31">
        <v>4115</v>
      </c>
      <c r="BQ31">
        <v>19273</v>
      </c>
      <c r="BR31">
        <v>651</v>
      </c>
      <c r="BS31">
        <v>3548</v>
      </c>
      <c r="BT31">
        <v>89040</v>
      </c>
      <c r="BU31">
        <v>23528</v>
      </c>
      <c r="BV31">
        <v>451325</v>
      </c>
      <c r="BW31">
        <v>306766</v>
      </c>
      <c r="BX31">
        <v>0</v>
      </c>
      <c r="BY31">
        <v>0</v>
      </c>
      <c r="BZ31">
        <v>0</v>
      </c>
      <c r="CA31">
        <v>0</v>
      </c>
      <c r="CB31">
        <v>609</v>
      </c>
      <c r="CC31">
        <v>90782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849482</v>
      </c>
    </row>
    <row r="32" spans="1:94">
      <c r="A32" t="s">
        <v>42</v>
      </c>
      <c r="B32" t="s">
        <v>136</v>
      </c>
      <c r="C32">
        <v>30722</v>
      </c>
      <c r="D32">
        <v>2352</v>
      </c>
      <c r="E32">
        <v>7501</v>
      </c>
      <c r="F32">
        <v>2922</v>
      </c>
      <c r="G32">
        <v>2071</v>
      </c>
      <c r="H32">
        <v>2335</v>
      </c>
      <c r="I32">
        <v>16794</v>
      </c>
      <c r="J32">
        <v>2870</v>
      </c>
      <c r="K32">
        <v>5505</v>
      </c>
      <c r="L32">
        <v>1889</v>
      </c>
      <c r="M32">
        <v>8154</v>
      </c>
      <c r="N32">
        <v>4747</v>
      </c>
      <c r="O32">
        <v>1700</v>
      </c>
      <c r="P32">
        <v>2739</v>
      </c>
      <c r="Q32">
        <v>11819</v>
      </c>
      <c r="R32">
        <v>1523</v>
      </c>
      <c r="S32">
        <v>2021</v>
      </c>
      <c r="T32">
        <v>7168</v>
      </c>
      <c r="U32">
        <v>8991</v>
      </c>
      <c r="V32">
        <v>10562</v>
      </c>
      <c r="W32">
        <v>302</v>
      </c>
      <c r="X32">
        <v>15109</v>
      </c>
      <c r="Y32">
        <v>6350</v>
      </c>
      <c r="Z32">
        <v>11838</v>
      </c>
      <c r="AA32">
        <v>256474</v>
      </c>
      <c r="AB32">
        <v>66119</v>
      </c>
      <c r="AC32">
        <v>2899</v>
      </c>
      <c r="AD32">
        <v>204</v>
      </c>
      <c r="AE32">
        <v>81</v>
      </c>
      <c r="AF32">
        <v>129</v>
      </c>
      <c r="AG32">
        <v>1713</v>
      </c>
      <c r="AH32">
        <v>0</v>
      </c>
      <c r="AI32">
        <v>355</v>
      </c>
      <c r="AJ32">
        <v>9</v>
      </c>
      <c r="AK32">
        <v>212</v>
      </c>
      <c r="AL32">
        <v>12</v>
      </c>
      <c r="AM32">
        <v>2</v>
      </c>
      <c r="AN32">
        <v>158</v>
      </c>
      <c r="AO32">
        <v>1857</v>
      </c>
      <c r="AP32">
        <v>709</v>
      </c>
      <c r="AQ32">
        <v>191</v>
      </c>
      <c r="AR32">
        <v>963</v>
      </c>
      <c r="AS32">
        <v>591</v>
      </c>
      <c r="AT32">
        <v>203</v>
      </c>
      <c r="AU32">
        <v>368</v>
      </c>
      <c r="AV32">
        <v>52</v>
      </c>
      <c r="AW32">
        <v>0</v>
      </c>
      <c r="AX32">
        <v>316</v>
      </c>
      <c r="AY32">
        <v>18853</v>
      </c>
      <c r="AZ32">
        <v>406</v>
      </c>
      <c r="BA32">
        <v>492</v>
      </c>
      <c r="BB32">
        <v>213</v>
      </c>
      <c r="BC32">
        <v>15449</v>
      </c>
      <c r="BD32">
        <v>1766</v>
      </c>
      <c r="BE32">
        <v>8151</v>
      </c>
      <c r="BF32">
        <v>909</v>
      </c>
      <c r="BG32">
        <v>920</v>
      </c>
      <c r="BH32">
        <v>48555</v>
      </c>
      <c r="BI32">
        <v>43024</v>
      </c>
      <c r="BJ32">
        <v>4094</v>
      </c>
      <c r="BK32">
        <v>868</v>
      </c>
      <c r="BL32">
        <v>324</v>
      </c>
      <c r="BM32">
        <v>973</v>
      </c>
      <c r="BN32">
        <v>123</v>
      </c>
      <c r="BO32">
        <v>829</v>
      </c>
      <c r="BP32">
        <v>5302</v>
      </c>
      <c r="BQ32">
        <v>1473</v>
      </c>
      <c r="BR32">
        <v>1894</v>
      </c>
      <c r="BS32">
        <v>166</v>
      </c>
      <c r="BT32">
        <v>41101</v>
      </c>
      <c r="BU32">
        <v>3167</v>
      </c>
      <c r="BV32">
        <v>700654</v>
      </c>
      <c r="BW32">
        <v>625428</v>
      </c>
      <c r="BX32">
        <v>1943</v>
      </c>
      <c r="BY32">
        <v>0</v>
      </c>
      <c r="BZ32">
        <v>0</v>
      </c>
      <c r="CA32">
        <v>0</v>
      </c>
      <c r="CB32">
        <v>-2046</v>
      </c>
      <c r="CC32">
        <v>179837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1505814</v>
      </c>
    </row>
    <row r="33" spans="1:94">
      <c r="A33" t="s">
        <v>43</v>
      </c>
      <c r="B33" t="s">
        <v>137</v>
      </c>
      <c r="C33">
        <v>1563</v>
      </c>
      <c r="D33">
        <v>103</v>
      </c>
      <c r="E33">
        <v>104</v>
      </c>
      <c r="F33">
        <v>1299</v>
      </c>
      <c r="G33">
        <v>1065</v>
      </c>
      <c r="H33">
        <v>49</v>
      </c>
      <c r="I33">
        <v>45487</v>
      </c>
      <c r="J33">
        <v>892</v>
      </c>
      <c r="K33">
        <v>1698</v>
      </c>
      <c r="L33">
        <v>819</v>
      </c>
      <c r="M33">
        <v>2894</v>
      </c>
      <c r="N33">
        <v>8288</v>
      </c>
      <c r="O33">
        <v>904</v>
      </c>
      <c r="P33">
        <v>2050</v>
      </c>
      <c r="Q33">
        <v>37199</v>
      </c>
      <c r="R33">
        <v>3518</v>
      </c>
      <c r="S33">
        <v>5607</v>
      </c>
      <c r="T33">
        <v>7280</v>
      </c>
      <c r="U33">
        <v>23284</v>
      </c>
      <c r="V33">
        <v>468</v>
      </c>
      <c r="W33">
        <v>362</v>
      </c>
      <c r="X33">
        <v>3548</v>
      </c>
      <c r="Y33">
        <v>703</v>
      </c>
      <c r="Z33">
        <v>640</v>
      </c>
      <c r="AA33">
        <v>17143</v>
      </c>
      <c r="AB33">
        <v>19878</v>
      </c>
      <c r="AC33">
        <v>14533</v>
      </c>
      <c r="AD33">
        <v>3860</v>
      </c>
      <c r="AE33">
        <v>2478</v>
      </c>
      <c r="AF33">
        <v>475</v>
      </c>
      <c r="AG33">
        <v>6830</v>
      </c>
      <c r="AH33">
        <v>8</v>
      </c>
      <c r="AI33">
        <v>9</v>
      </c>
      <c r="AJ33">
        <v>1</v>
      </c>
      <c r="AK33">
        <v>955</v>
      </c>
      <c r="AL33">
        <v>30</v>
      </c>
      <c r="AM33">
        <v>70</v>
      </c>
      <c r="AN33">
        <v>3135</v>
      </c>
      <c r="AO33">
        <v>621</v>
      </c>
      <c r="AP33">
        <v>493</v>
      </c>
      <c r="AQ33">
        <v>99</v>
      </c>
      <c r="AR33">
        <v>6720</v>
      </c>
      <c r="AS33">
        <v>383</v>
      </c>
      <c r="AT33">
        <v>260</v>
      </c>
      <c r="AU33">
        <v>160</v>
      </c>
      <c r="AV33">
        <v>331</v>
      </c>
      <c r="AW33">
        <v>1</v>
      </c>
      <c r="AX33">
        <v>42</v>
      </c>
      <c r="AY33">
        <v>893</v>
      </c>
      <c r="AZ33">
        <v>1737</v>
      </c>
      <c r="BA33">
        <v>117</v>
      </c>
      <c r="BB33">
        <v>786</v>
      </c>
      <c r="BC33">
        <v>7202</v>
      </c>
      <c r="BD33">
        <v>227</v>
      </c>
      <c r="BE33">
        <v>2507</v>
      </c>
      <c r="BF33">
        <v>401</v>
      </c>
      <c r="BG33">
        <v>799</v>
      </c>
      <c r="BH33">
        <v>9703</v>
      </c>
      <c r="BI33">
        <v>3820</v>
      </c>
      <c r="BJ33">
        <v>1948</v>
      </c>
      <c r="BK33">
        <v>1295</v>
      </c>
      <c r="BL33">
        <v>39</v>
      </c>
      <c r="BM33">
        <v>244</v>
      </c>
      <c r="BN33">
        <v>215</v>
      </c>
      <c r="BO33">
        <v>7945</v>
      </c>
      <c r="BP33">
        <v>7042</v>
      </c>
      <c r="BQ33">
        <v>1664</v>
      </c>
      <c r="BR33">
        <v>479</v>
      </c>
      <c r="BS33">
        <v>27</v>
      </c>
      <c r="BT33">
        <v>13643</v>
      </c>
      <c r="BU33">
        <v>2399</v>
      </c>
      <c r="BV33">
        <v>293469</v>
      </c>
      <c r="BW33">
        <v>67408</v>
      </c>
      <c r="BX33">
        <v>387</v>
      </c>
      <c r="BY33">
        <v>0</v>
      </c>
      <c r="BZ33">
        <v>296</v>
      </c>
      <c r="CA33">
        <v>0</v>
      </c>
      <c r="CB33">
        <v>1094</v>
      </c>
      <c r="CC33">
        <v>30150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392812</v>
      </c>
    </row>
    <row r="34" spans="1:94">
      <c r="A34" t="s">
        <v>44</v>
      </c>
      <c r="B34" t="s">
        <v>138</v>
      </c>
      <c r="C34">
        <v>1687</v>
      </c>
      <c r="D34">
        <v>28</v>
      </c>
      <c r="E34">
        <v>60</v>
      </c>
      <c r="F34">
        <v>94</v>
      </c>
      <c r="G34">
        <v>0</v>
      </c>
      <c r="H34">
        <v>1313</v>
      </c>
      <c r="I34">
        <v>61</v>
      </c>
      <c r="J34">
        <v>362</v>
      </c>
      <c r="K34">
        <v>436</v>
      </c>
      <c r="L34">
        <v>1050</v>
      </c>
      <c r="M34">
        <v>1176</v>
      </c>
      <c r="N34">
        <v>3300</v>
      </c>
      <c r="O34">
        <v>620</v>
      </c>
      <c r="P34">
        <v>1831</v>
      </c>
      <c r="Q34">
        <v>794</v>
      </c>
      <c r="R34">
        <v>78</v>
      </c>
      <c r="S34">
        <v>390</v>
      </c>
      <c r="T34">
        <v>2298</v>
      </c>
      <c r="U34">
        <v>4237</v>
      </c>
      <c r="V34">
        <v>282</v>
      </c>
      <c r="W34">
        <v>51</v>
      </c>
      <c r="X34">
        <v>1279</v>
      </c>
      <c r="Y34">
        <v>88</v>
      </c>
      <c r="Z34">
        <v>159</v>
      </c>
      <c r="AA34">
        <v>5914</v>
      </c>
      <c r="AB34">
        <v>1635</v>
      </c>
      <c r="AC34">
        <v>42535</v>
      </c>
      <c r="AD34">
        <v>2258</v>
      </c>
      <c r="AE34">
        <v>381</v>
      </c>
      <c r="AF34">
        <v>14</v>
      </c>
      <c r="AG34">
        <v>12771</v>
      </c>
      <c r="AH34">
        <v>75</v>
      </c>
      <c r="AI34">
        <v>0</v>
      </c>
      <c r="AJ34">
        <v>0</v>
      </c>
      <c r="AK34">
        <v>85</v>
      </c>
      <c r="AL34">
        <v>0</v>
      </c>
      <c r="AM34">
        <v>3</v>
      </c>
      <c r="AN34">
        <v>0</v>
      </c>
      <c r="AO34">
        <v>0</v>
      </c>
      <c r="AP34">
        <v>897</v>
      </c>
      <c r="AQ34">
        <v>25</v>
      </c>
      <c r="AR34">
        <v>1738</v>
      </c>
      <c r="AS34">
        <v>0</v>
      </c>
      <c r="AT34">
        <v>13</v>
      </c>
      <c r="AU34">
        <v>36</v>
      </c>
      <c r="AV34">
        <v>46</v>
      </c>
      <c r="AW34">
        <v>6</v>
      </c>
      <c r="AX34">
        <v>0</v>
      </c>
      <c r="AY34">
        <v>0</v>
      </c>
      <c r="AZ34">
        <v>8791</v>
      </c>
      <c r="BA34">
        <v>0</v>
      </c>
      <c r="BB34">
        <v>122</v>
      </c>
      <c r="BC34">
        <v>0</v>
      </c>
      <c r="BD34">
        <v>0</v>
      </c>
      <c r="BE34">
        <v>64</v>
      </c>
      <c r="BF34">
        <v>75</v>
      </c>
      <c r="BG34">
        <v>25</v>
      </c>
      <c r="BH34">
        <v>299</v>
      </c>
      <c r="BI34">
        <v>123</v>
      </c>
      <c r="BJ34">
        <v>0</v>
      </c>
      <c r="BK34">
        <v>0</v>
      </c>
      <c r="BL34">
        <v>0</v>
      </c>
      <c r="BM34">
        <v>117</v>
      </c>
      <c r="BN34">
        <v>0</v>
      </c>
      <c r="BO34">
        <v>32</v>
      </c>
      <c r="BP34">
        <v>28</v>
      </c>
      <c r="BQ34">
        <v>0</v>
      </c>
      <c r="BR34">
        <v>0</v>
      </c>
      <c r="BS34">
        <v>0</v>
      </c>
      <c r="BT34">
        <v>35</v>
      </c>
      <c r="BU34">
        <v>0</v>
      </c>
      <c r="BV34">
        <v>99817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1604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101422</v>
      </c>
    </row>
    <row r="35" spans="1:94">
      <c r="A35" t="s">
        <v>45</v>
      </c>
      <c r="B35" t="s">
        <v>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t="s">
        <v>46</v>
      </c>
      <c r="B36" t="s">
        <v>140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t="s">
        <v>47</v>
      </c>
      <c r="B37" t="s">
        <v>141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t="s">
        <v>48</v>
      </c>
      <c r="B38" t="s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741</v>
      </c>
      <c r="AE38">
        <v>0</v>
      </c>
      <c r="AF38">
        <v>400</v>
      </c>
      <c r="AG38">
        <v>537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1681</v>
      </c>
      <c r="BW38">
        <v>5497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7177</v>
      </c>
    </row>
    <row r="39" spans="1:94">
      <c r="A39" t="s">
        <v>49</v>
      </c>
      <c r="B39" t="s">
        <v>143</v>
      </c>
      <c r="C39">
        <v>0</v>
      </c>
      <c r="D39">
        <v>0</v>
      </c>
      <c r="E39">
        <v>4</v>
      </c>
      <c r="F39">
        <v>21</v>
      </c>
      <c r="G39">
        <v>321</v>
      </c>
      <c r="H39">
        <v>616</v>
      </c>
      <c r="I39">
        <v>278</v>
      </c>
      <c r="J39">
        <v>157</v>
      </c>
      <c r="K39">
        <v>246</v>
      </c>
      <c r="L39">
        <v>187</v>
      </c>
      <c r="M39">
        <v>481</v>
      </c>
      <c r="N39">
        <v>345</v>
      </c>
      <c r="O39">
        <v>36</v>
      </c>
      <c r="P39">
        <v>36</v>
      </c>
      <c r="Q39">
        <v>238</v>
      </c>
      <c r="R39">
        <v>134</v>
      </c>
      <c r="S39">
        <v>126</v>
      </c>
      <c r="T39">
        <v>213</v>
      </c>
      <c r="U39">
        <v>727</v>
      </c>
      <c r="V39">
        <v>31</v>
      </c>
      <c r="W39">
        <v>18</v>
      </c>
      <c r="X39">
        <v>155</v>
      </c>
      <c r="Y39">
        <v>218</v>
      </c>
      <c r="Z39">
        <v>190</v>
      </c>
      <c r="AA39">
        <v>338</v>
      </c>
      <c r="AB39">
        <v>343</v>
      </c>
      <c r="AC39">
        <v>5547</v>
      </c>
      <c r="AD39">
        <v>147</v>
      </c>
      <c r="AE39">
        <v>45</v>
      </c>
      <c r="AF39">
        <v>73</v>
      </c>
      <c r="AG39">
        <v>367</v>
      </c>
      <c r="AH39">
        <v>139</v>
      </c>
      <c r="AI39">
        <v>26</v>
      </c>
      <c r="AJ39">
        <v>255</v>
      </c>
      <c r="AK39">
        <v>1582</v>
      </c>
      <c r="AL39">
        <v>29</v>
      </c>
      <c r="AM39">
        <v>3</v>
      </c>
      <c r="AN39">
        <v>1166</v>
      </c>
      <c r="AO39">
        <v>61</v>
      </c>
      <c r="AP39">
        <v>580</v>
      </c>
      <c r="AQ39">
        <v>288</v>
      </c>
      <c r="AR39">
        <v>1447</v>
      </c>
      <c r="AS39">
        <v>1145</v>
      </c>
      <c r="AT39">
        <v>3360</v>
      </c>
      <c r="AU39">
        <v>3192</v>
      </c>
      <c r="AV39">
        <v>665</v>
      </c>
      <c r="AW39">
        <v>500</v>
      </c>
      <c r="AX39">
        <v>342</v>
      </c>
      <c r="AY39">
        <v>6982</v>
      </c>
      <c r="AZ39">
        <v>846</v>
      </c>
      <c r="BA39">
        <v>1373</v>
      </c>
      <c r="BB39">
        <v>1982</v>
      </c>
      <c r="BC39">
        <v>5271</v>
      </c>
      <c r="BD39">
        <v>250</v>
      </c>
      <c r="BE39">
        <v>5829</v>
      </c>
      <c r="BF39">
        <v>379</v>
      </c>
      <c r="BG39">
        <v>610</v>
      </c>
      <c r="BH39">
        <v>2986</v>
      </c>
      <c r="BI39">
        <v>332</v>
      </c>
      <c r="BJ39">
        <v>416</v>
      </c>
      <c r="BK39">
        <v>463</v>
      </c>
      <c r="BL39">
        <v>166</v>
      </c>
      <c r="BM39">
        <v>265</v>
      </c>
      <c r="BN39">
        <v>259</v>
      </c>
      <c r="BO39">
        <v>1021</v>
      </c>
      <c r="BP39">
        <v>942</v>
      </c>
      <c r="BQ39">
        <v>1955</v>
      </c>
      <c r="BR39">
        <v>1014</v>
      </c>
      <c r="BS39">
        <v>230</v>
      </c>
      <c r="BT39">
        <v>2849</v>
      </c>
      <c r="BU39">
        <v>68</v>
      </c>
      <c r="BV39">
        <v>62906</v>
      </c>
      <c r="BW39">
        <v>122915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45781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231602</v>
      </c>
    </row>
    <row r="40" spans="1:94">
      <c r="A40" t="s">
        <v>50</v>
      </c>
      <c r="B40" t="s">
        <v>144</v>
      </c>
      <c r="C40">
        <v>0</v>
      </c>
      <c r="D40">
        <v>0</v>
      </c>
      <c r="E40">
        <v>0</v>
      </c>
      <c r="F40">
        <v>0</v>
      </c>
      <c r="G40">
        <v>0</v>
      </c>
      <c r="H40">
        <v>108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73</v>
      </c>
      <c r="AD40">
        <v>7</v>
      </c>
      <c r="AE40">
        <v>10</v>
      </c>
      <c r="AF40">
        <v>0</v>
      </c>
      <c r="AG40">
        <v>34</v>
      </c>
      <c r="AH40">
        <v>0</v>
      </c>
      <c r="AI40">
        <v>73</v>
      </c>
      <c r="AJ40">
        <v>0</v>
      </c>
      <c r="AK40">
        <v>3800</v>
      </c>
      <c r="AL40">
        <v>0</v>
      </c>
      <c r="AM40">
        <v>3</v>
      </c>
      <c r="AN40">
        <v>263</v>
      </c>
      <c r="AO40">
        <v>28</v>
      </c>
      <c r="AP40">
        <v>0</v>
      </c>
      <c r="AQ40">
        <v>0</v>
      </c>
      <c r="AR40">
        <v>237</v>
      </c>
      <c r="AS40">
        <v>1</v>
      </c>
      <c r="AT40">
        <v>9</v>
      </c>
      <c r="AU40">
        <v>7</v>
      </c>
      <c r="AV40">
        <v>142</v>
      </c>
      <c r="AW40">
        <v>0</v>
      </c>
      <c r="AX40">
        <v>0</v>
      </c>
      <c r="AY40">
        <v>0</v>
      </c>
      <c r="AZ40">
        <v>12</v>
      </c>
      <c r="BA40">
        <v>46</v>
      </c>
      <c r="BB40">
        <v>17</v>
      </c>
      <c r="BC40">
        <v>361</v>
      </c>
      <c r="BD40">
        <v>1</v>
      </c>
      <c r="BE40">
        <v>120</v>
      </c>
      <c r="BF40">
        <v>0</v>
      </c>
      <c r="BG40">
        <v>0</v>
      </c>
      <c r="BH40">
        <v>12</v>
      </c>
      <c r="BI40">
        <v>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  <c r="BQ40">
        <v>67</v>
      </c>
      <c r="BR40">
        <v>29</v>
      </c>
      <c r="BS40">
        <v>451</v>
      </c>
      <c r="BT40">
        <v>346</v>
      </c>
      <c r="BU40">
        <v>0</v>
      </c>
      <c r="BV40">
        <v>6295</v>
      </c>
      <c r="BW40">
        <v>1476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1358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9130</v>
      </c>
    </row>
    <row r="41" spans="1:94">
      <c r="A41" t="s">
        <v>51</v>
      </c>
      <c r="B41" t="s">
        <v>145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8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v>13</v>
      </c>
      <c r="AD41">
        <v>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0</v>
      </c>
      <c r="BB41">
        <v>0</v>
      </c>
      <c r="BC41">
        <v>1078</v>
      </c>
      <c r="BD41">
        <v>81</v>
      </c>
      <c r="BE41">
        <v>13</v>
      </c>
      <c r="BF41">
        <v>4</v>
      </c>
      <c r="BG41">
        <v>297</v>
      </c>
      <c r="BH41">
        <v>5</v>
      </c>
      <c r="BI41">
        <v>110</v>
      </c>
      <c r="BJ41">
        <v>0</v>
      </c>
      <c r="BK41">
        <v>7</v>
      </c>
      <c r="BL41">
        <v>3</v>
      </c>
      <c r="BM41">
        <v>0</v>
      </c>
      <c r="BN41">
        <v>0</v>
      </c>
      <c r="BO41">
        <v>0</v>
      </c>
      <c r="BP41">
        <v>22</v>
      </c>
      <c r="BQ41">
        <v>1207</v>
      </c>
      <c r="BR41">
        <v>64</v>
      </c>
      <c r="BS41">
        <v>683</v>
      </c>
      <c r="BT41">
        <v>249</v>
      </c>
      <c r="BU41">
        <v>0</v>
      </c>
      <c r="BV41">
        <v>3878</v>
      </c>
      <c r="BW41">
        <v>21272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4712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29862</v>
      </c>
    </row>
    <row r="42" spans="1:94">
      <c r="A42" t="s">
        <v>52</v>
      </c>
      <c r="B42" t="s">
        <v>146</v>
      </c>
      <c r="C42">
        <v>159</v>
      </c>
      <c r="D42">
        <v>0</v>
      </c>
      <c r="E42">
        <v>0</v>
      </c>
      <c r="F42">
        <v>0</v>
      </c>
      <c r="G42">
        <v>143</v>
      </c>
      <c r="H42">
        <v>0</v>
      </c>
      <c r="I42">
        <v>0</v>
      </c>
      <c r="J42">
        <v>142</v>
      </c>
      <c r="K42">
        <v>56</v>
      </c>
      <c r="L42">
        <v>136</v>
      </c>
      <c r="M42">
        <v>460</v>
      </c>
      <c r="N42">
        <v>138</v>
      </c>
      <c r="O42">
        <v>151</v>
      </c>
      <c r="P42">
        <v>23</v>
      </c>
      <c r="Q42">
        <v>124</v>
      </c>
      <c r="R42">
        <v>34</v>
      </c>
      <c r="S42">
        <v>71</v>
      </c>
      <c r="T42">
        <v>140</v>
      </c>
      <c r="U42">
        <v>107</v>
      </c>
      <c r="V42">
        <v>49</v>
      </c>
      <c r="W42">
        <v>17</v>
      </c>
      <c r="X42">
        <v>152</v>
      </c>
      <c r="Y42">
        <v>65</v>
      </c>
      <c r="Z42">
        <v>445</v>
      </c>
      <c r="AA42">
        <v>138</v>
      </c>
      <c r="AB42">
        <v>205</v>
      </c>
      <c r="AC42">
        <v>2686</v>
      </c>
      <c r="AD42">
        <v>1306</v>
      </c>
      <c r="AE42">
        <v>747</v>
      </c>
      <c r="AF42">
        <v>926</v>
      </c>
      <c r="AG42">
        <v>2911</v>
      </c>
      <c r="AH42">
        <v>370</v>
      </c>
      <c r="AI42">
        <v>103</v>
      </c>
      <c r="AJ42">
        <v>65</v>
      </c>
      <c r="AK42">
        <v>4435</v>
      </c>
      <c r="AL42">
        <v>45</v>
      </c>
      <c r="AM42">
        <v>5</v>
      </c>
      <c r="AN42">
        <v>1994</v>
      </c>
      <c r="AO42">
        <v>71</v>
      </c>
      <c r="AP42">
        <v>123</v>
      </c>
      <c r="AQ42">
        <v>46</v>
      </c>
      <c r="AR42">
        <v>4</v>
      </c>
      <c r="AS42">
        <v>120</v>
      </c>
      <c r="AT42">
        <v>0</v>
      </c>
      <c r="AU42">
        <v>0</v>
      </c>
      <c r="AV42">
        <v>30</v>
      </c>
      <c r="AW42">
        <v>4</v>
      </c>
      <c r="AX42">
        <v>0</v>
      </c>
      <c r="AY42">
        <v>0</v>
      </c>
      <c r="AZ42">
        <v>89</v>
      </c>
      <c r="BA42">
        <v>72</v>
      </c>
      <c r="BB42">
        <v>30</v>
      </c>
      <c r="BC42">
        <v>1067</v>
      </c>
      <c r="BD42">
        <v>2</v>
      </c>
      <c r="BE42">
        <v>198</v>
      </c>
      <c r="BF42">
        <v>30</v>
      </c>
      <c r="BG42">
        <v>18</v>
      </c>
      <c r="BH42">
        <v>116</v>
      </c>
      <c r="BI42">
        <v>141</v>
      </c>
      <c r="BJ42">
        <v>23</v>
      </c>
      <c r="BK42">
        <v>53</v>
      </c>
      <c r="BL42">
        <v>20</v>
      </c>
      <c r="BM42">
        <v>3</v>
      </c>
      <c r="BN42">
        <v>15</v>
      </c>
      <c r="BO42">
        <v>98</v>
      </c>
      <c r="BP42">
        <v>128</v>
      </c>
      <c r="BQ42">
        <v>714</v>
      </c>
      <c r="BR42">
        <v>10</v>
      </c>
      <c r="BS42">
        <v>305</v>
      </c>
      <c r="BT42">
        <v>250</v>
      </c>
      <c r="BU42">
        <v>17</v>
      </c>
      <c r="BV42">
        <v>22349</v>
      </c>
      <c r="BW42">
        <v>11936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1629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35915</v>
      </c>
    </row>
    <row r="43" spans="1:94">
      <c r="A43" t="s">
        <v>53</v>
      </c>
      <c r="B43" t="s">
        <v>147</v>
      </c>
      <c r="C43">
        <v>0</v>
      </c>
      <c r="D43">
        <v>2</v>
      </c>
      <c r="E43">
        <v>2</v>
      </c>
      <c r="F43">
        <v>7</v>
      </c>
      <c r="G43">
        <v>110</v>
      </c>
      <c r="H43">
        <v>633</v>
      </c>
      <c r="I43">
        <v>523</v>
      </c>
      <c r="J43">
        <v>57</v>
      </c>
      <c r="K43">
        <v>93</v>
      </c>
      <c r="L43">
        <v>74</v>
      </c>
      <c r="M43">
        <v>181</v>
      </c>
      <c r="N43">
        <v>134</v>
      </c>
      <c r="O43">
        <v>14</v>
      </c>
      <c r="P43">
        <v>14</v>
      </c>
      <c r="Q43">
        <v>96</v>
      </c>
      <c r="R43">
        <v>49</v>
      </c>
      <c r="S43">
        <v>46</v>
      </c>
      <c r="T43">
        <v>98</v>
      </c>
      <c r="U43">
        <v>270</v>
      </c>
      <c r="V43">
        <v>10</v>
      </c>
      <c r="W43">
        <v>6</v>
      </c>
      <c r="X43">
        <v>59</v>
      </c>
      <c r="Y43">
        <v>78</v>
      </c>
      <c r="Z43">
        <v>71</v>
      </c>
      <c r="AA43">
        <v>139</v>
      </c>
      <c r="AB43">
        <v>124</v>
      </c>
      <c r="AC43">
        <v>711</v>
      </c>
      <c r="AD43">
        <v>68</v>
      </c>
      <c r="AE43">
        <v>6</v>
      </c>
      <c r="AF43">
        <v>17</v>
      </c>
      <c r="AG43">
        <v>99</v>
      </c>
      <c r="AH43">
        <v>1</v>
      </c>
      <c r="AI43">
        <v>411</v>
      </c>
      <c r="AJ43">
        <v>0</v>
      </c>
      <c r="AK43">
        <v>0</v>
      </c>
      <c r="AL43">
        <v>0</v>
      </c>
      <c r="AM43">
        <v>1</v>
      </c>
      <c r="AN43">
        <v>114</v>
      </c>
      <c r="AO43">
        <v>7</v>
      </c>
      <c r="AP43">
        <v>208</v>
      </c>
      <c r="AQ43">
        <v>96</v>
      </c>
      <c r="AR43">
        <v>1033</v>
      </c>
      <c r="AS43">
        <v>560</v>
      </c>
      <c r="AT43">
        <v>1716</v>
      </c>
      <c r="AU43">
        <v>1276</v>
      </c>
      <c r="AV43">
        <v>944</v>
      </c>
      <c r="AW43">
        <v>187</v>
      </c>
      <c r="AX43">
        <v>486</v>
      </c>
      <c r="AY43">
        <v>3089</v>
      </c>
      <c r="AZ43">
        <v>456</v>
      </c>
      <c r="BA43">
        <v>789</v>
      </c>
      <c r="BB43">
        <v>939</v>
      </c>
      <c r="BC43">
        <v>4313</v>
      </c>
      <c r="BD43">
        <v>111</v>
      </c>
      <c r="BE43">
        <v>2991</v>
      </c>
      <c r="BF43">
        <v>135</v>
      </c>
      <c r="BG43">
        <v>351</v>
      </c>
      <c r="BH43">
        <v>1847</v>
      </c>
      <c r="BI43">
        <v>1393</v>
      </c>
      <c r="BJ43">
        <v>731</v>
      </c>
      <c r="BK43">
        <v>152</v>
      </c>
      <c r="BL43">
        <v>1998</v>
      </c>
      <c r="BM43">
        <v>77</v>
      </c>
      <c r="BN43">
        <v>128</v>
      </c>
      <c r="BO43">
        <v>494</v>
      </c>
      <c r="BP43">
        <v>371</v>
      </c>
      <c r="BQ43">
        <v>11</v>
      </c>
      <c r="BR43">
        <v>2</v>
      </c>
      <c r="BS43">
        <v>14</v>
      </c>
      <c r="BT43">
        <v>16621</v>
      </c>
      <c r="BU43">
        <v>502</v>
      </c>
      <c r="BV43">
        <v>48346</v>
      </c>
      <c r="BW43">
        <v>42811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91156</v>
      </c>
    </row>
    <row r="44" spans="1:94">
      <c r="A44" t="s">
        <v>54</v>
      </c>
      <c r="B44" t="s">
        <v>148</v>
      </c>
      <c r="C44">
        <v>0</v>
      </c>
      <c r="D44">
        <v>0</v>
      </c>
      <c r="E44">
        <v>361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361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256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617</v>
      </c>
    </row>
    <row r="45" spans="1:94">
      <c r="A45" t="s">
        <v>55</v>
      </c>
      <c r="B45" t="s">
        <v>149</v>
      </c>
      <c r="C45">
        <v>0</v>
      </c>
      <c r="D45">
        <v>181</v>
      </c>
      <c r="E45">
        <v>25</v>
      </c>
      <c r="F45">
        <v>1193</v>
      </c>
      <c r="G45">
        <v>9</v>
      </c>
      <c r="H45">
        <v>7410</v>
      </c>
      <c r="I45">
        <v>0</v>
      </c>
      <c r="J45">
        <v>911</v>
      </c>
      <c r="K45">
        <v>1133</v>
      </c>
      <c r="L45">
        <v>144</v>
      </c>
      <c r="M45">
        <v>114</v>
      </c>
      <c r="N45">
        <v>15</v>
      </c>
      <c r="O45">
        <v>0</v>
      </c>
      <c r="P45">
        <v>4</v>
      </c>
      <c r="Q45">
        <v>9</v>
      </c>
      <c r="R45">
        <v>0</v>
      </c>
      <c r="S45">
        <v>272</v>
      </c>
      <c r="T45">
        <v>205</v>
      </c>
      <c r="U45">
        <v>743</v>
      </c>
      <c r="V45">
        <v>69</v>
      </c>
      <c r="W45">
        <v>0</v>
      </c>
      <c r="X45">
        <v>490</v>
      </c>
      <c r="Y45">
        <v>338</v>
      </c>
      <c r="Z45">
        <v>1222</v>
      </c>
      <c r="AA45">
        <v>172</v>
      </c>
      <c r="AB45">
        <v>495</v>
      </c>
      <c r="AC45">
        <v>43068</v>
      </c>
      <c r="AD45">
        <v>2417</v>
      </c>
      <c r="AE45">
        <v>810</v>
      </c>
      <c r="AF45">
        <v>568</v>
      </c>
      <c r="AG45">
        <v>10692</v>
      </c>
      <c r="AH45">
        <v>13821</v>
      </c>
      <c r="AI45">
        <v>1774</v>
      </c>
      <c r="AJ45">
        <v>4120</v>
      </c>
      <c r="AK45">
        <v>40634</v>
      </c>
      <c r="AL45">
        <v>532</v>
      </c>
      <c r="AM45">
        <v>379</v>
      </c>
      <c r="AN45">
        <v>32064</v>
      </c>
      <c r="AO45">
        <v>1374</v>
      </c>
      <c r="AP45">
        <v>2149</v>
      </c>
      <c r="AQ45">
        <v>841</v>
      </c>
      <c r="AR45">
        <v>350</v>
      </c>
      <c r="AS45">
        <v>2063</v>
      </c>
      <c r="AT45">
        <v>540</v>
      </c>
      <c r="AU45">
        <v>2815</v>
      </c>
      <c r="AV45">
        <v>526</v>
      </c>
      <c r="AW45">
        <v>0</v>
      </c>
      <c r="AX45">
        <v>0</v>
      </c>
      <c r="AY45">
        <v>0</v>
      </c>
      <c r="AZ45">
        <v>1881</v>
      </c>
      <c r="BA45">
        <v>970</v>
      </c>
      <c r="BB45">
        <v>467</v>
      </c>
      <c r="BC45">
        <v>12845</v>
      </c>
      <c r="BD45">
        <v>381</v>
      </c>
      <c r="BE45">
        <v>2812</v>
      </c>
      <c r="BF45">
        <v>1229</v>
      </c>
      <c r="BG45">
        <v>397</v>
      </c>
      <c r="BH45">
        <v>1888</v>
      </c>
      <c r="BI45">
        <v>2484</v>
      </c>
      <c r="BJ45">
        <v>420</v>
      </c>
      <c r="BK45">
        <v>974</v>
      </c>
      <c r="BL45">
        <v>664</v>
      </c>
      <c r="BM45">
        <v>687</v>
      </c>
      <c r="BN45">
        <v>138</v>
      </c>
      <c r="BO45">
        <v>439</v>
      </c>
      <c r="BP45">
        <v>1962</v>
      </c>
      <c r="BQ45">
        <v>2</v>
      </c>
      <c r="BR45">
        <v>56</v>
      </c>
      <c r="BS45">
        <v>621</v>
      </c>
      <c r="BT45">
        <v>675</v>
      </c>
      <c r="BU45">
        <v>4135</v>
      </c>
      <c r="BV45">
        <v>212816</v>
      </c>
      <c r="BW45">
        <v>23532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10419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246767</v>
      </c>
    </row>
    <row r="46" spans="1:94">
      <c r="A46" t="s">
        <v>56</v>
      </c>
      <c r="B46" t="s">
        <v>150</v>
      </c>
      <c r="C46">
        <v>305</v>
      </c>
      <c r="D46">
        <v>0</v>
      </c>
      <c r="E46">
        <v>6</v>
      </c>
      <c r="F46">
        <v>294</v>
      </c>
      <c r="G46">
        <v>0</v>
      </c>
      <c r="H46">
        <v>441</v>
      </c>
      <c r="I46">
        <v>0</v>
      </c>
      <c r="J46">
        <v>2535</v>
      </c>
      <c r="K46">
        <v>1446</v>
      </c>
      <c r="L46">
        <v>3973</v>
      </c>
      <c r="M46">
        <v>7992</v>
      </c>
      <c r="N46">
        <v>2582</v>
      </c>
      <c r="O46">
        <v>2646</v>
      </c>
      <c r="P46">
        <v>1176</v>
      </c>
      <c r="Q46">
        <v>2509</v>
      </c>
      <c r="R46">
        <v>775</v>
      </c>
      <c r="S46">
        <v>1521</v>
      </c>
      <c r="T46">
        <v>2439</v>
      </c>
      <c r="U46">
        <v>3141</v>
      </c>
      <c r="V46">
        <v>1150</v>
      </c>
      <c r="W46">
        <v>336</v>
      </c>
      <c r="X46">
        <v>2597</v>
      </c>
      <c r="Y46">
        <v>1214</v>
      </c>
      <c r="Z46">
        <v>2226</v>
      </c>
      <c r="AA46">
        <v>2855</v>
      </c>
      <c r="AB46">
        <v>3845</v>
      </c>
      <c r="AC46">
        <v>17970</v>
      </c>
      <c r="AD46">
        <v>6416</v>
      </c>
      <c r="AE46">
        <v>5470</v>
      </c>
      <c r="AF46">
        <v>7341</v>
      </c>
      <c r="AG46">
        <v>17982</v>
      </c>
      <c r="AH46">
        <v>5</v>
      </c>
      <c r="AI46">
        <v>1</v>
      </c>
      <c r="AJ46">
        <v>576</v>
      </c>
      <c r="AK46">
        <v>8685</v>
      </c>
      <c r="AL46">
        <v>109</v>
      </c>
      <c r="AM46">
        <v>8</v>
      </c>
      <c r="AN46">
        <v>765</v>
      </c>
      <c r="AO46">
        <v>10829</v>
      </c>
      <c r="AP46">
        <v>567</v>
      </c>
      <c r="AQ46">
        <v>192</v>
      </c>
      <c r="AR46">
        <v>455</v>
      </c>
      <c r="AS46">
        <v>456</v>
      </c>
      <c r="AT46">
        <v>0</v>
      </c>
      <c r="AU46">
        <v>0</v>
      </c>
      <c r="AV46">
        <v>99</v>
      </c>
      <c r="AW46">
        <v>0</v>
      </c>
      <c r="AX46">
        <v>1</v>
      </c>
      <c r="AY46">
        <v>45</v>
      </c>
      <c r="AZ46">
        <v>354</v>
      </c>
      <c r="BA46">
        <v>214</v>
      </c>
      <c r="BB46">
        <v>101</v>
      </c>
      <c r="BC46">
        <v>994</v>
      </c>
      <c r="BD46">
        <v>3</v>
      </c>
      <c r="BE46">
        <v>1448</v>
      </c>
      <c r="BF46">
        <v>67</v>
      </c>
      <c r="BG46">
        <v>140</v>
      </c>
      <c r="BH46">
        <v>580</v>
      </c>
      <c r="BI46">
        <v>689</v>
      </c>
      <c r="BJ46">
        <v>129</v>
      </c>
      <c r="BK46">
        <v>215</v>
      </c>
      <c r="BL46">
        <v>156</v>
      </c>
      <c r="BM46">
        <v>73</v>
      </c>
      <c r="BN46">
        <v>538</v>
      </c>
      <c r="BO46">
        <v>932</v>
      </c>
      <c r="BP46">
        <v>604</v>
      </c>
      <c r="BQ46">
        <v>74</v>
      </c>
      <c r="BR46">
        <v>130</v>
      </c>
      <c r="BS46">
        <v>0</v>
      </c>
      <c r="BT46">
        <v>3409</v>
      </c>
      <c r="BU46">
        <v>103</v>
      </c>
      <c r="BV46">
        <v>136930</v>
      </c>
      <c r="BW46">
        <v>132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175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137237</v>
      </c>
    </row>
    <row r="47" spans="1:94">
      <c r="A47" t="s">
        <v>57</v>
      </c>
      <c r="B47" t="s">
        <v>151</v>
      </c>
      <c r="C47">
        <v>42</v>
      </c>
      <c r="D47">
        <v>1</v>
      </c>
      <c r="E47">
        <v>17</v>
      </c>
      <c r="F47">
        <v>0</v>
      </c>
      <c r="G47">
        <v>2</v>
      </c>
      <c r="H47">
        <v>133</v>
      </c>
      <c r="I47">
        <v>523</v>
      </c>
      <c r="J47">
        <v>2</v>
      </c>
      <c r="K47">
        <v>1</v>
      </c>
      <c r="L47">
        <v>5</v>
      </c>
      <c r="M47">
        <v>36</v>
      </c>
      <c r="N47">
        <v>31</v>
      </c>
      <c r="O47">
        <v>8</v>
      </c>
      <c r="P47">
        <v>2</v>
      </c>
      <c r="Q47">
        <v>15</v>
      </c>
      <c r="R47">
        <v>57</v>
      </c>
      <c r="S47">
        <v>6</v>
      </c>
      <c r="T47">
        <v>30</v>
      </c>
      <c r="U47">
        <v>9</v>
      </c>
      <c r="V47">
        <v>0</v>
      </c>
      <c r="W47">
        <v>0</v>
      </c>
      <c r="X47">
        <v>5</v>
      </c>
      <c r="Y47">
        <v>52</v>
      </c>
      <c r="Z47">
        <v>3</v>
      </c>
      <c r="AA47">
        <v>72</v>
      </c>
      <c r="AB47">
        <v>9</v>
      </c>
      <c r="AC47">
        <v>1912</v>
      </c>
      <c r="AD47">
        <v>266</v>
      </c>
      <c r="AE47">
        <v>113</v>
      </c>
      <c r="AF47">
        <v>114</v>
      </c>
      <c r="AG47">
        <v>750</v>
      </c>
      <c r="AH47">
        <v>3</v>
      </c>
      <c r="AI47">
        <v>59</v>
      </c>
      <c r="AJ47">
        <v>0</v>
      </c>
      <c r="AK47">
        <v>72</v>
      </c>
      <c r="AL47">
        <v>6</v>
      </c>
      <c r="AM47">
        <v>0</v>
      </c>
      <c r="AN47">
        <v>418</v>
      </c>
      <c r="AO47">
        <v>118</v>
      </c>
      <c r="AP47">
        <v>14793</v>
      </c>
      <c r="AQ47">
        <v>54</v>
      </c>
      <c r="AR47">
        <v>933</v>
      </c>
      <c r="AS47">
        <v>966</v>
      </c>
      <c r="AT47">
        <v>399</v>
      </c>
      <c r="AU47">
        <v>933</v>
      </c>
      <c r="AV47">
        <v>207</v>
      </c>
      <c r="AW47">
        <v>51</v>
      </c>
      <c r="AX47">
        <v>22</v>
      </c>
      <c r="AY47">
        <v>392</v>
      </c>
      <c r="AZ47">
        <v>370</v>
      </c>
      <c r="BA47">
        <v>1535</v>
      </c>
      <c r="BB47">
        <v>932</v>
      </c>
      <c r="BC47">
        <v>5127</v>
      </c>
      <c r="BD47">
        <v>1615</v>
      </c>
      <c r="BE47">
        <v>2047</v>
      </c>
      <c r="BF47">
        <v>8</v>
      </c>
      <c r="BG47">
        <v>808</v>
      </c>
      <c r="BH47">
        <v>2249</v>
      </c>
      <c r="BI47">
        <v>1147</v>
      </c>
      <c r="BJ47">
        <v>134</v>
      </c>
      <c r="BK47">
        <v>1086</v>
      </c>
      <c r="BL47">
        <v>36</v>
      </c>
      <c r="BM47">
        <v>66</v>
      </c>
      <c r="BN47">
        <v>127</v>
      </c>
      <c r="BO47">
        <v>102</v>
      </c>
      <c r="BP47">
        <v>1205</v>
      </c>
      <c r="BQ47">
        <v>938</v>
      </c>
      <c r="BR47">
        <v>809</v>
      </c>
      <c r="BS47">
        <v>533</v>
      </c>
      <c r="BT47">
        <v>9596</v>
      </c>
      <c r="BU47">
        <v>120</v>
      </c>
      <c r="BV47">
        <v>54230</v>
      </c>
      <c r="BW47">
        <v>126722</v>
      </c>
      <c r="BX47">
        <v>0</v>
      </c>
      <c r="BY47">
        <v>138289</v>
      </c>
      <c r="BZ47">
        <v>0</v>
      </c>
      <c r="CA47">
        <v>0</v>
      </c>
      <c r="CB47">
        <v>1012</v>
      </c>
      <c r="CC47">
        <v>44051</v>
      </c>
      <c r="CD47">
        <v>0</v>
      </c>
      <c r="CE47">
        <v>0</v>
      </c>
      <c r="CF47">
        <v>1549</v>
      </c>
      <c r="CG47">
        <v>0</v>
      </c>
      <c r="CH47">
        <v>0</v>
      </c>
      <c r="CI47">
        <v>0</v>
      </c>
      <c r="CJ47">
        <v>1953</v>
      </c>
      <c r="CK47">
        <v>0</v>
      </c>
      <c r="CL47">
        <v>0</v>
      </c>
      <c r="CM47">
        <v>0</v>
      </c>
      <c r="CN47">
        <v>5430</v>
      </c>
      <c r="CO47">
        <v>0</v>
      </c>
      <c r="CP47">
        <v>373236</v>
      </c>
    </row>
    <row r="48" spans="1:94">
      <c r="A48" t="s">
        <v>58</v>
      </c>
      <c r="B48" t="s">
        <v>152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29</v>
      </c>
      <c r="AD48">
        <v>319</v>
      </c>
      <c r="AE48">
        <v>233</v>
      </c>
      <c r="AF48">
        <v>0</v>
      </c>
      <c r="AG48">
        <v>139</v>
      </c>
      <c r="AH48">
        <v>2</v>
      </c>
      <c r="AI48">
        <v>0</v>
      </c>
      <c r="AJ48">
        <v>0</v>
      </c>
      <c r="AK48">
        <v>3</v>
      </c>
      <c r="AL48">
        <v>0</v>
      </c>
      <c r="AM48">
        <v>52</v>
      </c>
      <c r="AN48">
        <v>12</v>
      </c>
      <c r="AO48">
        <v>0</v>
      </c>
      <c r="AP48">
        <v>31</v>
      </c>
      <c r="AQ48">
        <v>19594</v>
      </c>
      <c r="AR48">
        <v>43791</v>
      </c>
      <c r="AS48">
        <v>6</v>
      </c>
      <c r="AT48">
        <v>17</v>
      </c>
      <c r="AU48">
        <v>22</v>
      </c>
      <c r="AV48">
        <v>0</v>
      </c>
      <c r="AW48">
        <v>0</v>
      </c>
      <c r="AX48">
        <v>0</v>
      </c>
      <c r="AY48">
        <v>97</v>
      </c>
      <c r="AZ48">
        <v>562</v>
      </c>
      <c r="BA48">
        <v>10</v>
      </c>
      <c r="BB48">
        <v>17</v>
      </c>
      <c r="BC48">
        <v>2373</v>
      </c>
      <c r="BD48">
        <v>133</v>
      </c>
      <c r="BE48">
        <v>47</v>
      </c>
      <c r="BF48">
        <v>0</v>
      </c>
      <c r="BG48">
        <v>2846</v>
      </c>
      <c r="BH48">
        <v>39</v>
      </c>
      <c r="BI48">
        <v>12</v>
      </c>
      <c r="BJ48">
        <v>1271</v>
      </c>
      <c r="BK48">
        <v>957</v>
      </c>
      <c r="BL48">
        <v>157</v>
      </c>
      <c r="BM48">
        <v>84</v>
      </c>
      <c r="BN48">
        <v>1596</v>
      </c>
      <c r="BO48">
        <v>1877</v>
      </c>
      <c r="BP48">
        <v>835</v>
      </c>
      <c r="BQ48">
        <v>882</v>
      </c>
      <c r="BR48">
        <v>305</v>
      </c>
      <c r="BS48">
        <v>6</v>
      </c>
      <c r="BT48">
        <v>641</v>
      </c>
      <c r="BU48">
        <v>0</v>
      </c>
      <c r="BV48">
        <v>78999</v>
      </c>
      <c r="BW48">
        <v>34894</v>
      </c>
      <c r="BX48">
        <v>0</v>
      </c>
      <c r="BY48">
        <v>35886</v>
      </c>
      <c r="BZ48">
        <v>0</v>
      </c>
      <c r="CA48">
        <v>0</v>
      </c>
      <c r="CB48">
        <v>90</v>
      </c>
      <c r="CC48">
        <v>20359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170228</v>
      </c>
    </row>
    <row r="49" spans="1:94">
      <c r="A49" t="s">
        <v>59</v>
      </c>
      <c r="B49" t="s">
        <v>153</v>
      </c>
      <c r="C49">
        <v>488</v>
      </c>
      <c r="D49">
        <v>31</v>
      </c>
      <c r="E49">
        <v>864</v>
      </c>
      <c r="F49">
        <v>195</v>
      </c>
      <c r="G49">
        <v>662</v>
      </c>
      <c r="H49">
        <v>1368</v>
      </c>
      <c r="I49">
        <v>6940</v>
      </c>
      <c r="J49">
        <v>217</v>
      </c>
      <c r="K49">
        <v>326</v>
      </c>
      <c r="L49">
        <v>240</v>
      </c>
      <c r="M49">
        <v>810</v>
      </c>
      <c r="N49">
        <v>715</v>
      </c>
      <c r="O49">
        <v>161</v>
      </c>
      <c r="P49">
        <v>149</v>
      </c>
      <c r="Q49">
        <v>405</v>
      </c>
      <c r="R49">
        <v>224</v>
      </c>
      <c r="S49">
        <v>144</v>
      </c>
      <c r="T49">
        <v>457</v>
      </c>
      <c r="U49">
        <v>1107</v>
      </c>
      <c r="V49">
        <v>74</v>
      </c>
      <c r="W49">
        <v>38</v>
      </c>
      <c r="X49">
        <v>262</v>
      </c>
      <c r="Y49">
        <v>362</v>
      </c>
      <c r="Z49">
        <v>398</v>
      </c>
      <c r="AA49">
        <v>1183</v>
      </c>
      <c r="AB49">
        <v>503</v>
      </c>
      <c r="AC49">
        <v>17906</v>
      </c>
      <c r="AD49">
        <v>2373</v>
      </c>
      <c r="AE49">
        <v>791</v>
      </c>
      <c r="AF49">
        <v>731</v>
      </c>
      <c r="AG49">
        <v>9729</v>
      </c>
      <c r="AH49">
        <v>175</v>
      </c>
      <c r="AI49">
        <v>161</v>
      </c>
      <c r="AJ49">
        <v>108</v>
      </c>
      <c r="AK49">
        <v>4090</v>
      </c>
      <c r="AL49">
        <v>936</v>
      </c>
      <c r="AM49">
        <v>335</v>
      </c>
      <c r="AN49">
        <v>3308</v>
      </c>
      <c r="AO49">
        <v>633</v>
      </c>
      <c r="AP49">
        <v>2645</v>
      </c>
      <c r="AQ49">
        <v>457</v>
      </c>
      <c r="AR49">
        <v>109185</v>
      </c>
      <c r="AS49">
        <v>4692</v>
      </c>
      <c r="AT49">
        <v>10289</v>
      </c>
      <c r="AU49">
        <v>6850</v>
      </c>
      <c r="AV49">
        <v>4525</v>
      </c>
      <c r="AW49">
        <v>1333</v>
      </c>
      <c r="AX49">
        <v>2029</v>
      </c>
      <c r="AY49">
        <v>15737</v>
      </c>
      <c r="AZ49">
        <v>1638</v>
      </c>
      <c r="BA49">
        <v>5504</v>
      </c>
      <c r="BB49">
        <v>4124</v>
      </c>
      <c r="BC49">
        <v>14670</v>
      </c>
      <c r="BD49">
        <v>4463</v>
      </c>
      <c r="BE49">
        <v>12368</v>
      </c>
      <c r="BF49">
        <v>578</v>
      </c>
      <c r="BG49">
        <v>2555</v>
      </c>
      <c r="BH49">
        <v>7072</v>
      </c>
      <c r="BI49">
        <v>4081</v>
      </c>
      <c r="BJ49">
        <v>1160</v>
      </c>
      <c r="BK49">
        <v>1267</v>
      </c>
      <c r="BL49">
        <v>504</v>
      </c>
      <c r="BM49">
        <v>1185</v>
      </c>
      <c r="BN49">
        <v>2384</v>
      </c>
      <c r="BO49">
        <v>5337</v>
      </c>
      <c r="BP49">
        <v>5785</v>
      </c>
      <c r="BQ49">
        <v>3124</v>
      </c>
      <c r="BR49">
        <v>2635</v>
      </c>
      <c r="BS49">
        <v>577</v>
      </c>
      <c r="BT49">
        <v>40266</v>
      </c>
      <c r="BU49">
        <v>1003</v>
      </c>
      <c r="BV49">
        <v>339623</v>
      </c>
      <c r="BW49">
        <v>340222</v>
      </c>
      <c r="BX49">
        <v>6507</v>
      </c>
      <c r="BY49">
        <v>28047</v>
      </c>
      <c r="BZ49">
        <v>0</v>
      </c>
      <c r="CA49">
        <v>0</v>
      </c>
      <c r="CB49">
        <v>0</v>
      </c>
      <c r="CC49">
        <v>13588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727987</v>
      </c>
    </row>
    <row r="50" spans="1:94">
      <c r="A50" t="s">
        <v>60</v>
      </c>
      <c r="B50" t="s">
        <v>154</v>
      </c>
      <c r="C50">
        <v>0</v>
      </c>
      <c r="D50">
        <v>0</v>
      </c>
      <c r="E50">
        <v>60</v>
      </c>
      <c r="F50">
        <v>7</v>
      </c>
      <c r="G50">
        <v>14</v>
      </c>
      <c r="H50">
        <v>1565</v>
      </c>
      <c r="I50">
        <v>1173</v>
      </c>
      <c r="J50">
        <v>625</v>
      </c>
      <c r="K50">
        <v>643</v>
      </c>
      <c r="L50">
        <v>748</v>
      </c>
      <c r="M50">
        <v>1796</v>
      </c>
      <c r="N50">
        <v>1283</v>
      </c>
      <c r="O50">
        <v>382</v>
      </c>
      <c r="P50">
        <v>239</v>
      </c>
      <c r="Q50">
        <v>576</v>
      </c>
      <c r="R50">
        <v>603</v>
      </c>
      <c r="S50">
        <v>415</v>
      </c>
      <c r="T50">
        <v>690</v>
      </c>
      <c r="U50">
        <v>1398</v>
      </c>
      <c r="V50">
        <v>171</v>
      </c>
      <c r="W50">
        <v>84</v>
      </c>
      <c r="X50">
        <v>653</v>
      </c>
      <c r="Y50">
        <v>299</v>
      </c>
      <c r="Z50">
        <v>472</v>
      </c>
      <c r="AA50">
        <v>894</v>
      </c>
      <c r="AB50">
        <v>888</v>
      </c>
      <c r="AC50">
        <v>3982</v>
      </c>
      <c r="AD50">
        <v>2784</v>
      </c>
      <c r="AE50">
        <v>1197</v>
      </c>
      <c r="AF50">
        <v>908</v>
      </c>
      <c r="AG50">
        <v>5605</v>
      </c>
      <c r="AH50">
        <v>72</v>
      </c>
      <c r="AI50">
        <v>1</v>
      </c>
      <c r="AJ50">
        <v>0</v>
      </c>
      <c r="AK50">
        <v>183</v>
      </c>
      <c r="AL50">
        <v>58</v>
      </c>
      <c r="AM50">
        <v>18</v>
      </c>
      <c r="AN50">
        <v>738</v>
      </c>
      <c r="AO50">
        <v>164</v>
      </c>
      <c r="AP50">
        <v>2584</v>
      </c>
      <c r="AQ50">
        <v>152</v>
      </c>
      <c r="AR50">
        <v>5084</v>
      </c>
      <c r="AS50">
        <v>9158</v>
      </c>
      <c r="AT50">
        <v>8892</v>
      </c>
      <c r="AU50">
        <v>3076</v>
      </c>
      <c r="AV50">
        <v>1432</v>
      </c>
      <c r="AW50">
        <v>1729</v>
      </c>
      <c r="AX50">
        <v>35</v>
      </c>
      <c r="AY50">
        <v>822</v>
      </c>
      <c r="AZ50">
        <v>5156</v>
      </c>
      <c r="BA50">
        <v>3991</v>
      </c>
      <c r="BB50">
        <v>2832</v>
      </c>
      <c r="BC50">
        <v>17960</v>
      </c>
      <c r="BD50">
        <v>4932</v>
      </c>
      <c r="BE50">
        <v>21295</v>
      </c>
      <c r="BF50">
        <v>641</v>
      </c>
      <c r="BG50">
        <v>4841</v>
      </c>
      <c r="BH50">
        <v>2028</v>
      </c>
      <c r="BI50">
        <v>3998</v>
      </c>
      <c r="BJ50">
        <v>394</v>
      </c>
      <c r="BK50">
        <v>1366</v>
      </c>
      <c r="BL50">
        <v>663</v>
      </c>
      <c r="BM50">
        <v>767</v>
      </c>
      <c r="BN50">
        <v>752</v>
      </c>
      <c r="BO50">
        <v>3614</v>
      </c>
      <c r="BP50">
        <v>8560</v>
      </c>
      <c r="BQ50">
        <v>8093</v>
      </c>
      <c r="BR50">
        <v>3391</v>
      </c>
      <c r="BS50">
        <v>340</v>
      </c>
      <c r="BT50">
        <v>13795</v>
      </c>
      <c r="BU50">
        <v>2006</v>
      </c>
      <c r="BV50">
        <v>175770</v>
      </c>
      <c r="BW50">
        <v>57603</v>
      </c>
      <c r="BX50">
        <v>0</v>
      </c>
      <c r="BY50">
        <v>10023</v>
      </c>
      <c r="BZ50">
        <v>0</v>
      </c>
      <c r="CA50">
        <v>0</v>
      </c>
      <c r="CB50">
        <v>0</v>
      </c>
      <c r="CC50">
        <v>5820</v>
      </c>
      <c r="CD50">
        <v>0</v>
      </c>
      <c r="CE50">
        <v>0</v>
      </c>
      <c r="CF50">
        <v>321</v>
      </c>
      <c r="CG50">
        <v>0</v>
      </c>
      <c r="CH50">
        <v>0</v>
      </c>
      <c r="CI50">
        <v>0</v>
      </c>
      <c r="CJ50">
        <v>300</v>
      </c>
      <c r="CK50">
        <v>0</v>
      </c>
      <c r="CL50">
        <v>0</v>
      </c>
      <c r="CM50">
        <v>0</v>
      </c>
      <c r="CN50">
        <v>988</v>
      </c>
      <c r="CO50">
        <v>0</v>
      </c>
      <c r="CP50">
        <v>250826</v>
      </c>
    </row>
    <row r="51" spans="1:94">
      <c r="A51" t="s">
        <v>61</v>
      </c>
      <c r="B51" t="s">
        <v>155</v>
      </c>
      <c r="C51">
        <v>1177</v>
      </c>
      <c r="D51">
        <v>58</v>
      </c>
      <c r="E51">
        <v>2220</v>
      </c>
      <c r="F51">
        <v>552</v>
      </c>
      <c r="G51">
        <v>1531</v>
      </c>
      <c r="H51">
        <v>7369</v>
      </c>
      <c r="I51">
        <v>7523</v>
      </c>
      <c r="J51">
        <v>268</v>
      </c>
      <c r="K51">
        <v>984</v>
      </c>
      <c r="L51">
        <v>879</v>
      </c>
      <c r="M51">
        <v>1349</v>
      </c>
      <c r="N51">
        <v>1335</v>
      </c>
      <c r="O51">
        <v>594</v>
      </c>
      <c r="P51">
        <v>328</v>
      </c>
      <c r="Q51">
        <v>1134</v>
      </c>
      <c r="R51">
        <v>509</v>
      </c>
      <c r="S51">
        <v>426</v>
      </c>
      <c r="T51">
        <v>768</v>
      </c>
      <c r="U51">
        <v>3618</v>
      </c>
      <c r="V51">
        <v>199</v>
      </c>
      <c r="W51">
        <v>144</v>
      </c>
      <c r="X51">
        <v>299</v>
      </c>
      <c r="Y51">
        <v>295</v>
      </c>
      <c r="Z51">
        <v>500</v>
      </c>
      <c r="AA51">
        <v>1781</v>
      </c>
      <c r="AB51">
        <v>1165</v>
      </c>
      <c r="AC51">
        <v>20527</v>
      </c>
      <c r="AD51">
        <v>2454</v>
      </c>
      <c r="AE51">
        <v>3028</v>
      </c>
      <c r="AF51">
        <v>3394</v>
      </c>
      <c r="AG51">
        <v>15495</v>
      </c>
      <c r="AH51">
        <v>782</v>
      </c>
      <c r="AI51">
        <v>5411</v>
      </c>
      <c r="AJ51">
        <v>522</v>
      </c>
      <c r="AK51">
        <v>5324</v>
      </c>
      <c r="AL51">
        <v>8119</v>
      </c>
      <c r="AM51">
        <v>105</v>
      </c>
      <c r="AN51">
        <v>1534</v>
      </c>
      <c r="AO51">
        <v>966</v>
      </c>
      <c r="AP51">
        <v>2135</v>
      </c>
      <c r="AQ51">
        <v>1315</v>
      </c>
      <c r="AR51">
        <v>5088</v>
      </c>
      <c r="AS51">
        <v>1256</v>
      </c>
      <c r="AT51">
        <v>39162</v>
      </c>
      <c r="AU51">
        <v>38545</v>
      </c>
      <c r="AV51">
        <v>11272</v>
      </c>
      <c r="AW51">
        <v>5444</v>
      </c>
      <c r="AX51">
        <v>100478</v>
      </c>
      <c r="AY51">
        <v>63074</v>
      </c>
      <c r="AZ51">
        <v>18852</v>
      </c>
      <c r="BA51">
        <v>4319</v>
      </c>
      <c r="BB51">
        <v>3279</v>
      </c>
      <c r="BC51">
        <v>19878</v>
      </c>
      <c r="BD51">
        <v>10043</v>
      </c>
      <c r="BE51">
        <v>9608</v>
      </c>
      <c r="BF51">
        <v>254</v>
      </c>
      <c r="BG51">
        <v>3022</v>
      </c>
      <c r="BH51">
        <v>10445</v>
      </c>
      <c r="BI51">
        <v>1968</v>
      </c>
      <c r="BJ51">
        <v>2719</v>
      </c>
      <c r="BK51">
        <v>1466</v>
      </c>
      <c r="BL51">
        <v>548</v>
      </c>
      <c r="BM51">
        <v>1333</v>
      </c>
      <c r="BN51">
        <v>1548</v>
      </c>
      <c r="BO51">
        <v>2604</v>
      </c>
      <c r="BP51">
        <v>14340</v>
      </c>
      <c r="BQ51">
        <v>265</v>
      </c>
      <c r="BR51">
        <v>203</v>
      </c>
      <c r="BS51">
        <v>3095</v>
      </c>
      <c r="BT51">
        <v>4950</v>
      </c>
      <c r="BU51">
        <v>9301</v>
      </c>
      <c r="BV51">
        <v>496476</v>
      </c>
      <c r="BW51">
        <v>257471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56919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810866</v>
      </c>
    </row>
    <row r="52" spans="1:94">
      <c r="A52" t="s">
        <v>62</v>
      </c>
      <c r="B52" t="s">
        <v>156</v>
      </c>
      <c r="C52">
        <v>229</v>
      </c>
      <c r="D52">
        <v>23</v>
      </c>
      <c r="E52">
        <v>4175</v>
      </c>
      <c r="F52">
        <v>732</v>
      </c>
      <c r="G52">
        <v>3025</v>
      </c>
      <c r="H52">
        <v>512</v>
      </c>
      <c r="I52">
        <v>1938</v>
      </c>
      <c r="J52">
        <v>40</v>
      </c>
      <c r="K52">
        <v>73</v>
      </c>
      <c r="L52">
        <v>1029</v>
      </c>
      <c r="M52">
        <v>1412</v>
      </c>
      <c r="N52">
        <v>1342</v>
      </c>
      <c r="O52">
        <v>66</v>
      </c>
      <c r="P52">
        <v>249</v>
      </c>
      <c r="Q52">
        <v>1063</v>
      </c>
      <c r="R52">
        <v>483</v>
      </c>
      <c r="S52">
        <v>374</v>
      </c>
      <c r="T52">
        <v>737</v>
      </c>
      <c r="U52">
        <v>228</v>
      </c>
      <c r="V52">
        <v>13</v>
      </c>
      <c r="W52">
        <v>7</v>
      </c>
      <c r="X52">
        <v>29</v>
      </c>
      <c r="Y52">
        <v>42</v>
      </c>
      <c r="Z52">
        <v>81</v>
      </c>
      <c r="AA52">
        <v>50</v>
      </c>
      <c r="AB52">
        <v>93</v>
      </c>
      <c r="AC52">
        <v>2157</v>
      </c>
      <c r="AD52">
        <v>162</v>
      </c>
      <c r="AE52">
        <v>237</v>
      </c>
      <c r="AF52">
        <v>409</v>
      </c>
      <c r="AG52">
        <v>859</v>
      </c>
      <c r="AH52">
        <v>1584</v>
      </c>
      <c r="AI52">
        <v>530</v>
      </c>
      <c r="AJ52">
        <v>6440</v>
      </c>
      <c r="AK52">
        <v>913</v>
      </c>
      <c r="AL52">
        <v>1111</v>
      </c>
      <c r="AM52">
        <v>58</v>
      </c>
      <c r="AN52">
        <v>2037</v>
      </c>
      <c r="AO52">
        <v>43</v>
      </c>
      <c r="AP52">
        <v>385</v>
      </c>
      <c r="AQ52">
        <v>266</v>
      </c>
      <c r="AR52">
        <v>465</v>
      </c>
      <c r="AS52">
        <v>86</v>
      </c>
      <c r="AT52">
        <v>22687</v>
      </c>
      <c r="AU52">
        <v>41963</v>
      </c>
      <c r="AV52">
        <v>3557</v>
      </c>
      <c r="AW52">
        <v>100771</v>
      </c>
      <c r="AX52">
        <v>129</v>
      </c>
      <c r="AY52">
        <v>5445</v>
      </c>
      <c r="AZ52">
        <v>651</v>
      </c>
      <c r="BA52">
        <v>1043</v>
      </c>
      <c r="BB52">
        <v>433</v>
      </c>
      <c r="BC52">
        <v>3068</v>
      </c>
      <c r="BD52">
        <v>5960</v>
      </c>
      <c r="BE52">
        <v>1917</v>
      </c>
      <c r="BF52">
        <v>43</v>
      </c>
      <c r="BG52">
        <v>641</v>
      </c>
      <c r="BH52">
        <v>1573</v>
      </c>
      <c r="BI52">
        <v>5560</v>
      </c>
      <c r="BJ52">
        <v>521</v>
      </c>
      <c r="BK52">
        <v>1239</v>
      </c>
      <c r="BL52">
        <v>391</v>
      </c>
      <c r="BM52">
        <v>100</v>
      </c>
      <c r="BN52">
        <v>2676</v>
      </c>
      <c r="BO52">
        <v>3062</v>
      </c>
      <c r="BP52">
        <v>12907</v>
      </c>
      <c r="BQ52">
        <v>1</v>
      </c>
      <c r="BR52">
        <v>120</v>
      </c>
      <c r="BS52">
        <v>96</v>
      </c>
      <c r="BT52">
        <v>27087</v>
      </c>
      <c r="BU52">
        <v>1485</v>
      </c>
      <c r="BV52">
        <v>280913</v>
      </c>
      <c r="BW52">
        <v>245238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65896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592047</v>
      </c>
    </row>
    <row r="53" spans="1:94">
      <c r="A53" t="s">
        <v>63</v>
      </c>
      <c r="B53" t="s">
        <v>157</v>
      </c>
      <c r="C53">
        <v>2250</v>
      </c>
      <c r="D53">
        <v>707</v>
      </c>
      <c r="E53">
        <v>7160</v>
      </c>
      <c r="F53">
        <v>1188</v>
      </c>
      <c r="G53">
        <v>2707</v>
      </c>
      <c r="H53">
        <v>733</v>
      </c>
      <c r="I53">
        <v>486</v>
      </c>
      <c r="J53">
        <v>177</v>
      </c>
      <c r="K53">
        <v>955</v>
      </c>
      <c r="L53">
        <v>554</v>
      </c>
      <c r="M53">
        <v>669</v>
      </c>
      <c r="N53">
        <v>1127</v>
      </c>
      <c r="O53">
        <v>190</v>
      </c>
      <c r="P53">
        <v>618</v>
      </c>
      <c r="Q53">
        <v>1171</v>
      </c>
      <c r="R53">
        <v>1196</v>
      </c>
      <c r="S53">
        <v>302</v>
      </c>
      <c r="T53">
        <v>485</v>
      </c>
      <c r="U53">
        <v>2775</v>
      </c>
      <c r="V53">
        <v>279</v>
      </c>
      <c r="W53">
        <v>223</v>
      </c>
      <c r="X53">
        <v>254</v>
      </c>
      <c r="Y53">
        <v>84</v>
      </c>
      <c r="Z53">
        <v>326</v>
      </c>
      <c r="AA53">
        <v>2054</v>
      </c>
      <c r="AB53">
        <v>417</v>
      </c>
      <c r="AC53">
        <v>24912</v>
      </c>
      <c r="AD53">
        <v>2683</v>
      </c>
      <c r="AE53">
        <v>1236</v>
      </c>
      <c r="AF53">
        <v>1119</v>
      </c>
      <c r="AG53">
        <v>6254</v>
      </c>
      <c r="AH53">
        <v>80</v>
      </c>
      <c r="AI53">
        <v>31</v>
      </c>
      <c r="AJ53">
        <v>334</v>
      </c>
      <c r="AK53">
        <v>9745</v>
      </c>
      <c r="AL53">
        <v>2110</v>
      </c>
      <c r="AM53">
        <v>219</v>
      </c>
      <c r="AN53">
        <v>1657</v>
      </c>
      <c r="AO53">
        <v>1586</v>
      </c>
      <c r="AP53">
        <v>523</v>
      </c>
      <c r="AQ53">
        <v>1331</v>
      </c>
      <c r="AR53">
        <v>2224</v>
      </c>
      <c r="AS53">
        <v>459</v>
      </c>
      <c r="AT53">
        <v>6437</v>
      </c>
      <c r="AU53">
        <v>13673</v>
      </c>
      <c r="AV53">
        <v>421513</v>
      </c>
      <c r="AW53">
        <v>8087</v>
      </c>
      <c r="AX53">
        <v>14450</v>
      </c>
      <c r="AY53">
        <v>46197</v>
      </c>
      <c r="AZ53">
        <v>3830</v>
      </c>
      <c r="BA53">
        <v>4185</v>
      </c>
      <c r="BB53">
        <v>1139</v>
      </c>
      <c r="BC53">
        <v>8859</v>
      </c>
      <c r="BD53">
        <v>198</v>
      </c>
      <c r="BE53">
        <v>7175</v>
      </c>
      <c r="BF53">
        <v>862</v>
      </c>
      <c r="BG53">
        <v>1800</v>
      </c>
      <c r="BH53">
        <v>7282</v>
      </c>
      <c r="BI53">
        <v>66250</v>
      </c>
      <c r="BJ53">
        <v>1698</v>
      </c>
      <c r="BK53">
        <v>4363</v>
      </c>
      <c r="BL53">
        <v>1888</v>
      </c>
      <c r="BM53">
        <v>1577</v>
      </c>
      <c r="BN53">
        <v>1558</v>
      </c>
      <c r="BO53">
        <v>3510</v>
      </c>
      <c r="BP53">
        <v>4628</v>
      </c>
      <c r="BQ53">
        <v>0</v>
      </c>
      <c r="BR53">
        <v>60597</v>
      </c>
      <c r="BS53">
        <v>453</v>
      </c>
      <c r="BT53">
        <v>1864</v>
      </c>
      <c r="BU53">
        <v>6803</v>
      </c>
      <c r="BV53">
        <v>786469</v>
      </c>
      <c r="BW53">
        <v>380700</v>
      </c>
      <c r="BX53">
        <v>0</v>
      </c>
      <c r="BY53">
        <v>0</v>
      </c>
      <c r="BZ53">
        <v>10629</v>
      </c>
      <c r="CA53">
        <v>0</v>
      </c>
      <c r="CB53">
        <v>0</v>
      </c>
      <c r="CC53">
        <v>18666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1196464</v>
      </c>
    </row>
    <row r="54" spans="1:94">
      <c r="A54" t="s">
        <v>64</v>
      </c>
      <c r="B54" t="s">
        <v>158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7575</v>
      </c>
      <c r="AW54">
        <v>11286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18876</v>
      </c>
      <c r="BW54">
        <v>176801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195677</v>
      </c>
    </row>
    <row r="55" spans="1:94">
      <c r="A55" t="s">
        <v>65</v>
      </c>
      <c r="B55" t="s">
        <v>159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2121990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2121990</v>
      </c>
    </row>
    <row r="56" spans="1:94">
      <c r="A56" t="s">
        <v>66</v>
      </c>
      <c r="B56" t="s">
        <v>160</v>
      </c>
      <c r="C56">
        <v>30531</v>
      </c>
      <c r="D56">
        <v>90</v>
      </c>
      <c r="E56">
        <v>1092</v>
      </c>
      <c r="F56">
        <v>102</v>
      </c>
      <c r="G56">
        <v>215</v>
      </c>
      <c r="H56">
        <v>3726</v>
      </c>
      <c r="I56">
        <v>20610</v>
      </c>
      <c r="J56">
        <v>574</v>
      </c>
      <c r="K56">
        <v>721</v>
      </c>
      <c r="L56">
        <v>404</v>
      </c>
      <c r="M56">
        <v>3798</v>
      </c>
      <c r="N56">
        <v>1646</v>
      </c>
      <c r="O56">
        <v>3268</v>
      </c>
      <c r="P56">
        <v>423</v>
      </c>
      <c r="Q56">
        <v>1783</v>
      </c>
      <c r="R56">
        <v>3860</v>
      </c>
      <c r="S56">
        <v>908</v>
      </c>
      <c r="T56">
        <v>1180</v>
      </c>
      <c r="U56">
        <v>3855</v>
      </c>
      <c r="V56">
        <v>494</v>
      </c>
      <c r="W56">
        <v>108</v>
      </c>
      <c r="X56">
        <v>1049</v>
      </c>
      <c r="Y56">
        <v>1499</v>
      </c>
      <c r="Z56">
        <v>120</v>
      </c>
      <c r="AA56">
        <v>3625</v>
      </c>
      <c r="AB56">
        <v>2039</v>
      </c>
      <c r="AC56">
        <v>86822</v>
      </c>
      <c r="AD56">
        <v>17109</v>
      </c>
      <c r="AE56">
        <v>20574</v>
      </c>
      <c r="AF56">
        <v>15305</v>
      </c>
      <c r="AG56">
        <v>105078</v>
      </c>
      <c r="AH56">
        <v>129</v>
      </c>
      <c r="AI56">
        <v>195</v>
      </c>
      <c r="AJ56">
        <v>295</v>
      </c>
      <c r="AK56">
        <v>5730</v>
      </c>
      <c r="AL56">
        <v>993</v>
      </c>
      <c r="AM56">
        <v>112</v>
      </c>
      <c r="AN56">
        <v>2574</v>
      </c>
      <c r="AO56">
        <v>19312</v>
      </c>
      <c r="AP56">
        <v>5213</v>
      </c>
      <c r="AQ56">
        <v>4542</v>
      </c>
      <c r="AR56">
        <v>20371</v>
      </c>
      <c r="AS56">
        <v>6274</v>
      </c>
      <c r="AT56">
        <v>34017</v>
      </c>
      <c r="AU56">
        <v>27855</v>
      </c>
      <c r="AV56">
        <v>50904</v>
      </c>
      <c r="AW56">
        <v>1238</v>
      </c>
      <c r="AX56">
        <v>7725</v>
      </c>
      <c r="AY56">
        <v>126554</v>
      </c>
      <c r="AZ56">
        <v>8944</v>
      </c>
      <c r="BA56">
        <v>24467</v>
      </c>
      <c r="BB56">
        <v>5819</v>
      </c>
      <c r="BC56">
        <v>52421</v>
      </c>
      <c r="BD56">
        <v>24934</v>
      </c>
      <c r="BE56">
        <v>18044</v>
      </c>
      <c r="BF56">
        <v>1377</v>
      </c>
      <c r="BG56">
        <v>36305</v>
      </c>
      <c r="BH56">
        <v>51564</v>
      </c>
      <c r="BI56">
        <v>39675</v>
      </c>
      <c r="BJ56">
        <v>27473</v>
      </c>
      <c r="BK56">
        <v>18319</v>
      </c>
      <c r="BL56">
        <v>10180</v>
      </c>
      <c r="BM56">
        <v>13900</v>
      </c>
      <c r="BN56">
        <v>8593</v>
      </c>
      <c r="BO56">
        <v>72834</v>
      </c>
      <c r="BP56">
        <v>47494</v>
      </c>
      <c r="BQ56">
        <v>4143</v>
      </c>
      <c r="BR56">
        <v>6932</v>
      </c>
      <c r="BS56">
        <v>827</v>
      </c>
      <c r="BT56">
        <v>35011</v>
      </c>
      <c r="BU56">
        <v>3586</v>
      </c>
      <c r="BV56">
        <v>1159478</v>
      </c>
      <c r="BW56">
        <v>5921</v>
      </c>
      <c r="BX56">
        <v>0</v>
      </c>
      <c r="BY56">
        <v>0</v>
      </c>
      <c r="BZ56">
        <v>123549</v>
      </c>
      <c r="CA56">
        <v>21216</v>
      </c>
      <c r="CB56">
        <v>0</v>
      </c>
      <c r="CC56">
        <v>3187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1313351</v>
      </c>
    </row>
    <row r="57" spans="1:94">
      <c r="A57" t="s">
        <v>67</v>
      </c>
      <c r="B57" t="s">
        <v>161</v>
      </c>
      <c r="C57">
        <v>3555</v>
      </c>
      <c r="D57">
        <v>171</v>
      </c>
      <c r="E57">
        <v>4361</v>
      </c>
      <c r="F57">
        <v>1312</v>
      </c>
      <c r="G57">
        <v>3470</v>
      </c>
      <c r="H57">
        <v>1020</v>
      </c>
      <c r="I57">
        <v>20886</v>
      </c>
      <c r="J57">
        <v>254</v>
      </c>
      <c r="K57">
        <v>846</v>
      </c>
      <c r="L57">
        <v>806</v>
      </c>
      <c r="M57">
        <v>1985</v>
      </c>
      <c r="N57">
        <v>1633</v>
      </c>
      <c r="O57">
        <v>396</v>
      </c>
      <c r="P57">
        <v>499</v>
      </c>
      <c r="Q57">
        <v>1690</v>
      </c>
      <c r="R57">
        <v>947</v>
      </c>
      <c r="S57">
        <v>184</v>
      </c>
      <c r="T57">
        <v>1134</v>
      </c>
      <c r="U57">
        <v>4155</v>
      </c>
      <c r="V57">
        <v>117</v>
      </c>
      <c r="W57">
        <v>121</v>
      </c>
      <c r="X57">
        <v>836</v>
      </c>
      <c r="Y57">
        <v>491</v>
      </c>
      <c r="Z57">
        <v>1534</v>
      </c>
      <c r="AA57">
        <v>5235</v>
      </c>
      <c r="AB57">
        <v>804</v>
      </c>
      <c r="AC57">
        <v>30556</v>
      </c>
      <c r="AD57">
        <v>1439</v>
      </c>
      <c r="AE57">
        <v>1740</v>
      </c>
      <c r="AF57">
        <v>2396</v>
      </c>
      <c r="AG57">
        <v>10526</v>
      </c>
      <c r="AH57">
        <v>8182</v>
      </c>
      <c r="AI57">
        <v>4143</v>
      </c>
      <c r="AJ57">
        <v>442</v>
      </c>
      <c r="AK57">
        <v>10761</v>
      </c>
      <c r="AL57">
        <v>1852</v>
      </c>
      <c r="AM57">
        <v>64</v>
      </c>
      <c r="AN57">
        <v>2293</v>
      </c>
      <c r="AO57">
        <v>1328</v>
      </c>
      <c r="AP57">
        <v>2472</v>
      </c>
      <c r="AQ57">
        <v>3359</v>
      </c>
      <c r="AR57">
        <v>14162</v>
      </c>
      <c r="AS57">
        <v>4425</v>
      </c>
      <c r="AT57">
        <v>7589</v>
      </c>
      <c r="AU57">
        <v>6739</v>
      </c>
      <c r="AV57">
        <v>6109</v>
      </c>
      <c r="AW57">
        <v>49</v>
      </c>
      <c r="AX57">
        <v>80</v>
      </c>
      <c r="AY57">
        <v>3224</v>
      </c>
      <c r="AZ57">
        <v>6229</v>
      </c>
      <c r="BA57">
        <v>3717</v>
      </c>
      <c r="BB57">
        <v>2089</v>
      </c>
      <c r="BC57">
        <v>17646</v>
      </c>
      <c r="BD57">
        <v>15820</v>
      </c>
      <c r="BE57">
        <v>7196</v>
      </c>
      <c r="BF57">
        <v>1407</v>
      </c>
      <c r="BG57">
        <v>2366</v>
      </c>
      <c r="BH57">
        <v>5278</v>
      </c>
      <c r="BI57">
        <v>5731</v>
      </c>
      <c r="BJ57">
        <v>780</v>
      </c>
      <c r="BK57">
        <v>550</v>
      </c>
      <c r="BL57">
        <v>2027</v>
      </c>
      <c r="BM57">
        <v>1824</v>
      </c>
      <c r="BN57">
        <v>2369</v>
      </c>
      <c r="BO57">
        <v>7977</v>
      </c>
      <c r="BP57">
        <v>2466</v>
      </c>
      <c r="BQ57">
        <v>303</v>
      </c>
      <c r="BR57">
        <v>178</v>
      </c>
      <c r="BS57">
        <v>574</v>
      </c>
      <c r="BT57">
        <v>6273</v>
      </c>
      <c r="BU57">
        <v>445</v>
      </c>
      <c r="BV57">
        <v>275616</v>
      </c>
      <c r="BW57">
        <v>103785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73863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453264</v>
      </c>
    </row>
    <row r="58" spans="1:94">
      <c r="A58" t="s">
        <v>68</v>
      </c>
      <c r="B58" t="s">
        <v>162</v>
      </c>
      <c r="C58">
        <v>332</v>
      </c>
      <c r="D58">
        <v>78</v>
      </c>
      <c r="E58">
        <v>3904</v>
      </c>
      <c r="F58">
        <v>563</v>
      </c>
      <c r="G58">
        <v>1527</v>
      </c>
      <c r="H58">
        <v>3962</v>
      </c>
      <c r="I58">
        <v>6164</v>
      </c>
      <c r="J58">
        <v>601</v>
      </c>
      <c r="K58">
        <v>474</v>
      </c>
      <c r="L58">
        <v>732</v>
      </c>
      <c r="M58">
        <v>2652</v>
      </c>
      <c r="N58">
        <v>1465</v>
      </c>
      <c r="O58">
        <v>3040</v>
      </c>
      <c r="P58">
        <v>186</v>
      </c>
      <c r="Q58">
        <v>1898</v>
      </c>
      <c r="R58">
        <v>2948</v>
      </c>
      <c r="S58">
        <v>289</v>
      </c>
      <c r="T58">
        <v>1342</v>
      </c>
      <c r="U58">
        <v>1244</v>
      </c>
      <c r="V58">
        <v>200</v>
      </c>
      <c r="W58">
        <v>98</v>
      </c>
      <c r="X58">
        <v>802</v>
      </c>
      <c r="Y58">
        <v>464</v>
      </c>
      <c r="Z58">
        <v>1101</v>
      </c>
      <c r="AA58">
        <v>3757</v>
      </c>
      <c r="AB58">
        <v>1216</v>
      </c>
      <c r="AC58">
        <v>13618</v>
      </c>
      <c r="AD58">
        <v>635</v>
      </c>
      <c r="AE58">
        <v>337</v>
      </c>
      <c r="AF58">
        <v>911</v>
      </c>
      <c r="AG58">
        <v>3620</v>
      </c>
      <c r="AH58">
        <v>137</v>
      </c>
      <c r="AI58">
        <v>590</v>
      </c>
      <c r="AJ58">
        <v>155</v>
      </c>
      <c r="AK58">
        <v>419</v>
      </c>
      <c r="AL58">
        <v>152</v>
      </c>
      <c r="AM58">
        <v>125</v>
      </c>
      <c r="AN58">
        <v>716</v>
      </c>
      <c r="AO58">
        <v>278</v>
      </c>
      <c r="AP58">
        <v>3340</v>
      </c>
      <c r="AQ58">
        <v>785</v>
      </c>
      <c r="AR58">
        <v>5210</v>
      </c>
      <c r="AS58">
        <v>2274</v>
      </c>
      <c r="AT58">
        <v>4911</v>
      </c>
      <c r="AU58">
        <v>8316</v>
      </c>
      <c r="AV58">
        <v>22281</v>
      </c>
      <c r="AW58">
        <v>2391</v>
      </c>
      <c r="AX58">
        <v>1685</v>
      </c>
      <c r="AY58">
        <v>20358</v>
      </c>
      <c r="AZ58">
        <v>673</v>
      </c>
      <c r="BA58">
        <v>2777</v>
      </c>
      <c r="BB58">
        <v>4884</v>
      </c>
      <c r="BC58">
        <v>13943</v>
      </c>
      <c r="BD58">
        <v>7700</v>
      </c>
      <c r="BE58">
        <v>7738</v>
      </c>
      <c r="BF58">
        <v>393</v>
      </c>
      <c r="BG58">
        <v>418</v>
      </c>
      <c r="BH58">
        <v>6251</v>
      </c>
      <c r="BI58">
        <v>15333</v>
      </c>
      <c r="BJ58">
        <v>1444</v>
      </c>
      <c r="BK58">
        <v>919</v>
      </c>
      <c r="BL58">
        <v>1242</v>
      </c>
      <c r="BM58">
        <v>1689</v>
      </c>
      <c r="BN58">
        <v>2298</v>
      </c>
      <c r="BO58">
        <v>2586</v>
      </c>
      <c r="BP58">
        <v>3869</v>
      </c>
      <c r="BQ58">
        <v>760</v>
      </c>
      <c r="BR58">
        <v>189</v>
      </c>
      <c r="BS58">
        <v>1154</v>
      </c>
      <c r="BT58">
        <v>8680</v>
      </c>
      <c r="BU58">
        <v>936</v>
      </c>
      <c r="BV58">
        <v>220160</v>
      </c>
      <c r="BW58">
        <v>105218</v>
      </c>
      <c r="BX58">
        <v>0</v>
      </c>
      <c r="BY58">
        <v>0</v>
      </c>
      <c r="BZ58">
        <v>25286</v>
      </c>
      <c r="CA58">
        <v>0</v>
      </c>
      <c r="CB58">
        <v>0</v>
      </c>
      <c r="CC58">
        <v>12915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363579</v>
      </c>
    </row>
    <row r="59" spans="1:94">
      <c r="A59" t="s">
        <v>69</v>
      </c>
      <c r="B59" t="s">
        <v>163</v>
      </c>
      <c r="C59">
        <v>331</v>
      </c>
      <c r="D59">
        <v>43</v>
      </c>
      <c r="E59">
        <v>7536</v>
      </c>
      <c r="F59">
        <v>349</v>
      </c>
      <c r="G59">
        <v>39</v>
      </c>
      <c r="H59">
        <v>1513</v>
      </c>
      <c r="I59">
        <v>4843</v>
      </c>
      <c r="J59">
        <v>206</v>
      </c>
      <c r="K59">
        <v>268</v>
      </c>
      <c r="L59">
        <v>269</v>
      </c>
      <c r="M59">
        <v>1740</v>
      </c>
      <c r="N59">
        <v>3173</v>
      </c>
      <c r="O59">
        <v>460</v>
      </c>
      <c r="P59">
        <v>96</v>
      </c>
      <c r="Q59">
        <v>563</v>
      </c>
      <c r="R59">
        <v>1215</v>
      </c>
      <c r="S59">
        <v>165</v>
      </c>
      <c r="T59">
        <v>461</v>
      </c>
      <c r="U59">
        <v>1168</v>
      </c>
      <c r="V59">
        <v>93</v>
      </c>
      <c r="W59">
        <v>40</v>
      </c>
      <c r="X59">
        <v>253</v>
      </c>
      <c r="Y59">
        <v>535</v>
      </c>
      <c r="Z59">
        <v>1177</v>
      </c>
      <c r="AA59">
        <v>1484</v>
      </c>
      <c r="AB59">
        <v>434</v>
      </c>
      <c r="AC59">
        <v>15441</v>
      </c>
      <c r="AD59">
        <v>3291</v>
      </c>
      <c r="AE59">
        <v>776</v>
      </c>
      <c r="AF59">
        <v>1074</v>
      </c>
      <c r="AG59">
        <v>4998</v>
      </c>
      <c r="AH59">
        <v>69</v>
      </c>
      <c r="AI59">
        <v>1332</v>
      </c>
      <c r="AJ59">
        <v>5</v>
      </c>
      <c r="AK59">
        <v>1160</v>
      </c>
      <c r="AL59">
        <v>143</v>
      </c>
      <c r="AM59">
        <v>6</v>
      </c>
      <c r="AN59">
        <v>343</v>
      </c>
      <c r="AO59">
        <v>387</v>
      </c>
      <c r="AP59">
        <v>8316</v>
      </c>
      <c r="AQ59">
        <v>562</v>
      </c>
      <c r="AR59">
        <v>7905</v>
      </c>
      <c r="AS59">
        <v>6093</v>
      </c>
      <c r="AT59">
        <v>9320</v>
      </c>
      <c r="AU59">
        <v>8879</v>
      </c>
      <c r="AV59">
        <v>3804</v>
      </c>
      <c r="AW59">
        <v>1031</v>
      </c>
      <c r="AX59">
        <v>224</v>
      </c>
      <c r="AY59">
        <v>2197</v>
      </c>
      <c r="AZ59">
        <v>670</v>
      </c>
      <c r="BA59">
        <v>5380</v>
      </c>
      <c r="BB59">
        <v>6518</v>
      </c>
      <c r="BC59">
        <v>19144</v>
      </c>
      <c r="BD59">
        <v>16438</v>
      </c>
      <c r="BE59">
        <v>11916</v>
      </c>
      <c r="BF59">
        <v>242</v>
      </c>
      <c r="BG59">
        <v>1806</v>
      </c>
      <c r="BH59">
        <v>6565</v>
      </c>
      <c r="BI59">
        <v>10470</v>
      </c>
      <c r="BJ59">
        <v>1488</v>
      </c>
      <c r="BK59">
        <v>1333</v>
      </c>
      <c r="BL59">
        <v>292</v>
      </c>
      <c r="BM59">
        <v>1007</v>
      </c>
      <c r="BN59">
        <v>852</v>
      </c>
      <c r="BO59">
        <v>2221</v>
      </c>
      <c r="BP59">
        <v>3706</v>
      </c>
      <c r="BQ59">
        <v>15963</v>
      </c>
      <c r="BR59">
        <v>11839</v>
      </c>
      <c r="BS59">
        <v>463</v>
      </c>
      <c r="BT59">
        <v>18336</v>
      </c>
      <c r="BU59">
        <v>2735</v>
      </c>
      <c r="BV59">
        <v>245196</v>
      </c>
      <c r="BW59">
        <v>0</v>
      </c>
      <c r="BX59">
        <v>33384</v>
      </c>
      <c r="BY59">
        <v>205370</v>
      </c>
      <c r="BZ59">
        <v>0</v>
      </c>
      <c r="CA59">
        <v>0</v>
      </c>
      <c r="CB59">
        <v>0</v>
      </c>
      <c r="CC59">
        <v>24771</v>
      </c>
      <c r="CD59">
        <v>0</v>
      </c>
      <c r="CE59">
        <v>58</v>
      </c>
      <c r="CF59">
        <v>8880</v>
      </c>
      <c r="CG59">
        <v>0</v>
      </c>
      <c r="CH59">
        <v>0</v>
      </c>
      <c r="CI59">
        <v>0</v>
      </c>
      <c r="CJ59">
        <v>21816</v>
      </c>
      <c r="CK59">
        <v>0</v>
      </c>
      <c r="CL59">
        <v>0</v>
      </c>
      <c r="CM59">
        <v>64</v>
      </c>
      <c r="CN59">
        <v>11331</v>
      </c>
      <c r="CO59">
        <v>0</v>
      </c>
      <c r="CP59">
        <v>550867</v>
      </c>
    </row>
    <row r="60" spans="1:94">
      <c r="A60" t="s">
        <v>70</v>
      </c>
      <c r="B60" t="s">
        <v>164</v>
      </c>
      <c r="C60">
        <v>1758</v>
      </c>
      <c r="D60">
        <v>566</v>
      </c>
      <c r="E60">
        <v>5041</v>
      </c>
      <c r="F60">
        <v>2495</v>
      </c>
      <c r="G60">
        <v>7568</v>
      </c>
      <c r="H60">
        <v>11833</v>
      </c>
      <c r="I60">
        <v>54708</v>
      </c>
      <c r="J60">
        <v>3049</v>
      </c>
      <c r="K60">
        <v>3251</v>
      </c>
      <c r="L60">
        <v>4828</v>
      </c>
      <c r="M60">
        <v>10011</v>
      </c>
      <c r="N60">
        <v>6340</v>
      </c>
      <c r="O60">
        <v>6687</v>
      </c>
      <c r="P60">
        <v>1780</v>
      </c>
      <c r="Q60">
        <v>6643</v>
      </c>
      <c r="R60">
        <v>5124</v>
      </c>
      <c r="S60">
        <v>2442</v>
      </c>
      <c r="T60">
        <v>5729</v>
      </c>
      <c r="U60">
        <v>16485</v>
      </c>
      <c r="V60">
        <v>1379</v>
      </c>
      <c r="W60">
        <v>741</v>
      </c>
      <c r="X60">
        <v>3608</v>
      </c>
      <c r="Y60">
        <v>2149</v>
      </c>
      <c r="Z60">
        <v>4492</v>
      </c>
      <c r="AA60">
        <v>16663</v>
      </c>
      <c r="AB60">
        <v>6269</v>
      </c>
      <c r="AC60">
        <v>108653</v>
      </c>
      <c r="AD60">
        <v>21218</v>
      </c>
      <c r="AE60">
        <v>8474</v>
      </c>
      <c r="AF60">
        <v>9482</v>
      </c>
      <c r="AG60">
        <v>62163</v>
      </c>
      <c r="AH60">
        <v>411</v>
      </c>
      <c r="AI60">
        <v>2590</v>
      </c>
      <c r="AJ60">
        <v>1007</v>
      </c>
      <c r="AK60">
        <v>5593</v>
      </c>
      <c r="AL60">
        <v>1226</v>
      </c>
      <c r="AM60">
        <v>1593</v>
      </c>
      <c r="AN60">
        <v>3009</v>
      </c>
      <c r="AO60">
        <v>1904</v>
      </c>
      <c r="AP60">
        <v>15849</v>
      </c>
      <c r="AQ60">
        <v>9922</v>
      </c>
      <c r="AR60">
        <v>62015</v>
      </c>
      <c r="AS60">
        <v>17290</v>
      </c>
      <c r="AT60">
        <v>61186</v>
      </c>
      <c r="AU60">
        <v>41055</v>
      </c>
      <c r="AV60">
        <v>29300</v>
      </c>
      <c r="AW60">
        <v>4990</v>
      </c>
      <c r="AX60">
        <v>938</v>
      </c>
      <c r="AY60">
        <v>111876</v>
      </c>
      <c r="AZ60">
        <v>8219</v>
      </c>
      <c r="BA60">
        <v>10696</v>
      </c>
      <c r="BB60">
        <v>25203</v>
      </c>
      <c r="BC60">
        <v>133985</v>
      </c>
      <c r="BD60">
        <v>41755</v>
      </c>
      <c r="BE60">
        <v>45639</v>
      </c>
      <c r="BF60">
        <v>2486</v>
      </c>
      <c r="BG60">
        <v>5567</v>
      </c>
      <c r="BH60">
        <v>35249</v>
      </c>
      <c r="BI60">
        <v>42828</v>
      </c>
      <c r="BJ60">
        <v>9374</v>
      </c>
      <c r="BK60">
        <v>6498</v>
      </c>
      <c r="BL60">
        <v>5638</v>
      </c>
      <c r="BM60">
        <v>6417</v>
      </c>
      <c r="BN60">
        <v>11489</v>
      </c>
      <c r="BO60">
        <v>31846</v>
      </c>
      <c r="BP60">
        <v>24456</v>
      </c>
      <c r="BQ60">
        <v>28887</v>
      </c>
      <c r="BR60">
        <v>7035</v>
      </c>
      <c r="BS60">
        <v>2080</v>
      </c>
      <c r="BT60">
        <v>52460</v>
      </c>
      <c r="BU60">
        <v>16607</v>
      </c>
      <c r="BV60">
        <v>1327799</v>
      </c>
      <c r="BW60">
        <v>73085</v>
      </c>
      <c r="BX60">
        <v>38255</v>
      </c>
      <c r="BY60">
        <v>419095</v>
      </c>
      <c r="BZ60">
        <v>3048</v>
      </c>
      <c r="CA60">
        <v>0</v>
      </c>
      <c r="CB60">
        <v>0</v>
      </c>
      <c r="CC60">
        <v>142936</v>
      </c>
      <c r="CD60">
        <v>0</v>
      </c>
      <c r="CE60">
        <v>0</v>
      </c>
      <c r="CF60">
        <v>59186</v>
      </c>
      <c r="CG60">
        <v>0</v>
      </c>
      <c r="CH60">
        <v>0</v>
      </c>
      <c r="CI60">
        <v>0</v>
      </c>
      <c r="CJ60">
        <v>71259</v>
      </c>
      <c r="CK60">
        <v>0</v>
      </c>
      <c r="CL60">
        <v>0</v>
      </c>
      <c r="CM60">
        <v>0</v>
      </c>
      <c r="CN60">
        <v>19588</v>
      </c>
      <c r="CO60">
        <v>0</v>
      </c>
      <c r="CP60">
        <v>2154252</v>
      </c>
    </row>
    <row r="61" spans="1:94">
      <c r="A61" t="s">
        <v>71</v>
      </c>
      <c r="B61" t="s">
        <v>165</v>
      </c>
      <c r="C61">
        <v>0</v>
      </c>
      <c r="D61">
        <v>0</v>
      </c>
      <c r="E61">
        <v>9642</v>
      </c>
      <c r="F61">
        <v>2801</v>
      </c>
      <c r="G61">
        <v>1150</v>
      </c>
      <c r="H61">
        <v>26</v>
      </c>
      <c r="I61">
        <v>7659</v>
      </c>
      <c r="J61">
        <v>917</v>
      </c>
      <c r="K61">
        <v>1895</v>
      </c>
      <c r="L61">
        <v>1314</v>
      </c>
      <c r="M61">
        <v>8074</v>
      </c>
      <c r="N61">
        <v>15894</v>
      </c>
      <c r="O61">
        <v>12737</v>
      </c>
      <c r="P61">
        <v>1304</v>
      </c>
      <c r="Q61">
        <v>13692</v>
      </c>
      <c r="R61">
        <v>4900</v>
      </c>
      <c r="S61">
        <v>531</v>
      </c>
      <c r="T61">
        <v>3399</v>
      </c>
      <c r="U61">
        <v>23921</v>
      </c>
      <c r="V61">
        <v>1069</v>
      </c>
      <c r="W61">
        <v>899</v>
      </c>
      <c r="X61">
        <v>2713</v>
      </c>
      <c r="Y61">
        <v>729</v>
      </c>
      <c r="Z61">
        <v>7362</v>
      </c>
      <c r="AA61">
        <v>27252</v>
      </c>
      <c r="AB61">
        <v>2487</v>
      </c>
      <c r="AC61">
        <v>76116</v>
      </c>
      <c r="AD61">
        <v>1583</v>
      </c>
      <c r="AE61">
        <v>4702</v>
      </c>
      <c r="AF61">
        <v>19797</v>
      </c>
      <c r="AG61">
        <v>24074</v>
      </c>
      <c r="AH61">
        <v>222</v>
      </c>
      <c r="AI61">
        <v>3</v>
      </c>
      <c r="AJ61">
        <v>730</v>
      </c>
      <c r="AK61">
        <v>6613</v>
      </c>
      <c r="AL61">
        <v>521</v>
      </c>
      <c r="AM61">
        <v>1</v>
      </c>
      <c r="AN61">
        <v>3119</v>
      </c>
      <c r="AO61">
        <v>549</v>
      </c>
      <c r="AP61">
        <v>5757</v>
      </c>
      <c r="AQ61">
        <v>596</v>
      </c>
      <c r="AR61">
        <v>2749</v>
      </c>
      <c r="AS61">
        <v>1003</v>
      </c>
      <c r="AT61">
        <v>4512</v>
      </c>
      <c r="AU61">
        <v>11635</v>
      </c>
      <c r="AV61">
        <v>2119</v>
      </c>
      <c r="AW61">
        <v>701</v>
      </c>
      <c r="AX61">
        <v>32</v>
      </c>
      <c r="AY61">
        <v>2284</v>
      </c>
      <c r="AZ61">
        <v>4222</v>
      </c>
      <c r="BA61">
        <v>6564</v>
      </c>
      <c r="BB61">
        <v>5221</v>
      </c>
      <c r="BC61">
        <v>21372</v>
      </c>
      <c r="BD61">
        <v>90</v>
      </c>
      <c r="BE61">
        <v>39159</v>
      </c>
      <c r="BF61">
        <v>2288</v>
      </c>
      <c r="BG61">
        <v>4265</v>
      </c>
      <c r="BH61">
        <v>22903</v>
      </c>
      <c r="BI61">
        <v>7770</v>
      </c>
      <c r="BJ61">
        <v>3631</v>
      </c>
      <c r="BK61">
        <v>2095</v>
      </c>
      <c r="BL61">
        <v>2226</v>
      </c>
      <c r="BM61">
        <v>1627</v>
      </c>
      <c r="BN61">
        <v>19262</v>
      </c>
      <c r="BO61">
        <v>54213</v>
      </c>
      <c r="BP61">
        <v>7231</v>
      </c>
      <c r="BQ61">
        <v>0</v>
      </c>
      <c r="BR61">
        <v>0</v>
      </c>
      <c r="BS61">
        <v>500</v>
      </c>
      <c r="BT61">
        <v>0</v>
      </c>
      <c r="BU61">
        <v>0</v>
      </c>
      <c r="BV61">
        <v>526422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3926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530348</v>
      </c>
    </row>
    <row r="62" spans="1:94">
      <c r="A62" t="s">
        <v>72</v>
      </c>
      <c r="B62" t="s">
        <v>166</v>
      </c>
      <c r="C62">
        <v>589</v>
      </c>
      <c r="D62">
        <v>58</v>
      </c>
      <c r="E62">
        <v>954</v>
      </c>
      <c r="F62">
        <v>641</v>
      </c>
      <c r="G62">
        <v>1638</v>
      </c>
      <c r="H62">
        <v>14572</v>
      </c>
      <c r="I62">
        <v>9758</v>
      </c>
      <c r="J62">
        <v>747</v>
      </c>
      <c r="K62">
        <v>1479</v>
      </c>
      <c r="L62">
        <v>2611</v>
      </c>
      <c r="M62">
        <v>7005</v>
      </c>
      <c r="N62">
        <v>2286</v>
      </c>
      <c r="O62">
        <v>2313</v>
      </c>
      <c r="P62">
        <v>518</v>
      </c>
      <c r="Q62">
        <v>3607</v>
      </c>
      <c r="R62">
        <v>3312</v>
      </c>
      <c r="S62">
        <v>350</v>
      </c>
      <c r="T62">
        <v>1490</v>
      </c>
      <c r="U62">
        <v>4579</v>
      </c>
      <c r="V62">
        <v>395</v>
      </c>
      <c r="W62">
        <v>540</v>
      </c>
      <c r="X62">
        <v>1688</v>
      </c>
      <c r="Y62">
        <v>2799</v>
      </c>
      <c r="Z62">
        <v>2825</v>
      </c>
      <c r="AA62">
        <v>5734</v>
      </c>
      <c r="AB62">
        <v>2038</v>
      </c>
      <c r="AC62">
        <v>69083</v>
      </c>
      <c r="AD62">
        <v>6225</v>
      </c>
      <c r="AE62">
        <v>3922</v>
      </c>
      <c r="AF62">
        <v>4115</v>
      </c>
      <c r="AG62">
        <v>28943</v>
      </c>
      <c r="AH62">
        <v>3049</v>
      </c>
      <c r="AI62">
        <v>1489</v>
      </c>
      <c r="AJ62">
        <v>5705</v>
      </c>
      <c r="AK62">
        <v>14238</v>
      </c>
      <c r="AL62">
        <v>3811</v>
      </c>
      <c r="AM62">
        <v>809</v>
      </c>
      <c r="AN62">
        <v>8335</v>
      </c>
      <c r="AO62">
        <v>4922</v>
      </c>
      <c r="AP62">
        <v>10419</v>
      </c>
      <c r="AQ62">
        <v>2379</v>
      </c>
      <c r="AR62">
        <v>29652</v>
      </c>
      <c r="AS62">
        <v>13593</v>
      </c>
      <c r="AT62">
        <v>25252</v>
      </c>
      <c r="AU62">
        <v>15037</v>
      </c>
      <c r="AV62">
        <v>10624</v>
      </c>
      <c r="AW62">
        <v>522</v>
      </c>
      <c r="AX62">
        <v>4435</v>
      </c>
      <c r="AY62">
        <v>116561</v>
      </c>
      <c r="AZ62">
        <v>13548</v>
      </c>
      <c r="BA62">
        <v>10586</v>
      </c>
      <c r="BB62">
        <v>25604</v>
      </c>
      <c r="BC62">
        <v>61809</v>
      </c>
      <c r="BD62">
        <v>7350</v>
      </c>
      <c r="BE62">
        <v>67967</v>
      </c>
      <c r="BF62">
        <v>2927</v>
      </c>
      <c r="BG62">
        <v>4205</v>
      </c>
      <c r="BH62">
        <v>29598</v>
      </c>
      <c r="BI62">
        <v>49178</v>
      </c>
      <c r="BJ62">
        <v>9504</v>
      </c>
      <c r="BK62">
        <v>3584</v>
      </c>
      <c r="BL62">
        <v>5115</v>
      </c>
      <c r="BM62">
        <v>3316</v>
      </c>
      <c r="BN62">
        <v>8296</v>
      </c>
      <c r="BO62">
        <v>12844</v>
      </c>
      <c r="BP62">
        <v>14125</v>
      </c>
      <c r="BQ62">
        <v>10321</v>
      </c>
      <c r="BR62">
        <v>1345</v>
      </c>
      <c r="BS62">
        <v>2579</v>
      </c>
      <c r="BT62">
        <v>34853</v>
      </c>
      <c r="BU62">
        <v>7040</v>
      </c>
      <c r="BV62">
        <v>843341</v>
      </c>
      <c r="BW62">
        <v>61759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2013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907113</v>
      </c>
    </row>
    <row r="63" spans="1:94">
      <c r="A63" t="s">
        <v>73</v>
      </c>
      <c r="B63" t="s">
        <v>167</v>
      </c>
      <c r="C63">
        <v>218</v>
      </c>
      <c r="D63">
        <v>11</v>
      </c>
      <c r="E63">
        <v>1220</v>
      </c>
      <c r="F63">
        <v>244</v>
      </c>
      <c r="G63">
        <v>341</v>
      </c>
      <c r="H63">
        <v>677</v>
      </c>
      <c r="I63">
        <v>2953</v>
      </c>
      <c r="J63">
        <v>117</v>
      </c>
      <c r="K63">
        <v>269</v>
      </c>
      <c r="L63">
        <v>365</v>
      </c>
      <c r="M63">
        <v>387</v>
      </c>
      <c r="N63">
        <v>231</v>
      </c>
      <c r="O63">
        <v>55</v>
      </c>
      <c r="P63">
        <v>69</v>
      </c>
      <c r="Q63">
        <v>222</v>
      </c>
      <c r="R63">
        <v>122</v>
      </c>
      <c r="S63">
        <v>97</v>
      </c>
      <c r="T63">
        <v>139</v>
      </c>
      <c r="U63">
        <v>1620</v>
      </c>
      <c r="V63">
        <v>93</v>
      </c>
      <c r="W63">
        <v>15</v>
      </c>
      <c r="X63">
        <v>331</v>
      </c>
      <c r="Y63">
        <v>93</v>
      </c>
      <c r="Z63">
        <v>653</v>
      </c>
      <c r="AA63">
        <v>2290</v>
      </c>
      <c r="AB63">
        <v>321</v>
      </c>
      <c r="AC63">
        <v>2767</v>
      </c>
      <c r="AD63">
        <v>1124</v>
      </c>
      <c r="AE63">
        <v>548</v>
      </c>
      <c r="AF63">
        <v>330</v>
      </c>
      <c r="AG63">
        <v>2035</v>
      </c>
      <c r="AH63">
        <v>12</v>
      </c>
      <c r="AI63">
        <v>91</v>
      </c>
      <c r="AJ63">
        <v>45</v>
      </c>
      <c r="AK63">
        <v>967</v>
      </c>
      <c r="AL63">
        <v>82</v>
      </c>
      <c r="AM63">
        <v>14</v>
      </c>
      <c r="AN63">
        <v>443</v>
      </c>
      <c r="AO63">
        <v>935</v>
      </c>
      <c r="AP63">
        <v>130</v>
      </c>
      <c r="AQ63">
        <v>36</v>
      </c>
      <c r="AR63">
        <v>303</v>
      </c>
      <c r="AS63">
        <v>52</v>
      </c>
      <c r="AT63">
        <v>705</v>
      </c>
      <c r="AU63">
        <v>120</v>
      </c>
      <c r="AV63">
        <v>1635</v>
      </c>
      <c r="AW63">
        <v>753</v>
      </c>
      <c r="AX63">
        <v>14</v>
      </c>
      <c r="AY63">
        <v>13269</v>
      </c>
      <c r="AZ63">
        <v>389</v>
      </c>
      <c r="BA63">
        <v>161</v>
      </c>
      <c r="BB63">
        <v>143</v>
      </c>
      <c r="BC63">
        <v>1825</v>
      </c>
      <c r="BD63">
        <v>561</v>
      </c>
      <c r="BE63">
        <v>1959</v>
      </c>
      <c r="BF63">
        <v>8868</v>
      </c>
      <c r="BG63">
        <v>637</v>
      </c>
      <c r="BH63">
        <v>2454</v>
      </c>
      <c r="BI63">
        <v>2740</v>
      </c>
      <c r="BJ63">
        <v>1009</v>
      </c>
      <c r="BK63">
        <v>762</v>
      </c>
      <c r="BL63">
        <v>117</v>
      </c>
      <c r="BM63">
        <v>879</v>
      </c>
      <c r="BN63">
        <v>1429</v>
      </c>
      <c r="BO63">
        <v>2959</v>
      </c>
      <c r="BP63">
        <v>2147</v>
      </c>
      <c r="BQ63">
        <v>387</v>
      </c>
      <c r="BR63">
        <v>231</v>
      </c>
      <c r="BS63">
        <v>208</v>
      </c>
      <c r="BT63">
        <v>18441</v>
      </c>
      <c r="BU63">
        <v>3402</v>
      </c>
      <c r="BV63">
        <v>91269</v>
      </c>
      <c r="BW63">
        <v>25786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117159</v>
      </c>
    </row>
    <row r="64" spans="1:94">
      <c r="A64" t="s">
        <v>74</v>
      </c>
      <c r="B64" t="s">
        <v>168</v>
      </c>
      <c r="C64">
        <v>15</v>
      </c>
      <c r="D64">
        <v>4</v>
      </c>
      <c r="E64">
        <v>0</v>
      </c>
      <c r="F64">
        <v>0</v>
      </c>
      <c r="G64">
        <v>0</v>
      </c>
      <c r="H64">
        <v>172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56</v>
      </c>
      <c r="Z64">
        <v>21</v>
      </c>
      <c r="AA64">
        <v>0</v>
      </c>
      <c r="AB64">
        <v>2</v>
      </c>
      <c r="AC64">
        <v>2010</v>
      </c>
      <c r="AD64">
        <v>49</v>
      </c>
      <c r="AE64">
        <v>984</v>
      </c>
      <c r="AF64">
        <v>0</v>
      </c>
      <c r="AG64">
        <v>4587</v>
      </c>
      <c r="AH64">
        <v>118</v>
      </c>
      <c r="AI64">
        <v>36</v>
      </c>
      <c r="AJ64">
        <v>0</v>
      </c>
      <c r="AK64">
        <v>0</v>
      </c>
      <c r="AL64">
        <v>0</v>
      </c>
      <c r="AM64">
        <v>7</v>
      </c>
      <c r="AN64">
        <v>43</v>
      </c>
      <c r="AO64">
        <v>0</v>
      </c>
      <c r="AP64">
        <v>0</v>
      </c>
      <c r="AQ64">
        <v>0</v>
      </c>
      <c r="AR64">
        <v>92</v>
      </c>
      <c r="AS64">
        <v>124</v>
      </c>
      <c r="AT64">
        <v>30</v>
      </c>
      <c r="AU64">
        <v>15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56</v>
      </c>
      <c r="BC64">
        <v>89</v>
      </c>
      <c r="BD64">
        <v>0</v>
      </c>
      <c r="BE64">
        <v>1229</v>
      </c>
      <c r="BF64">
        <v>0</v>
      </c>
      <c r="BG64">
        <v>4165</v>
      </c>
      <c r="BH64">
        <v>1</v>
      </c>
      <c r="BI64">
        <v>25</v>
      </c>
      <c r="BJ64">
        <v>0</v>
      </c>
      <c r="BK64">
        <v>0</v>
      </c>
      <c r="BL64">
        <v>1744</v>
      </c>
      <c r="BM64">
        <v>234</v>
      </c>
      <c r="BN64">
        <v>0</v>
      </c>
      <c r="BO64">
        <v>0</v>
      </c>
      <c r="BP64">
        <v>4131</v>
      </c>
      <c r="BQ64">
        <v>1078</v>
      </c>
      <c r="BR64">
        <v>43</v>
      </c>
      <c r="BS64">
        <v>153</v>
      </c>
      <c r="BT64">
        <v>16763</v>
      </c>
      <c r="BU64">
        <v>12</v>
      </c>
      <c r="BV64">
        <v>38092</v>
      </c>
      <c r="BW64">
        <v>353873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2451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394416</v>
      </c>
    </row>
    <row r="65" spans="1:94">
      <c r="A65" t="s">
        <v>75</v>
      </c>
      <c r="B65" t="s">
        <v>169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96</v>
      </c>
      <c r="BD65">
        <v>0</v>
      </c>
      <c r="BE65">
        <v>120</v>
      </c>
      <c r="BF65">
        <v>0</v>
      </c>
      <c r="BG65">
        <v>0</v>
      </c>
      <c r="BH65">
        <v>16677</v>
      </c>
      <c r="BI65">
        <v>14673</v>
      </c>
      <c r="BJ65">
        <v>129</v>
      </c>
      <c r="BK65">
        <v>9</v>
      </c>
      <c r="BL65">
        <v>173</v>
      </c>
      <c r="BM65">
        <v>3</v>
      </c>
      <c r="BN65">
        <v>0</v>
      </c>
      <c r="BO65">
        <v>0</v>
      </c>
      <c r="BP65">
        <v>150</v>
      </c>
      <c r="BQ65">
        <v>0</v>
      </c>
      <c r="BR65">
        <v>1003</v>
      </c>
      <c r="BS65">
        <v>0</v>
      </c>
      <c r="BT65">
        <v>12816</v>
      </c>
      <c r="BU65">
        <v>0</v>
      </c>
      <c r="BV65">
        <v>45849</v>
      </c>
      <c r="BW65">
        <v>1051568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87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1097504</v>
      </c>
    </row>
    <row r="66" spans="1:94">
      <c r="A66" t="s">
        <v>76</v>
      </c>
      <c r="B66" t="s">
        <v>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4136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4136</v>
      </c>
      <c r="BW66">
        <v>1085124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2291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1091551</v>
      </c>
    </row>
    <row r="67" spans="1:94">
      <c r="A67" t="s">
        <v>77</v>
      </c>
      <c r="B67" t="s">
        <v>171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2554</v>
      </c>
      <c r="BS67">
        <v>0</v>
      </c>
      <c r="BT67">
        <v>1045</v>
      </c>
      <c r="BU67">
        <v>0</v>
      </c>
      <c r="BV67">
        <v>3599</v>
      </c>
      <c r="BW67">
        <v>247992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251591</v>
      </c>
    </row>
    <row r="68" spans="1:94">
      <c r="A68" t="s">
        <v>78</v>
      </c>
      <c r="B68" t="s">
        <v>172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833</v>
      </c>
      <c r="BU68">
        <v>0</v>
      </c>
      <c r="BV68">
        <v>833</v>
      </c>
      <c r="BW68">
        <v>210387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211220</v>
      </c>
    </row>
    <row r="69" spans="1:94">
      <c r="A69" t="s">
        <v>79</v>
      </c>
      <c r="B69" t="s">
        <v>173</v>
      </c>
      <c r="C69">
        <v>57</v>
      </c>
      <c r="D69">
        <v>1</v>
      </c>
      <c r="E69">
        <v>1</v>
      </c>
      <c r="F69">
        <v>0</v>
      </c>
      <c r="G69">
        <v>23</v>
      </c>
      <c r="H69">
        <v>119</v>
      </c>
      <c r="I69">
        <v>146</v>
      </c>
      <c r="J69">
        <v>34</v>
      </c>
      <c r="K69">
        <v>41</v>
      </c>
      <c r="L69">
        <v>50</v>
      </c>
      <c r="M69">
        <v>79</v>
      </c>
      <c r="N69">
        <v>65</v>
      </c>
      <c r="O69">
        <v>4</v>
      </c>
      <c r="P69">
        <v>7</v>
      </c>
      <c r="Q69">
        <v>46</v>
      </c>
      <c r="R69">
        <v>23</v>
      </c>
      <c r="S69">
        <v>17</v>
      </c>
      <c r="T69">
        <v>39</v>
      </c>
      <c r="U69">
        <v>169</v>
      </c>
      <c r="V69">
        <v>9</v>
      </c>
      <c r="W69">
        <v>4</v>
      </c>
      <c r="X69">
        <v>38</v>
      </c>
      <c r="Y69">
        <v>35</v>
      </c>
      <c r="Z69">
        <v>69</v>
      </c>
      <c r="AA69">
        <v>54</v>
      </c>
      <c r="AB69">
        <v>78</v>
      </c>
      <c r="AC69">
        <v>1961</v>
      </c>
      <c r="AD69">
        <v>604</v>
      </c>
      <c r="AE69">
        <v>515</v>
      </c>
      <c r="AF69">
        <v>57</v>
      </c>
      <c r="AG69">
        <v>583</v>
      </c>
      <c r="AH69">
        <v>25</v>
      </c>
      <c r="AI69">
        <v>250</v>
      </c>
      <c r="AJ69">
        <v>0</v>
      </c>
      <c r="AK69">
        <v>119</v>
      </c>
      <c r="AL69">
        <v>16</v>
      </c>
      <c r="AM69">
        <v>0</v>
      </c>
      <c r="AN69">
        <v>412</v>
      </c>
      <c r="AO69">
        <v>54</v>
      </c>
      <c r="AP69">
        <v>211</v>
      </c>
      <c r="AQ69">
        <v>7003</v>
      </c>
      <c r="AR69">
        <v>24428</v>
      </c>
      <c r="AS69">
        <v>213</v>
      </c>
      <c r="AT69">
        <v>1296</v>
      </c>
      <c r="AU69">
        <v>726</v>
      </c>
      <c r="AV69">
        <v>358</v>
      </c>
      <c r="AW69">
        <v>280</v>
      </c>
      <c r="AX69">
        <v>15</v>
      </c>
      <c r="AY69">
        <v>5852</v>
      </c>
      <c r="AZ69">
        <v>296</v>
      </c>
      <c r="BA69">
        <v>785</v>
      </c>
      <c r="BB69">
        <v>474</v>
      </c>
      <c r="BC69">
        <v>5347</v>
      </c>
      <c r="BD69">
        <v>2329</v>
      </c>
      <c r="BE69">
        <v>2185</v>
      </c>
      <c r="BF69">
        <v>69</v>
      </c>
      <c r="BG69">
        <v>1354</v>
      </c>
      <c r="BH69">
        <v>854</v>
      </c>
      <c r="BI69">
        <v>811</v>
      </c>
      <c r="BJ69">
        <v>246</v>
      </c>
      <c r="BK69">
        <v>270</v>
      </c>
      <c r="BL69">
        <v>20580</v>
      </c>
      <c r="BM69">
        <v>910</v>
      </c>
      <c r="BN69">
        <v>446</v>
      </c>
      <c r="BO69">
        <v>1764</v>
      </c>
      <c r="BP69">
        <v>2749</v>
      </c>
      <c r="BQ69">
        <v>814</v>
      </c>
      <c r="BR69">
        <v>28</v>
      </c>
      <c r="BS69">
        <v>69</v>
      </c>
      <c r="BT69">
        <v>1147</v>
      </c>
      <c r="BU69">
        <v>16</v>
      </c>
      <c r="BV69">
        <v>89731</v>
      </c>
      <c r="BW69">
        <v>80426</v>
      </c>
      <c r="BX69">
        <v>0</v>
      </c>
      <c r="BY69">
        <v>5350</v>
      </c>
      <c r="BZ69">
        <v>0</v>
      </c>
      <c r="CA69">
        <v>0</v>
      </c>
      <c r="CB69">
        <v>0</v>
      </c>
      <c r="CC69">
        <v>1541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177048</v>
      </c>
    </row>
    <row r="70" spans="1:94">
      <c r="A70" t="s">
        <v>80</v>
      </c>
      <c r="B70" t="s">
        <v>174</v>
      </c>
      <c r="C70">
        <v>12</v>
      </c>
      <c r="D70">
        <v>0</v>
      </c>
      <c r="E70">
        <v>0</v>
      </c>
      <c r="F70">
        <v>0</v>
      </c>
      <c r="G70">
        <v>9</v>
      </c>
      <c r="H70">
        <v>19</v>
      </c>
      <c r="I70">
        <v>49</v>
      </c>
      <c r="J70">
        <v>4</v>
      </c>
      <c r="K70">
        <v>7</v>
      </c>
      <c r="L70">
        <v>5</v>
      </c>
      <c r="M70">
        <v>14</v>
      </c>
      <c r="N70">
        <v>10</v>
      </c>
      <c r="O70">
        <v>1</v>
      </c>
      <c r="P70">
        <v>1</v>
      </c>
      <c r="Q70">
        <v>7</v>
      </c>
      <c r="R70">
        <v>4</v>
      </c>
      <c r="S70">
        <v>3</v>
      </c>
      <c r="T70">
        <v>7</v>
      </c>
      <c r="U70">
        <v>21</v>
      </c>
      <c r="V70">
        <v>0</v>
      </c>
      <c r="W70">
        <v>0</v>
      </c>
      <c r="X70">
        <v>4</v>
      </c>
      <c r="Y70">
        <v>6</v>
      </c>
      <c r="Z70">
        <v>5</v>
      </c>
      <c r="AA70">
        <v>10</v>
      </c>
      <c r="AB70">
        <v>10</v>
      </c>
      <c r="AC70">
        <v>168</v>
      </c>
      <c r="AD70">
        <v>3</v>
      </c>
      <c r="AE70">
        <v>24</v>
      </c>
      <c r="AF70">
        <v>1</v>
      </c>
      <c r="AG70">
        <v>253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18</v>
      </c>
      <c r="AQ70">
        <v>8</v>
      </c>
      <c r="AR70">
        <v>55</v>
      </c>
      <c r="AS70">
        <v>48</v>
      </c>
      <c r="AT70">
        <v>140</v>
      </c>
      <c r="AU70">
        <v>106</v>
      </c>
      <c r="AV70">
        <v>43</v>
      </c>
      <c r="AW70">
        <v>15</v>
      </c>
      <c r="AX70">
        <v>15</v>
      </c>
      <c r="AY70">
        <v>251</v>
      </c>
      <c r="AZ70">
        <v>25</v>
      </c>
      <c r="BA70">
        <v>76</v>
      </c>
      <c r="BB70">
        <v>83</v>
      </c>
      <c r="BC70">
        <v>252</v>
      </c>
      <c r="BD70">
        <v>335</v>
      </c>
      <c r="BE70">
        <v>366</v>
      </c>
      <c r="BF70">
        <v>12</v>
      </c>
      <c r="BG70">
        <v>51</v>
      </c>
      <c r="BH70">
        <v>175</v>
      </c>
      <c r="BI70">
        <v>8</v>
      </c>
      <c r="BJ70">
        <v>21</v>
      </c>
      <c r="BK70">
        <v>26</v>
      </c>
      <c r="BL70">
        <v>166</v>
      </c>
      <c r="BM70">
        <v>6</v>
      </c>
      <c r="BN70">
        <v>352</v>
      </c>
      <c r="BO70">
        <v>308</v>
      </c>
      <c r="BP70">
        <v>35</v>
      </c>
      <c r="BQ70">
        <v>68</v>
      </c>
      <c r="BR70">
        <v>1</v>
      </c>
      <c r="BS70">
        <v>0</v>
      </c>
      <c r="BT70">
        <v>322</v>
      </c>
      <c r="BU70">
        <v>254</v>
      </c>
      <c r="BV70">
        <v>4303</v>
      </c>
      <c r="BW70">
        <v>199705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204008</v>
      </c>
    </row>
    <row r="71" spans="1:94">
      <c r="A71" t="s">
        <v>81</v>
      </c>
      <c r="B71" t="s">
        <v>175</v>
      </c>
      <c r="C71">
        <v>2</v>
      </c>
      <c r="D71">
        <v>0</v>
      </c>
      <c r="E71">
        <v>5</v>
      </c>
      <c r="F71">
        <v>18</v>
      </c>
      <c r="G71">
        <v>263</v>
      </c>
      <c r="H71">
        <v>875</v>
      </c>
      <c r="I71">
        <v>433</v>
      </c>
      <c r="J71">
        <v>133</v>
      </c>
      <c r="K71">
        <v>216</v>
      </c>
      <c r="L71">
        <v>170</v>
      </c>
      <c r="M71">
        <v>421</v>
      </c>
      <c r="N71">
        <v>313</v>
      </c>
      <c r="O71">
        <v>32</v>
      </c>
      <c r="P71">
        <v>38</v>
      </c>
      <c r="Q71">
        <v>220</v>
      </c>
      <c r="R71">
        <v>116</v>
      </c>
      <c r="S71">
        <v>107</v>
      </c>
      <c r="T71">
        <v>229</v>
      </c>
      <c r="U71">
        <v>634</v>
      </c>
      <c r="V71">
        <v>29</v>
      </c>
      <c r="W71">
        <v>16</v>
      </c>
      <c r="X71">
        <v>136</v>
      </c>
      <c r="Y71">
        <v>253</v>
      </c>
      <c r="Z71">
        <v>165</v>
      </c>
      <c r="AA71">
        <v>326</v>
      </c>
      <c r="AB71">
        <v>340</v>
      </c>
      <c r="AC71">
        <v>2153</v>
      </c>
      <c r="AD71">
        <v>28</v>
      </c>
      <c r="AE71">
        <v>75</v>
      </c>
      <c r="AF71">
        <v>43</v>
      </c>
      <c r="AG71">
        <v>261</v>
      </c>
      <c r="AH71">
        <v>0</v>
      </c>
      <c r="AI71">
        <v>19</v>
      </c>
      <c r="AJ71">
        <v>0</v>
      </c>
      <c r="AK71">
        <v>0</v>
      </c>
      <c r="AL71">
        <v>0</v>
      </c>
      <c r="AM71">
        <v>4</v>
      </c>
      <c r="AN71">
        <v>829</v>
      </c>
      <c r="AO71">
        <v>119</v>
      </c>
      <c r="AP71">
        <v>597</v>
      </c>
      <c r="AQ71">
        <v>302</v>
      </c>
      <c r="AR71">
        <v>1858</v>
      </c>
      <c r="AS71">
        <v>1636</v>
      </c>
      <c r="AT71">
        <v>4739</v>
      </c>
      <c r="AU71">
        <v>3620</v>
      </c>
      <c r="AV71">
        <v>1407</v>
      </c>
      <c r="AW71">
        <v>532</v>
      </c>
      <c r="AX71">
        <v>529</v>
      </c>
      <c r="AY71">
        <v>8548</v>
      </c>
      <c r="AZ71">
        <v>1072</v>
      </c>
      <c r="BA71">
        <v>2034</v>
      </c>
      <c r="BB71">
        <v>2687</v>
      </c>
      <c r="BC71">
        <v>6989</v>
      </c>
      <c r="BD71">
        <v>621</v>
      </c>
      <c r="BE71">
        <v>7402</v>
      </c>
      <c r="BF71">
        <v>499</v>
      </c>
      <c r="BG71">
        <v>658</v>
      </c>
      <c r="BH71">
        <v>3901</v>
      </c>
      <c r="BI71">
        <v>270</v>
      </c>
      <c r="BJ71">
        <v>417</v>
      </c>
      <c r="BK71">
        <v>439</v>
      </c>
      <c r="BL71">
        <v>167</v>
      </c>
      <c r="BM71">
        <v>171</v>
      </c>
      <c r="BN71">
        <v>476</v>
      </c>
      <c r="BO71">
        <v>1448</v>
      </c>
      <c r="BP71">
        <v>1024</v>
      </c>
      <c r="BQ71">
        <v>751</v>
      </c>
      <c r="BR71">
        <v>391</v>
      </c>
      <c r="BS71">
        <v>47</v>
      </c>
      <c r="BT71">
        <v>2895</v>
      </c>
      <c r="BU71">
        <v>185</v>
      </c>
      <c r="BV71">
        <v>67332</v>
      </c>
      <c r="BW71">
        <v>154849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222180</v>
      </c>
    </row>
    <row r="72" spans="1:94">
      <c r="A72" t="s">
        <v>82</v>
      </c>
      <c r="B72" t="s">
        <v>176</v>
      </c>
      <c r="C72">
        <v>476</v>
      </c>
      <c r="D72">
        <v>37</v>
      </c>
      <c r="E72">
        <v>36</v>
      </c>
      <c r="F72">
        <v>42</v>
      </c>
      <c r="G72">
        <v>454</v>
      </c>
      <c r="H72">
        <v>1813</v>
      </c>
      <c r="I72">
        <v>485</v>
      </c>
      <c r="J72">
        <v>190</v>
      </c>
      <c r="K72">
        <v>268</v>
      </c>
      <c r="L72">
        <v>260</v>
      </c>
      <c r="M72">
        <v>504</v>
      </c>
      <c r="N72">
        <v>415</v>
      </c>
      <c r="O72">
        <v>47</v>
      </c>
      <c r="P72">
        <v>71</v>
      </c>
      <c r="Q72">
        <v>281</v>
      </c>
      <c r="R72">
        <v>148</v>
      </c>
      <c r="S72">
        <v>122</v>
      </c>
      <c r="T72">
        <v>271</v>
      </c>
      <c r="U72">
        <v>955</v>
      </c>
      <c r="V72">
        <v>53</v>
      </c>
      <c r="W72">
        <v>25</v>
      </c>
      <c r="X72">
        <v>198</v>
      </c>
      <c r="Y72">
        <v>220</v>
      </c>
      <c r="Z72">
        <v>372</v>
      </c>
      <c r="AA72">
        <v>411</v>
      </c>
      <c r="AB72">
        <v>389</v>
      </c>
      <c r="AC72">
        <v>5396</v>
      </c>
      <c r="AD72">
        <v>1035</v>
      </c>
      <c r="AE72">
        <v>1033</v>
      </c>
      <c r="AF72">
        <v>897</v>
      </c>
      <c r="AG72">
        <v>3916</v>
      </c>
      <c r="AH72">
        <v>5797</v>
      </c>
      <c r="AI72">
        <v>6</v>
      </c>
      <c r="AJ72">
        <v>28</v>
      </c>
      <c r="AK72">
        <v>1316</v>
      </c>
      <c r="AL72">
        <v>150</v>
      </c>
      <c r="AM72">
        <v>29</v>
      </c>
      <c r="AN72">
        <v>1727</v>
      </c>
      <c r="AO72">
        <v>214</v>
      </c>
      <c r="AP72">
        <v>575</v>
      </c>
      <c r="AQ72">
        <v>493</v>
      </c>
      <c r="AR72">
        <v>1876</v>
      </c>
      <c r="AS72">
        <v>1564</v>
      </c>
      <c r="AT72">
        <v>7544</v>
      </c>
      <c r="AU72">
        <v>3929</v>
      </c>
      <c r="AV72">
        <v>4368</v>
      </c>
      <c r="AW72">
        <v>1321</v>
      </c>
      <c r="AX72">
        <v>3159</v>
      </c>
      <c r="AY72">
        <v>26852</v>
      </c>
      <c r="AZ72">
        <v>1745</v>
      </c>
      <c r="BA72">
        <v>3802</v>
      </c>
      <c r="BB72">
        <v>3652</v>
      </c>
      <c r="BC72">
        <v>18659</v>
      </c>
      <c r="BD72">
        <v>2682</v>
      </c>
      <c r="BE72">
        <v>14839</v>
      </c>
      <c r="BF72">
        <v>482</v>
      </c>
      <c r="BG72">
        <v>2206</v>
      </c>
      <c r="BH72">
        <v>23533</v>
      </c>
      <c r="BI72">
        <v>12895</v>
      </c>
      <c r="BJ72">
        <v>10853</v>
      </c>
      <c r="BK72">
        <v>2291</v>
      </c>
      <c r="BL72">
        <v>724</v>
      </c>
      <c r="BM72">
        <v>1677</v>
      </c>
      <c r="BN72">
        <v>7630</v>
      </c>
      <c r="BO72">
        <v>3921</v>
      </c>
      <c r="BP72">
        <v>3944</v>
      </c>
      <c r="BQ72">
        <v>285</v>
      </c>
      <c r="BR72">
        <v>123</v>
      </c>
      <c r="BS72">
        <v>928</v>
      </c>
      <c r="BT72">
        <v>12139</v>
      </c>
      <c r="BU72">
        <v>539</v>
      </c>
      <c r="BV72">
        <v>211319</v>
      </c>
      <c r="BW72">
        <v>727213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2388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940919</v>
      </c>
    </row>
    <row r="73" spans="1:94">
      <c r="A73" t="s">
        <v>83</v>
      </c>
      <c r="B73" t="s">
        <v>177</v>
      </c>
      <c r="C73">
        <v>350</v>
      </c>
      <c r="D73">
        <v>390</v>
      </c>
      <c r="E73">
        <v>160</v>
      </c>
      <c r="F73">
        <v>130</v>
      </c>
      <c r="G73">
        <v>744</v>
      </c>
      <c r="H73">
        <v>537</v>
      </c>
      <c r="I73">
        <v>8062</v>
      </c>
      <c r="J73">
        <v>484</v>
      </c>
      <c r="K73">
        <v>920</v>
      </c>
      <c r="L73">
        <v>1263</v>
      </c>
      <c r="M73">
        <v>1832</v>
      </c>
      <c r="N73">
        <v>991</v>
      </c>
      <c r="O73">
        <v>353</v>
      </c>
      <c r="P73">
        <v>225</v>
      </c>
      <c r="Q73">
        <v>1249</v>
      </c>
      <c r="R73">
        <v>319</v>
      </c>
      <c r="S73">
        <v>204</v>
      </c>
      <c r="T73">
        <v>495</v>
      </c>
      <c r="U73">
        <v>2924</v>
      </c>
      <c r="V73">
        <v>192</v>
      </c>
      <c r="W73">
        <v>39</v>
      </c>
      <c r="X73">
        <v>1658</v>
      </c>
      <c r="Y73">
        <v>493</v>
      </c>
      <c r="Z73">
        <v>1310</v>
      </c>
      <c r="AA73">
        <v>3952</v>
      </c>
      <c r="AB73">
        <v>1185</v>
      </c>
      <c r="AC73">
        <v>27007</v>
      </c>
      <c r="AD73">
        <v>2496</v>
      </c>
      <c r="AE73">
        <v>3228</v>
      </c>
      <c r="AF73">
        <v>2165</v>
      </c>
      <c r="AG73">
        <v>10107</v>
      </c>
      <c r="AH73">
        <v>114</v>
      </c>
      <c r="AI73">
        <v>155</v>
      </c>
      <c r="AJ73">
        <v>103</v>
      </c>
      <c r="AK73">
        <v>12480</v>
      </c>
      <c r="AL73">
        <v>1072</v>
      </c>
      <c r="AM73">
        <v>235</v>
      </c>
      <c r="AN73">
        <v>2811</v>
      </c>
      <c r="AO73">
        <v>1274</v>
      </c>
      <c r="AP73">
        <v>656</v>
      </c>
      <c r="AQ73">
        <v>230</v>
      </c>
      <c r="AR73">
        <v>4241</v>
      </c>
      <c r="AS73">
        <v>1540</v>
      </c>
      <c r="AT73">
        <v>7150</v>
      </c>
      <c r="AU73">
        <v>3658</v>
      </c>
      <c r="AV73">
        <v>8252</v>
      </c>
      <c r="AW73">
        <v>1144</v>
      </c>
      <c r="AX73">
        <v>62</v>
      </c>
      <c r="AY73">
        <v>9573</v>
      </c>
      <c r="AZ73">
        <v>7558</v>
      </c>
      <c r="BA73">
        <v>1470</v>
      </c>
      <c r="BB73">
        <v>828</v>
      </c>
      <c r="BC73">
        <v>9730</v>
      </c>
      <c r="BD73">
        <v>5267</v>
      </c>
      <c r="BE73">
        <v>10767</v>
      </c>
      <c r="BF73">
        <v>1990</v>
      </c>
      <c r="BG73">
        <v>1344</v>
      </c>
      <c r="BH73">
        <v>6282</v>
      </c>
      <c r="BI73">
        <v>16481</v>
      </c>
      <c r="BJ73">
        <v>1929</v>
      </c>
      <c r="BK73">
        <v>873</v>
      </c>
      <c r="BL73">
        <v>1072</v>
      </c>
      <c r="BM73">
        <v>1536</v>
      </c>
      <c r="BN73">
        <v>2649</v>
      </c>
      <c r="BO73">
        <v>11741</v>
      </c>
      <c r="BP73">
        <v>9676</v>
      </c>
      <c r="BQ73">
        <v>2298</v>
      </c>
      <c r="BR73">
        <v>332</v>
      </c>
      <c r="BS73">
        <v>1255</v>
      </c>
      <c r="BT73">
        <v>23545</v>
      </c>
      <c r="BU73">
        <v>2118</v>
      </c>
      <c r="BV73">
        <v>250954</v>
      </c>
      <c r="BW73">
        <v>621184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872213</v>
      </c>
    </row>
    <row r="74" spans="1:94">
      <c r="A74" t="s">
        <v>84</v>
      </c>
      <c r="B74" t="s">
        <v>178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593999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593999</v>
      </c>
    </row>
    <row r="75" spans="1:94">
      <c r="A75" t="s">
        <v>85</v>
      </c>
      <c r="B75" t="s">
        <v>179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392795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392795</v>
      </c>
    </row>
    <row r="76" spans="1:94">
      <c r="A76" t="s">
        <v>86</v>
      </c>
      <c r="B76" t="s">
        <v>180</v>
      </c>
      <c r="C76">
        <v>12</v>
      </c>
      <c r="D76">
        <v>3</v>
      </c>
      <c r="E76">
        <v>0</v>
      </c>
      <c r="F76">
        <v>5</v>
      </c>
      <c r="G76">
        <v>0</v>
      </c>
      <c r="H76">
        <v>176</v>
      </c>
      <c r="I76">
        <v>7</v>
      </c>
      <c r="J76">
        <v>0</v>
      </c>
      <c r="K76">
        <v>0</v>
      </c>
      <c r="L76">
        <v>9</v>
      </c>
      <c r="M76">
        <v>31</v>
      </c>
      <c r="N76">
        <v>316</v>
      </c>
      <c r="O76">
        <v>2</v>
      </c>
      <c r="P76">
        <v>156</v>
      </c>
      <c r="Q76">
        <v>0</v>
      </c>
      <c r="R76">
        <v>0</v>
      </c>
      <c r="S76">
        <v>0</v>
      </c>
      <c r="T76">
        <v>29</v>
      </c>
      <c r="U76">
        <v>0</v>
      </c>
      <c r="V76">
        <v>1</v>
      </c>
      <c r="W76">
        <v>0</v>
      </c>
      <c r="X76">
        <v>0</v>
      </c>
      <c r="Y76">
        <v>57</v>
      </c>
      <c r="Z76">
        <v>75</v>
      </c>
      <c r="AA76">
        <v>75</v>
      </c>
      <c r="AB76">
        <v>0</v>
      </c>
      <c r="AC76">
        <v>14403</v>
      </c>
      <c r="AD76">
        <v>642</v>
      </c>
      <c r="AE76">
        <v>422</v>
      </c>
      <c r="AF76">
        <v>296</v>
      </c>
      <c r="AG76">
        <v>3742</v>
      </c>
      <c r="AH76">
        <v>2</v>
      </c>
      <c r="AI76">
        <v>0</v>
      </c>
      <c r="AJ76">
        <v>2482</v>
      </c>
      <c r="AK76">
        <v>6484</v>
      </c>
      <c r="AL76">
        <v>196</v>
      </c>
      <c r="AM76">
        <v>37</v>
      </c>
      <c r="AN76">
        <v>920</v>
      </c>
      <c r="AO76">
        <v>348</v>
      </c>
      <c r="AP76">
        <v>684</v>
      </c>
      <c r="AQ76">
        <v>295</v>
      </c>
      <c r="AR76">
        <v>330</v>
      </c>
      <c r="AS76">
        <v>713</v>
      </c>
      <c r="AT76">
        <v>2573</v>
      </c>
      <c r="AU76">
        <v>12050</v>
      </c>
      <c r="AV76">
        <v>202</v>
      </c>
      <c r="AW76">
        <v>0</v>
      </c>
      <c r="AX76">
        <v>4</v>
      </c>
      <c r="AY76">
        <v>351</v>
      </c>
      <c r="AZ76">
        <v>574</v>
      </c>
      <c r="BA76">
        <v>427</v>
      </c>
      <c r="BB76">
        <v>186</v>
      </c>
      <c r="BC76">
        <v>2530</v>
      </c>
      <c r="BD76">
        <v>124</v>
      </c>
      <c r="BE76">
        <v>1211</v>
      </c>
      <c r="BF76">
        <v>97</v>
      </c>
      <c r="BG76">
        <v>574</v>
      </c>
      <c r="BH76">
        <v>939</v>
      </c>
      <c r="BI76">
        <v>1686</v>
      </c>
      <c r="BJ76">
        <v>304</v>
      </c>
      <c r="BK76">
        <v>370</v>
      </c>
      <c r="BL76">
        <v>147</v>
      </c>
      <c r="BM76">
        <v>89</v>
      </c>
      <c r="BN76">
        <v>910</v>
      </c>
      <c r="BO76">
        <v>2999</v>
      </c>
      <c r="BP76">
        <v>1312</v>
      </c>
      <c r="BQ76">
        <v>0</v>
      </c>
      <c r="BR76">
        <v>135</v>
      </c>
      <c r="BS76">
        <v>1</v>
      </c>
      <c r="BT76">
        <v>1469</v>
      </c>
      <c r="BU76">
        <v>135</v>
      </c>
      <c r="BV76">
        <v>64350</v>
      </c>
      <c r="BW76">
        <v>6254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710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71314</v>
      </c>
    </row>
    <row r="77" spans="1:94">
      <c r="A77" t="s">
        <v>87</v>
      </c>
      <c r="B77" t="s">
        <v>181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1744461</v>
      </c>
      <c r="CM77">
        <v>0</v>
      </c>
      <c r="CN77">
        <v>0</v>
      </c>
      <c r="CO77">
        <v>0</v>
      </c>
      <c r="CP77">
        <v>1744461</v>
      </c>
    </row>
    <row r="78" spans="1:94">
      <c r="A78" t="s">
        <v>88</v>
      </c>
      <c r="B78" t="s">
        <v>182</v>
      </c>
      <c r="C78">
        <v>0</v>
      </c>
      <c r="D78">
        <v>3</v>
      </c>
      <c r="E78">
        <v>0</v>
      </c>
      <c r="F78">
        <v>0</v>
      </c>
      <c r="G78">
        <v>0</v>
      </c>
      <c r="H78">
        <v>3005</v>
      </c>
      <c r="I78">
        <v>0</v>
      </c>
      <c r="J78">
        <v>38</v>
      </c>
      <c r="K78">
        <v>118</v>
      </c>
      <c r="L78">
        <v>170</v>
      </c>
      <c r="M78">
        <v>150</v>
      </c>
      <c r="N78">
        <v>94</v>
      </c>
      <c r="O78">
        <v>29</v>
      </c>
      <c r="P78">
        <v>35</v>
      </c>
      <c r="Q78">
        <v>97</v>
      </c>
      <c r="R78">
        <v>36</v>
      </c>
      <c r="S78">
        <v>28</v>
      </c>
      <c r="T78">
        <v>53</v>
      </c>
      <c r="U78">
        <v>760</v>
      </c>
      <c r="V78">
        <v>47</v>
      </c>
      <c r="W78">
        <v>10</v>
      </c>
      <c r="X78">
        <v>156</v>
      </c>
      <c r="Y78">
        <v>33</v>
      </c>
      <c r="Z78">
        <v>295</v>
      </c>
      <c r="AA78">
        <v>1202</v>
      </c>
      <c r="AB78">
        <v>119</v>
      </c>
      <c r="AC78">
        <v>1003</v>
      </c>
      <c r="AD78">
        <v>358</v>
      </c>
      <c r="AE78">
        <v>273</v>
      </c>
      <c r="AF78">
        <v>144</v>
      </c>
      <c r="AG78">
        <v>903</v>
      </c>
      <c r="AH78">
        <v>1</v>
      </c>
      <c r="AI78">
        <v>0</v>
      </c>
      <c r="AJ78">
        <v>0</v>
      </c>
      <c r="AK78">
        <v>211</v>
      </c>
      <c r="AL78">
        <v>9</v>
      </c>
      <c r="AM78">
        <v>5</v>
      </c>
      <c r="AN78">
        <v>125</v>
      </c>
      <c r="AO78">
        <v>465</v>
      </c>
      <c r="AP78">
        <v>73</v>
      </c>
      <c r="AQ78">
        <v>39</v>
      </c>
      <c r="AR78">
        <v>173</v>
      </c>
      <c r="AS78">
        <v>46</v>
      </c>
      <c r="AT78">
        <v>422</v>
      </c>
      <c r="AU78">
        <v>169</v>
      </c>
      <c r="AV78">
        <v>97</v>
      </c>
      <c r="AW78">
        <v>0</v>
      </c>
      <c r="AX78">
        <v>0</v>
      </c>
      <c r="AY78">
        <v>861</v>
      </c>
      <c r="AZ78">
        <v>869</v>
      </c>
      <c r="BA78">
        <v>643</v>
      </c>
      <c r="BB78">
        <v>176</v>
      </c>
      <c r="BC78">
        <v>1837</v>
      </c>
      <c r="BD78">
        <v>274</v>
      </c>
      <c r="BE78">
        <v>1429</v>
      </c>
      <c r="BF78">
        <v>87</v>
      </c>
      <c r="BG78">
        <v>97</v>
      </c>
      <c r="BH78">
        <v>776</v>
      </c>
      <c r="BI78">
        <v>898</v>
      </c>
      <c r="BJ78">
        <v>362</v>
      </c>
      <c r="BK78">
        <v>2554</v>
      </c>
      <c r="BL78">
        <v>54</v>
      </c>
      <c r="BM78">
        <v>265</v>
      </c>
      <c r="BN78">
        <v>697</v>
      </c>
      <c r="BO78">
        <v>1451</v>
      </c>
      <c r="BP78">
        <v>1070</v>
      </c>
      <c r="BQ78">
        <v>330</v>
      </c>
      <c r="BR78">
        <v>269</v>
      </c>
      <c r="BS78">
        <v>173</v>
      </c>
      <c r="BT78">
        <v>5023</v>
      </c>
      <c r="BU78">
        <v>788</v>
      </c>
      <c r="BV78">
        <v>31979</v>
      </c>
      <c r="BW78">
        <v>72128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104108</v>
      </c>
    </row>
    <row r="79" spans="1:94">
      <c r="A79" t="s">
        <v>204</v>
      </c>
      <c r="B79" t="s">
        <v>205</v>
      </c>
      <c r="C79">
        <v>963</v>
      </c>
      <c r="D79">
        <v>61</v>
      </c>
      <c r="E79">
        <v>1184</v>
      </c>
      <c r="F79">
        <v>51</v>
      </c>
      <c r="G79">
        <v>399</v>
      </c>
      <c r="H79">
        <v>1196</v>
      </c>
      <c r="I79">
        <v>1982</v>
      </c>
      <c r="J79">
        <v>210</v>
      </c>
      <c r="K79">
        <v>214</v>
      </c>
      <c r="L79">
        <v>697</v>
      </c>
      <c r="M79">
        <v>774</v>
      </c>
      <c r="N79">
        <v>1295</v>
      </c>
      <c r="O79">
        <v>1205</v>
      </c>
      <c r="P79">
        <v>365</v>
      </c>
      <c r="Q79">
        <v>1647</v>
      </c>
      <c r="R79">
        <v>680</v>
      </c>
      <c r="S79">
        <v>135</v>
      </c>
      <c r="T79">
        <v>478</v>
      </c>
      <c r="U79">
        <v>2330</v>
      </c>
      <c r="V79">
        <v>110</v>
      </c>
      <c r="W79">
        <v>26</v>
      </c>
      <c r="X79">
        <v>495</v>
      </c>
      <c r="Y79">
        <v>249</v>
      </c>
      <c r="Z79">
        <v>2394</v>
      </c>
      <c r="AA79">
        <v>2499</v>
      </c>
      <c r="AB79">
        <v>608</v>
      </c>
      <c r="AC79">
        <v>5513</v>
      </c>
      <c r="AD79">
        <v>54</v>
      </c>
      <c r="AE79">
        <v>548</v>
      </c>
      <c r="AF79">
        <v>633</v>
      </c>
      <c r="AG79">
        <v>2686</v>
      </c>
      <c r="AH79">
        <v>16037</v>
      </c>
      <c r="AI79">
        <v>217</v>
      </c>
      <c r="AJ79">
        <v>2573</v>
      </c>
      <c r="AK79">
        <v>1143</v>
      </c>
      <c r="AL79">
        <v>15</v>
      </c>
      <c r="AM79">
        <v>44</v>
      </c>
      <c r="AN79">
        <v>427</v>
      </c>
      <c r="AO79">
        <v>92</v>
      </c>
      <c r="AP79">
        <v>930</v>
      </c>
      <c r="AQ79">
        <v>374</v>
      </c>
      <c r="AR79">
        <v>7953</v>
      </c>
      <c r="AS79">
        <v>760</v>
      </c>
      <c r="AT79">
        <v>3103</v>
      </c>
      <c r="AU79">
        <v>31021</v>
      </c>
      <c r="AV79">
        <v>1572</v>
      </c>
      <c r="AW79">
        <v>168</v>
      </c>
      <c r="AX79">
        <v>1609</v>
      </c>
      <c r="AY79">
        <v>2803</v>
      </c>
      <c r="AZ79">
        <v>861</v>
      </c>
      <c r="BA79">
        <v>337</v>
      </c>
      <c r="BB79">
        <v>1191</v>
      </c>
      <c r="BC79">
        <v>2844</v>
      </c>
      <c r="BD79">
        <v>1369</v>
      </c>
      <c r="BE79">
        <v>1430</v>
      </c>
      <c r="BF79">
        <v>91</v>
      </c>
      <c r="BG79">
        <v>599</v>
      </c>
      <c r="BH79">
        <v>0</v>
      </c>
      <c r="BI79">
        <v>0</v>
      </c>
      <c r="BJ79">
        <v>298</v>
      </c>
      <c r="BK79">
        <v>0</v>
      </c>
      <c r="BL79">
        <v>257</v>
      </c>
      <c r="BM79">
        <v>250</v>
      </c>
      <c r="BN79">
        <v>728</v>
      </c>
      <c r="BO79">
        <v>1697</v>
      </c>
      <c r="BP79">
        <v>486</v>
      </c>
      <c r="BQ79">
        <v>10438</v>
      </c>
      <c r="BR79">
        <v>3435</v>
      </c>
      <c r="BS79">
        <v>984</v>
      </c>
      <c r="BT79">
        <v>0</v>
      </c>
      <c r="BU79">
        <v>0</v>
      </c>
      <c r="BV79">
        <v>129816</v>
      </c>
      <c r="BW79">
        <v>-85547</v>
      </c>
      <c r="BX79">
        <v>0</v>
      </c>
      <c r="BY79">
        <v>9957</v>
      </c>
      <c r="BZ79">
        <v>0</v>
      </c>
      <c r="CA79">
        <v>0</v>
      </c>
      <c r="CB79">
        <v>0</v>
      </c>
      <c r="CC79">
        <v>218793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273020</v>
      </c>
    </row>
    <row r="80" spans="1:94">
      <c r="A80" t="s">
        <v>206</v>
      </c>
      <c r="B80" t="s">
        <v>207</v>
      </c>
      <c r="C80">
        <v>-43</v>
      </c>
      <c r="D80">
        <v>257</v>
      </c>
      <c r="E80">
        <v>0</v>
      </c>
      <c r="F80">
        <v>-22</v>
      </c>
      <c r="G80">
        <v>135</v>
      </c>
      <c r="H80">
        <v>6900</v>
      </c>
      <c r="I80">
        <v>2179</v>
      </c>
      <c r="J80">
        <v>0</v>
      </c>
      <c r="K80">
        <v>101</v>
      </c>
      <c r="L80">
        <v>29441</v>
      </c>
      <c r="M80">
        <v>352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245</v>
      </c>
      <c r="U80">
        <v>0</v>
      </c>
      <c r="V80">
        <v>26</v>
      </c>
      <c r="W80">
        <v>0</v>
      </c>
      <c r="X80">
        <v>4376</v>
      </c>
      <c r="Y80">
        <v>0</v>
      </c>
      <c r="Z80">
        <v>0</v>
      </c>
      <c r="AA80">
        <v>59</v>
      </c>
      <c r="AB80">
        <v>57</v>
      </c>
      <c r="AC80">
        <v>0</v>
      </c>
      <c r="AD80">
        <v>33</v>
      </c>
      <c r="AE80">
        <v>0</v>
      </c>
      <c r="AF80">
        <v>0</v>
      </c>
      <c r="AG80">
        <v>355</v>
      </c>
      <c r="AH80">
        <v>-516</v>
      </c>
      <c r="AI80">
        <v>0</v>
      </c>
      <c r="AJ80">
        <v>-66</v>
      </c>
      <c r="AK80">
        <v>1119</v>
      </c>
      <c r="AL80">
        <v>3</v>
      </c>
      <c r="AM80">
        <v>106</v>
      </c>
      <c r="AN80">
        <v>3630</v>
      </c>
      <c r="AO80">
        <v>2</v>
      </c>
      <c r="AP80">
        <v>0</v>
      </c>
      <c r="AQ80">
        <v>386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-38</v>
      </c>
      <c r="BA80">
        <v>0</v>
      </c>
      <c r="BB80">
        <v>0</v>
      </c>
      <c r="BC80">
        <v>0</v>
      </c>
      <c r="BD80">
        <v>120</v>
      </c>
      <c r="BE80">
        <v>0</v>
      </c>
      <c r="BF80">
        <v>0</v>
      </c>
      <c r="BG80">
        <v>1434</v>
      </c>
      <c r="BH80">
        <v>4</v>
      </c>
      <c r="BI80">
        <v>0</v>
      </c>
      <c r="BJ80">
        <v>0</v>
      </c>
      <c r="BK80">
        <v>0</v>
      </c>
      <c r="BL80">
        <v>-79</v>
      </c>
      <c r="BM80">
        <v>1077</v>
      </c>
      <c r="BN80">
        <v>0</v>
      </c>
      <c r="BO80">
        <v>0</v>
      </c>
      <c r="BP80">
        <v>12952</v>
      </c>
      <c r="BQ80">
        <v>-40</v>
      </c>
      <c r="BR80">
        <v>0</v>
      </c>
      <c r="BS80">
        <v>0</v>
      </c>
      <c r="BT80">
        <v>0</v>
      </c>
      <c r="BU80">
        <v>0</v>
      </c>
      <c r="BV80">
        <v>64554</v>
      </c>
      <c r="BW80">
        <v>175151</v>
      </c>
      <c r="BX80">
        <v>-105137</v>
      </c>
      <c r="BY80">
        <v>0</v>
      </c>
      <c r="BZ80">
        <v>2527</v>
      </c>
      <c r="CA80">
        <v>-2390</v>
      </c>
      <c r="CB80">
        <v>2574</v>
      </c>
      <c r="CC80">
        <v>36288</v>
      </c>
      <c r="CD80">
        <v>0</v>
      </c>
      <c r="CE80">
        <v>0</v>
      </c>
      <c r="CF80">
        <v>0</v>
      </c>
      <c r="CG80">
        <v>-4</v>
      </c>
      <c r="CH80">
        <v>0</v>
      </c>
      <c r="CI80">
        <v>-20</v>
      </c>
      <c r="CJ80">
        <v>0</v>
      </c>
      <c r="CK80">
        <v>-476</v>
      </c>
      <c r="CL80">
        <v>0</v>
      </c>
      <c r="CM80">
        <v>7081</v>
      </c>
      <c r="CN80">
        <v>0</v>
      </c>
      <c r="CO80">
        <v>3517</v>
      </c>
      <c r="CP80">
        <v>183665</v>
      </c>
    </row>
    <row r="81" spans="1:94">
      <c r="A81" s="6" t="s">
        <v>208</v>
      </c>
      <c r="B81" s="6" t="s">
        <v>183</v>
      </c>
      <c r="C81">
        <v>248289</v>
      </c>
      <c r="D81">
        <v>18280</v>
      </c>
      <c r="E81">
        <v>129919</v>
      </c>
      <c r="F81">
        <v>42503</v>
      </c>
      <c r="G81">
        <v>46905</v>
      </c>
      <c r="H81">
        <v>182123</v>
      </c>
      <c r="I81">
        <v>753280</v>
      </c>
      <c r="J81">
        <v>74066</v>
      </c>
      <c r="K81">
        <v>70007</v>
      </c>
      <c r="L81">
        <v>171196</v>
      </c>
      <c r="M81">
        <v>212769</v>
      </c>
      <c r="N81">
        <v>229515</v>
      </c>
      <c r="O81">
        <v>79853</v>
      </c>
      <c r="P81">
        <v>68144</v>
      </c>
      <c r="Q81">
        <v>577434</v>
      </c>
      <c r="R81">
        <v>168266</v>
      </c>
      <c r="S81">
        <v>44737</v>
      </c>
      <c r="T81">
        <v>81861</v>
      </c>
      <c r="U81">
        <v>701639</v>
      </c>
      <c r="V81">
        <v>35687</v>
      </c>
      <c r="W81">
        <v>16291</v>
      </c>
      <c r="X81">
        <v>125269</v>
      </c>
      <c r="Y81">
        <v>41153</v>
      </c>
      <c r="Z81">
        <v>398811</v>
      </c>
      <c r="AA81">
        <v>462630</v>
      </c>
      <c r="AB81">
        <v>150509</v>
      </c>
      <c r="AC81">
        <v>753929</v>
      </c>
      <c r="AD81">
        <v>106404</v>
      </c>
      <c r="AE81">
        <v>88115</v>
      </c>
      <c r="AF81">
        <v>89696</v>
      </c>
      <c r="AG81">
        <v>421211</v>
      </c>
      <c r="AH81">
        <v>64782</v>
      </c>
      <c r="AI81">
        <v>38077</v>
      </c>
      <c r="AJ81">
        <v>34300</v>
      </c>
      <c r="AK81">
        <v>188885</v>
      </c>
      <c r="AL81">
        <v>28933</v>
      </c>
      <c r="AM81">
        <v>6297</v>
      </c>
      <c r="AN81">
        <v>115685</v>
      </c>
      <c r="AO81">
        <v>69838</v>
      </c>
      <c r="AP81">
        <v>97846</v>
      </c>
      <c r="AQ81">
        <v>59053</v>
      </c>
      <c r="AR81">
        <v>435429</v>
      </c>
      <c r="AS81">
        <v>95299</v>
      </c>
      <c r="AT81">
        <v>287025</v>
      </c>
      <c r="AU81">
        <v>299173</v>
      </c>
      <c r="AV81">
        <v>600688</v>
      </c>
      <c r="AW81">
        <v>150543</v>
      </c>
      <c r="AX81">
        <v>228282</v>
      </c>
      <c r="AY81">
        <v>819926</v>
      </c>
      <c r="AZ81">
        <v>113499</v>
      </c>
      <c r="BA81">
        <v>102339</v>
      </c>
      <c r="BB81">
        <v>116469</v>
      </c>
      <c r="BC81">
        <v>563253</v>
      </c>
      <c r="BD81">
        <v>179486</v>
      </c>
      <c r="BE81">
        <v>367206</v>
      </c>
      <c r="BF81">
        <v>41528</v>
      </c>
      <c r="BG81">
        <v>111774</v>
      </c>
      <c r="BH81">
        <v>359985</v>
      </c>
      <c r="BI81">
        <v>421907</v>
      </c>
      <c r="BJ81">
        <v>104681</v>
      </c>
      <c r="BK81">
        <v>82855</v>
      </c>
      <c r="BL81">
        <v>64255</v>
      </c>
      <c r="BM81">
        <v>61954</v>
      </c>
      <c r="BN81">
        <v>110718</v>
      </c>
      <c r="BO81">
        <v>370215</v>
      </c>
      <c r="BP81">
        <v>280896</v>
      </c>
      <c r="BQ81">
        <v>217814</v>
      </c>
      <c r="BR81">
        <v>121902</v>
      </c>
      <c r="BS81">
        <v>31834</v>
      </c>
      <c r="BT81">
        <v>730696</v>
      </c>
      <c r="BU81">
        <v>194417</v>
      </c>
      <c r="BV81">
        <v>14960232</v>
      </c>
      <c r="BW81">
        <v>13321407</v>
      </c>
      <c r="BX81">
        <v>1150396</v>
      </c>
      <c r="BY81">
        <v>852018</v>
      </c>
      <c r="BZ81">
        <v>754621</v>
      </c>
      <c r="CA81">
        <v>585446</v>
      </c>
      <c r="CB81">
        <v>25484</v>
      </c>
      <c r="CC81">
        <v>2059753</v>
      </c>
      <c r="CD81">
        <v>593999</v>
      </c>
      <c r="CE81">
        <v>76153</v>
      </c>
      <c r="CF81">
        <v>69936</v>
      </c>
      <c r="CG81">
        <v>3773</v>
      </c>
      <c r="CH81">
        <v>392795</v>
      </c>
      <c r="CI81">
        <v>20802</v>
      </c>
      <c r="CJ81">
        <v>95327</v>
      </c>
      <c r="CK81">
        <v>12419</v>
      </c>
      <c r="CL81">
        <v>1744461</v>
      </c>
      <c r="CM81">
        <v>44047</v>
      </c>
      <c r="CN81">
        <v>37336</v>
      </c>
      <c r="CO81">
        <v>283396</v>
      </c>
      <c r="CP81">
        <v>37083800</v>
      </c>
    </row>
    <row r="82" spans="1:94">
      <c r="A82" t="s">
        <v>209</v>
      </c>
      <c r="B82" t="s">
        <v>210</v>
      </c>
      <c r="C82">
        <v>30017</v>
      </c>
      <c r="D82">
        <v>25279</v>
      </c>
      <c r="E82">
        <v>29914</v>
      </c>
      <c r="F82">
        <v>17636</v>
      </c>
      <c r="G82">
        <v>29923</v>
      </c>
      <c r="H82">
        <v>81555</v>
      </c>
      <c r="I82">
        <v>517119</v>
      </c>
      <c r="J82">
        <v>22255</v>
      </c>
      <c r="K82">
        <v>29387</v>
      </c>
      <c r="L82">
        <v>31665</v>
      </c>
      <c r="M82">
        <v>99579</v>
      </c>
      <c r="N82">
        <v>95362</v>
      </c>
      <c r="O82">
        <v>151042</v>
      </c>
      <c r="P82">
        <v>36691</v>
      </c>
      <c r="Q82">
        <v>75837</v>
      </c>
      <c r="R82">
        <v>78552</v>
      </c>
      <c r="S82">
        <v>21911</v>
      </c>
      <c r="T82">
        <v>54013</v>
      </c>
      <c r="U82">
        <v>113317</v>
      </c>
      <c r="V82">
        <v>12303</v>
      </c>
      <c r="W82">
        <v>7872</v>
      </c>
      <c r="X82">
        <v>30451</v>
      </c>
      <c r="Y82">
        <v>26256</v>
      </c>
      <c r="Z82">
        <v>20122</v>
      </c>
      <c r="AA82">
        <v>102269</v>
      </c>
      <c r="AB82">
        <v>47279</v>
      </c>
      <c r="AC82">
        <v>533130</v>
      </c>
      <c r="AD82">
        <v>118095</v>
      </c>
      <c r="AE82">
        <v>96098</v>
      </c>
      <c r="AF82">
        <v>93207</v>
      </c>
      <c r="AG82">
        <v>299545</v>
      </c>
      <c r="AH82">
        <v>56952</v>
      </c>
      <c r="AI82">
        <v>22438</v>
      </c>
      <c r="AJ82">
        <v>7189</v>
      </c>
      <c r="AK82">
        <v>96383</v>
      </c>
      <c r="AL82">
        <v>21808</v>
      </c>
      <c r="AM82">
        <v>7634</v>
      </c>
      <c r="AN82">
        <v>86256</v>
      </c>
      <c r="AO82">
        <v>53320</v>
      </c>
      <c r="AP82">
        <v>133179</v>
      </c>
      <c r="AQ82">
        <v>35725</v>
      </c>
      <c r="AR82">
        <v>109902</v>
      </c>
      <c r="AS82">
        <v>69959</v>
      </c>
      <c r="AT82">
        <v>267589</v>
      </c>
      <c r="AU82">
        <v>251147</v>
      </c>
      <c r="AV82">
        <v>267467</v>
      </c>
      <c r="AW82">
        <v>2052</v>
      </c>
      <c r="AX82">
        <v>18729</v>
      </c>
      <c r="AY82">
        <v>91945</v>
      </c>
      <c r="AZ82">
        <v>41160</v>
      </c>
      <c r="BA82">
        <v>128104</v>
      </c>
      <c r="BB82">
        <v>262931</v>
      </c>
      <c r="BC82">
        <v>593734</v>
      </c>
      <c r="BD82">
        <v>321285</v>
      </c>
      <c r="BE82">
        <v>409161</v>
      </c>
      <c r="BF82">
        <v>29652</v>
      </c>
      <c r="BG82">
        <v>190268</v>
      </c>
      <c r="BH82">
        <v>543449</v>
      </c>
      <c r="BI82">
        <v>394936</v>
      </c>
      <c r="BJ82">
        <v>132055</v>
      </c>
      <c r="BK82">
        <v>114127</v>
      </c>
      <c r="BL82">
        <v>59480</v>
      </c>
      <c r="BM82">
        <v>53540</v>
      </c>
      <c r="BN82">
        <v>82574</v>
      </c>
      <c r="BO82">
        <v>290866</v>
      </c>
      <c r="BP82">
        <v>303594</v>
      </c>
      <c r="BQ82">
        <v>246284</v>
      </c>
      <c r="BR82">
        <v>186304</v>
      </c>
      <c r="BS82">
        <v>59711</v>
      </c>
      <c r="BT82">
        <v>1342961</v>
      </c>
      <c r="BU82">
        <v>107057</v>
      </c>
      <c r="BV82">
        <v>10420585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t="s">
        <v>211</v>
      </c>
      <c r="B83" t="s">
        <v>212</v>
      </c>
      <c r="C83">
        <v>103307</v>
      </c>
      <c r="D83">
        <v>9481</v>
      </c>
      <c r="E83">
        <v>116776</v>
      </c>
      <c r="F83">
        <v>31359</v>
      </c>
      <c r="G83">
        <v>7353</v>
      </c>
      <c r="H83">
        <v>162115</v>
      </c>
      <c r="I83">
        <v>254612</v>
      </c>
      <c r="J83">
        <v>15031</v>
      </c>
      <c r="K83">
        <v>28677</v>
      </c>
      <c r="L83">
        <v>25665</v>
      </c>
      <c r="M83">
        <v>48721</v>
      </c>
      <c r="N83">
        <v>51201</v>
      </c>
      <c r="O83">
        <v>122329</v>
      </c>
      <c r="P83">
        <v>20839</v>
      </c>
      <c r="Q83">
        <v>79460</v>
      </c>
      <c r="R83">
        <v>66807</v>
      </c>
      <c r="S83">
        <v>8993</v>
      </c>
      <c r="T83">
        <v>32891</v>
      </c>
      <c r="U83">
        <v>125698</v>
      </c>
      <c r="V83">
        <v>5525</v>
      </c>
      <c r="W83">
        <v>1139</v>
      </c>
      <c r="X83">
        <v>26446</v>
      </c>
      <c r="Y83">
        <v>12100</v>
      </c>
      <c r="Z83">
        <v>98083</v>
      </c>
      <c r="AA83">
        <v>232783</v>
      </c>
      <c r="AB83">
        <v>33533</v>
      </c>
      <c r="AC83">
        <v>418418</v>
      </c>
      <c r="AD83">
        <v>41198</v>
      </c>
      <c r="AE83">
        <v>29418</v>
      </c>
      <c r="AF83">
        <v>11911</v>
      </c>
      <c r="AG83">
        <v>162525</v>
      </c>
      <c r="AH83">
        <v>53733</v>
      </c>
      <c r="AI83">
        <v>18213</v>
      </c>
      <c r="AJ83">
        <v>5882</v>
      </c>
      <c r="AK83">
        <v>51352</v>
      </c>
      <c r="AL83">
        <v>20653</v>
      </c>
      <c r="AM83">
        <v>29708</v>
      </c>
      <c r="AN83">
        <v>28252</v>
      </c>
      <c r="AO83">
        <v>9412</v>
      </c>
      <c r="AP83">
        <v>129376</v>
      </c>
      <c r="AQ83">
        <v>48060</v>
      </c>
      <c r="AR83">
        <v>283419</v>
      </c>
      <c r="AS83">
        <v>188990</v>
      </c>
      <c r="AT83">
        <v>330101</v>
      </c>
      <c r="AU83">
        <v>34635</v>
      </c>
      <c r="AV83">
        <v>242044</v>
      </c>
      <c r="AW83">
        <v>13819</v>
      </c>
      <c r="AX83">
        <v>1656617</v>
      </c>
      <c r="AY83">
        <v>341977</v>
      </c>
      <c r="AZ83">
        <v>162125</v>
      </c>
      <c r="BA83">
        <v>110483</v>
      </c>
      <c r="BB83">
        <v>54013</v>
      </c>
      <c r="BC83">
        <v>260770</v>
      </c>
      <c r="BD83">
        <v>38546</v>
      </c>
      <c r="BE83">
        <v>127191</v>
      </c>
      <c r="BF83">
        <v>27371</v>
      </c>
      <c r="BG83">
        <v>45583</v>
      </c>
      <c r="BH83">
        <v>155397</v>
      </c>
      <c r="BI83">
        <v>64500</v>
      </c>
      <c r="BJ83">
        <v>7928</v>
      </c>
      <c r="BK83">
        <v>10440</v>
      </c>
      <c r="BL83">
        <v>57593</v>
      </c>
      <c r="BM83">
        <v>22849</v>
      </c>
      <c r="BN83">
        <v>52041</v>
      </c>
      <c r="BO83">
        <v>85654</v>
      </c>
      <c r="BP83">
        <v>89214</v>
      </c>
      <c r="BQ83">
        <v>158216</v>
      </c>
      <c r="BR83">
        <v>109496</v>
      </c>
      <c r="BS83">
        <v>6241</v>
      </c>
      <c r="BT83">
        <v>202153</v>
      </c>
      <c r="BU83">
        <v>60498</v>
      </c>
      <c r="BV83">
        <v>7778933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t="s">
        <v>213</v>
      </c>
      <c r="B84" t="s">
        <v>214</v>
      </c>
      <c r="C84">
        <v>9305</v>
      </c>
      <c r="D84">
        <v>1190</v>
      </c>
      <c r="E84">
        <v>20694</v>
      </c>
      <c r="F84">
        <v>2929</v>
      </c>
      <c r="G84">
        <v>2064</v>
      </c>
      <c r="H84">
        <v>33561</v>
      </c>
      <c r="I84">
        <v>7996</v>
      </c>
      <c r="J84">
        <v>723</v>
      </c>
      <c r="K84">
        <v>1356</v>
      </c>
      <c r="L84">
        <v>2375</v>
      </c>
      <c r="M84">
        <v>2928</v>
      </c>
      <c r="N84">
        <v>3620</v>
      </c>
      <c r="O84">
        <v>7410</v>
      </c>
      <c r="P84">
        <v>1155</v>
      </c>
      <c r="Q84">
        <v>3371</v>
      </c>
      <c r="R84">
        <v>2612</v>
      </c>
      <c r="S84">
        <v>403</v>
      </c>
      <c r="T84">
        <v>1774</v>
      </c>
      <c r="U84">
        <v>7256</v>
      </c>
      <c r="V84">
        <v>598</v>
      </c>
      <c r="W84">
        <v>277</v>
      </c>
      <c r="X84">
        <v>1882</v>
      </c>
      <c r="Y84">
        <v>770</v>
      </c>
      <c r="Z84">
        <v>3262</v>
      </c>
      <c r="AA84">
        <v>13973</v>
      </c>
      <c r="AB84">
        <v>1688</v>
      </c>
      <c r="AC84">
        <v>13164</v>
      </c>
      <c r="AD84">
        <v>3491</v>
      </c>
      <c r="AE84">
        <v>3307</v>
      </c>
      <c r="AF84">
        <v>3343</v>
      </c>
      <c r="AG84">
        <v>11913</v>
      </c>
      <c r="AH84">
        <v>3724</v>
      </c>
      <c r="AI84">
        <v>1325</v>
      </c>
      <c r="AJ84">
        <v>788</v>
      </c>
      <c r="AK84">
        <v>4479</v>
      </c>
      <c r="AL84">
        <v>936</v>
      </c>
      <c r="AM84">
        <v>3303</v>
      </c>
      <c r="AN84">
        <v>2290</v>
      </c>
      <c r="AO84">
        <v>751</v>
      </c>
      <c r="AP84">
        <v>3100</v>
      </c>
      <c r="AQ84">
        <v>4259</v>
      </c>
      <c r="AR84">
        <v>4946</v>
      </c>
      <c r="AS84">
        <v>3380</v>
      </c>
      <c r="AT84">
        <v>17901</v>
      </c>
      <c r="AU84">
        <v>4281</v>
      </c>
      <c r="AV84">
        <v>4932</v>
      </c>
      <c r="AW84">
        <v>823</v>
      </c>
      <c r="AX84">
        <v>250531</v>
      </c>
      <c r="AY84">
        <v>27114</v>
      </c>
      <c r="AZ84">
        <v>8564</v>
      </c>
      <c r="BA84">
        <v>1175</v>
      </c>
      <c r="BB84">
        <v>1681</v>
      </c>
      <c r="BC84">
        <v>9113</v>
      </c>
      <c r="BD84">
        <v>7971</v>
      </c>
      <c r="BE84">
        <v>3851</v>
      </c>
      <c r="BF84">
        <v>1942</v>
      </c>
      <c r="BG84">
        <v>8808</v>
      </c>
      <c r="BH84">
        <v>8026</v>
      </c>
      <c r="BI84">
        <v>11952</v>
      </c>
      <c r="BJ84">
        <v>3549</v>
      </c>
      <c r="BK84">
        <v>1232</v>
      </c>
      <c r="BL84">
        <v>2493</v>
      </c>
      <c r="BM84">
        <v>3388</v>
      </c>
      <c r="BN84">
        <v>5758</v>
      </c>
      <c r="BO84">
        <v>4409</v>
      </c>
      <c r="BP84">
        <v>10516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603683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6" t="s">
        <v>215</v>
      </c>
      <c r="B85" s="6" t="s">
        <v>216</v>
      </c>
      <c r="C85">
        <v>142629</v>
      </c>
      <c r="D85">
        <v>35950</v>
      </c>
      <c r="E85">
        <v>167384</v>
      </c>
      <c r="F85">
        <v>51924</v>
      </c>
      <c r="G85">
        <v>39340</v>
      </c>
      <c r="H85">
        <v>277231</v>
      </c>
      <c r="I85">
        <v>779727</v>
      </c>
      <c r="J85">
        <v>38009</v>
      </c>
      <c r="K85">
        <v>59420</v>
      </c>
      <c r="L85">
        <v>59705</v>
      </c>
      <c r="M85">
        <v>151228</v>
      </c>
      <c r="N85">
        <v>150183</v>
      </c>
      <c r="O85">
        <v>280780</v>
      </c>
      <c r="P85">
        <v>58685</v>
      </c>
      <c r="Q85">
        <v>158668</v>
      </c>
      <c r="R85">
        <v>147971</v>
      </c>
      <c r="S85">
        <v>31307</v>
      </c>
      <c r="T85">
        <v>88678</v>
      </c>
      <c r="U85">
        <v>246271</v>
      </c>
      <c r="V85">
        <v>18425</v>
      </c>
      <c r="W85">
        <v>9287</v>
      </c>
      <c r="X85">
        <v>58779</v>
      </c>
      <c r="Y85">
        <v>39126</v>
      </c>
      <c r="Z85">
        <v>121466</v>
      </c>
      <c r="AA85">
        <v>349024</v>
      </c>
      <c r="AB85">
        <v>82500</v>
      </c>
      <c r="AC85">
        <v>964712</v>
      </c>
      <c r="AD85">
        <v>162785</v>
      </c>
      <c r="AE85">
        <v>128823</v>
      </c>
      <c r="AF85">
        <v>108462</v>
      </c>
      <c r="AG85">
        <v>473983</v>
      </c>
      <c r="AH85">
        <v>114409</v>
      </c>
      <c r="AI85">
        <v>41976</v>
      </c>
      <c r="AJ85">
        <v>13859</v>
      </c>
      <c r="AK85">
        <v>152214</v>
      </c>
      <c r="AL85">
        <v>43397</v>
      </c>
      <c r="AM85">
        <v>40646</v>
      </c>
      <c r="AN85">
        <v>116798</v>
      </c>
      <c r="AO85">
        <v>63483</v>
      </c>
      <c r="AP85">
        <v>265654</v>
      </c>
      <c r="AQ85">
        <v>88044</v>
      </c>
      <c r="AR85">
        <v>398267</v>
      </c>
      <c r="AS85">
        <v>262328</v>
      </c>
      <c r="AT85">
        <v>615590</v>
      </c>
      <c r="AU85">
        <v>290063</v>
      </c>
      <c r="AV85">
        <v>514443</v>
      </c>
      <c r="AW85">
        <v>16694</v>
      </c>
      <c r="AX85">
        <v>1925877</v>
      </c>
      <c r="AY85">
        <v>461037</v>
      </c>
      <c r="AZ85">
        <v>211849</v>
      </c>
      <c r="BA85">
        <v>239763</v>
      </c>
      <c r="BB85">
        <v>318626</v>
      </c>
      <c r="BC85">
        <v>863616</v>
      </c>
      <c r="BD85">
        <v>367803</v>
      </c>
      <c r="BE85">
        <v>540203</v>
      </c>
      <c r="BF85">
        <v>58964</v>
      </c>
      <c r="BG85">
        <v>244659</v>
      </c>
      <c r="BH85">
        <v>706872</v>
      </c>
      <c r="BI85">
        <v>471388</v>
      </c>
      <c r="BJ85">
        <v>143531</v>
      </c>
      <c r="BK85">
        <v>125799</v>
      </c>
      <c r="BL85">
        <v>119566</v>
      </c>
      <c r="BM85">
        <v>79776</v>
      </c>
      <c r="BN85">
        <v>140374</v>
      </c>
      <c r="BO85">
        <v>380929</v>
      </c>
      <c r="BP85">
        <v>403323</v>
      </c>
      <c r="BQ85">
        <v>404500</v>
      </c>
      <c r="BR85">
        <v>295800</v>
      </c>
      <c r="BS85">
        <v>65952</v>
      </c>
      <c r="BT85">
        <v>1545114</v>
      </c>
      <c r="BU85">
        <v>167555</v>
      </c>
      <c r="BV85">
        <v>18803201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6" t="s">
        <v>217</v>
      </c>
      <c r="B86" s="6" t="s">
        <v>218</v>
      </c>
      <c r="C86">
        <v>390918</v>
      </c>
      <c r="D86">
        <v>54230</v>
      </c>
      <c r="E86">
        <v>297303</v>
      </c>
      <c r="F86">
        <v>94428</v>
      </c>
      <c r="G86">
        <v>86244</v>
      </c>
      <c r="H86">
        <v>459353</v>
      </c>
      <c r="I86">
        <v>1533008</v>
      </c>
      <c r="J86">
        <v>112074</v>
      </c>
      <c r="K86">
        <v>129427</v>
      </c>
      <c r="L86">
        <v>230901</v>
      </c>
      <c r="M86">
        <v>363996</v>
      </c>
      <c r="N86">
        <v>379699</v>
      </c>
      <c r="O86">
        <v>360633</v>
      </c>
      <c r="P86">
        <v>126829</v>
      </c>
      <c r="Q86">
        <v>736103</v>
      </c>
      <c r="R86">
        <v>316237</v>
      </c>
      <c r="S86">
        <v>76044</v>
      </c>
      <c r="T86">
        <v>170539</v>
      </c>
      <c r="U86">
        <v>947909</v>
      </c>
      <c r="V86">
        <v>54112</v>
      </c>
      <c r="W86">
        <v>25578</v>
      </c>
      <c r="X86">
        <v>184048</v>
      </c>
      <c r="Y86">
        <v>80279</v>
      </c>
      <c r="Z86">
        <v>520277</v>
      </c>
      <c r="AA86">
        <v>811654</v>
      </c>
      <c r="AB86">
        <v>233009</v>
      </c>
      <c r="AC86">
        <v>1718641</v>
      </c>
      <c r="AD86">
        <v>269189</v>
      </c>
      <c r="AE86">
        <v>216938</v>
      </c>
      <c r="AF86">
        <v>198157</v>
      </c>
      <c r="AG86">
        <v>895194</v>
      </c>
      <c r="AH86">
        <v>179191</v>
      </c>
      <c r="AI86">
        <v>80053</v>
      </c>
      <c r="AJ86">
        <v>48159</v>
      </c>
      <c r="AK86">
        <v>341099</v>
      </c>
      <c r="AL86">
        <v>72330</v>
      </c>
      <c r="AM86">
        <v>46943</v>
      </c>
      <c r="AN86">
        <v>232483</v>
      </c>
      <c r="AO86">
        <v>133321</v>
      </c>
      <c r="AP86">
        <v>363500</v>
      </c>
      <c r="AQ86">
        <v>147097</v>
      </c>
      <c r="AR86">
        <v>833696</v>
      </c>
      <c r="AS86">
        <v>357627</v>
      </c>
      <c r="AT86">
        <v>902616</v>
      </c>
      <c r="AU86">
        <v>589236</v>
      </c>
      <c r="AV86">
        <v>1115131</v>
      </c>
      <c r="AW86">
        <v>167237</v>
      </c>
      <c r="AX86">
        <v>2154159</v>
      </c>
      <c r="AY86">
        <v>1280963</v>
      </c>
      <c r="AZ86">
        <v>325348</v>
      </c>
      <c r="BA86">
        <v>342102</v>
      </c>
      <c r="BB86">
        <v>435095</v>
      </c>
      <c r="BC86">
        <v>1426869</v>
      </c>
      <c r="BD86">
        <v>547288</v>
      </c>
      <c r="BE86">
        <v>907409</v>
      </c>
      <c r="BF86">
        <v>100492</v>
      </c>
      <c r="BG86">
        <v>356433</v>
      </c>
      <c r="BH86">
        <v>1066857</v>
      </c>
      <c r="BI86">
        <v>893295</v>
      </c>
      <c r="BJ86">
        <v>248212</v>
      </c>
      <c r="BK86">
        <v>208654</v>
      </c>
      <c r="BL86">
        <v>183821</v>
      </c>
      <c r="BM86">
        <v>141731</v>
      </c>
      <c r="BN86">
        <v>251092</v>
      </c>
      <c r="BO86">
        <v>751144</v>
      </c>
      <c r="BP86">
        <v>684219</v>
      </c>
      <c r="BQ86">
        <v>622314</v>
      </c>
      <c r="BR86">
        <v>417702</v>
      </c>
      <c r="BS86">
        <v>97786</v>
      </c>
      <c r="BT86">
        <v>2275810</v>
      </c>
      <c r="BU86">
        <v>361971</v>
      </c>
      <c r="BV86">
        <v>33763433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t="s">
        <v>219</v>
      </c>
      <c r="B87" t="s">
        <v>220</v>
      </c>
      <c r="C87">
        <v>0</v>
      </c>
      <c r="D87">
        <v>457</v>
      </c>
      <c r="E87">
        <v>7371</v>
      </c>
      <c r="F87">
        <v>2304</v>
      </c>
      <c r="G87">
        <v>297</v>
      </c>
      <c r="H87">
        <v>30266</v>
      </c>
      <c r="I87">
        <v>1686</v>
      </c>
      <c r="J87">
        <v>115</v>
      </c>
      <c r="K87">
        <v>128</v>
      </c>
      <c r="L87">
        <v>130</v>
      </c>
      <c r="M87">
        <v>642</v>
      </c>
      <c r="N87">
        <v>241</v>
      </c>
      <c r="O87">
        <v>344</v>
      </c>
      <c r="P87">
        <v>108</v>
      </c>
      <c r="Q87">
        <v>220</v>
      </c>
      <c r="R87">
        <v>94</v>
      </c>
      <c r="S87">
        <v>40</v>
      </c>
      <c r="T87">
        <v>218</v>
      </c>
      <c r="U87">
        <v>23398</v>
      </c>
      <c r="V87">
        <v>34</v>
      </c>
      <c r="W87">
        <v>12</v>
      </c>
      <c r="X87">
        <v>113</v>
      </c>
      <c r="Y87">
        <v>54</v>
      </c>
      <c r="Z87">
        <v>519</v>
      </c>
      <c r="AA87">
        <v>4965</v>
      </c>
      <c r="AB87">
        <v>312</v>
      </c>
      <c r="AC87">
        <v>209412</v>
      </c>
      <c r="AD87">
        <v>46634</v>
      </c>
      <c r="AE87">
        <v>21979</v>
      </c>
      <c r="AF87">
        <v>38351</v>
      </c>
      <c r="AG87">
        <v>106090</v>
      </c>
      <c r="AH87">
        <v>21563</v>
      </c>
      <c r="AI87">
        <v>767</v>
      </c>
      <c r="AJ87">
        <v>213</v>
      </c>
      <c r="AK87">
        <v>539</v>
      </c>
      <c r="AL87">
        <v>949</v>
      </c>
      <c r="AM87">
        <v>71</v>
      </c>
      <c r="AN87">
        <v>287</v>
      </c>
      <c r="AO87">
        <v>113</v>
      </c>
      <c r="AP87">
        <v>1206</v>
      </c>
      <c r="AQ87">
        <v>3364</v>
      </c>
      <c r="AR87">
        <v>30683</v>
      </c>
      <c r="AS87">
        <v>1231</v>
      </c>
      <c r="AT87">
        <v>1986</v>
      </c>
      <c r="AU87">
        <v>1338</v>
      </c>
      <c r="AV87">
        <v>26339</v>
      </c>
      <c r="AW87">
        <v>0</v>
      </c>
      <c r="AX87">
        <v>0</v>
      </c>
      <c r="AY87">
        <v>1204</v>
      </c>
      <c r="AZ87">
        <v>11859</v>
      </c>
      <c r="BA87">
        <v>18028</v>
      </c>
      <c r="BB87">
        <v>4454</v>
      </c>
      <c r="BC87">
        <v>5507</v>
      </c>
      <c r="BD87">
        <v>1577</v>
      </c>
      <c r="BE87">
        <v>6023</v>
      </c>
      <c r="BF87">
        <v>1784</v>
      </c>
      <c r="BG87">
        <v>897</v>
      </c>
      <c r="BH87">
        <v>1415</v>
      </c>
      <c r="BI87">
        <v>2429</v>
      </c>
      <c r="BJ87">
        <v>2750</v>
      </c>
      <c r="BK87">
        <v>910</v>
      </c>
      <c r="BL87">
        <v>6103</v>
      </c>
      <c r="BM87">
        <v>8703</v>
      </c>
      <c r="BN87">
        <v>22801</v>
      </c>
      <c r="BO87">
        <v>46485</v>
      </c>
      <c r="BP87">
        <v>12760</v>
      </c>
      <c r="BQ87">
        <v>0</v>
      </c>
      <c r="BR87">
        <v>0</v>
      </c>
      <c r="BS87">
        <v>0</v>
      </c>
      <c r="BT87">
        <v>0</v>
      </c>
      <c r="BU87">
        <v>614</v>
      </c>
      <c r="BV87">
        <v>743485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t="s">
        <v>221</v>
      </c>
      <c r="B88" t="s">
        <v>222</v>
      </c>
      <c r="C88">
        <v>-9811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-266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-1287</v>
      </c>
      <c r="AA88">
        <v>-14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-239</v>
      </c>
      <c r="AI88">
        <v>-2264</v>
      </c>
      <c r="AJ88">
        <v>-47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-11</v>
      </c>
      <c r="AS88">
        <v>0</v>
      </c>
      <c r="AT88">
        <v>-545</v>
      </c>
      <c r="AU88">
        <v>0</v>
      </c>
      <c r="AV88">
        <v>0</v>
      </c>
      <c r="AW88">
        <v>0</v>
      </c>
      <c r="AX88">
        <v>-19040</v>
      </c>
      <c r="AY88">
        <v>-1565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-375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-6356</v>
      </c>
      <c r="BT88">
        <v>0</v>
      </c>
      <c r="BU88">
        <v>-19474</v>
      </c>
      <c r="BV88">
        <v>-61292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6" t="s">
        <v>223</v>
      </c>
      <c r="B89" s="6" t="s">
        <v>224</v>
      </c>
      <c r="C89">
        <v>132818</v>
      </c>
      <c r="D89">
        <v>36407</v>
      </c>
      <c r="E89">
        <v>174755</v>
      </c>
      <c r="F89">
        <v>54228</v>
      </c>
      <c r="G89">
        <v>39636</v>
      </c>
      <c r="H89">
        <v>307496</v>
      </c>
      <c r="I89">
        <v>781413</v>
      </c>
      <c r="J89">
        <v>38124</v>
      </c>
      <c r="K89">
        <v>59548</v>
      </c>
      <c r="L89">
        <v>59835</v>
      </c>
      <c r="M89">
        <v>151870</v>
      </c>
      <c r="N89">
        <v>150424</v>
      </c>
      <c r="O89">
        <v>281124</v>
      </c>
      <c r="P89">
        <v>58527</v>
      </c>
      <c r="Q89">
        <v>158888</v>
      </c>
      <c r="R89">
        <v>148065</v>
      </c>
      <c r="S89">
        <v>31347</v>
      </c>
      <c r="T89">
        <v>88896</v>
      </c>
      <c r="U89">
        <v>269669</v>
      </c>
      <c r="V89">
        <v>18459</v>
      </c>
      <c r="W89">
        <v>9299</v>
      </c>
      <c r="X89">
        <v>58892</v>
      </c>
      <c r="Y89">
        <v>39180</v>
      </c>
      <c r="Z89">
        <v>120698</v>
      </c>
      <c r="AA89">
        <v>353976</v>
      </c>
      <c r="AB89">
        <v>82812</v>
      </c>
      <c r="AC89">
        <v>1174123</v>
      </c>
      <c r="AD89">
        <v>209419</v>
      </c>
      <c r="AE89">
        <v>150802</v>
      </c>
      <c r="AF89">
        <v>146813</v>
      </c>
      <c r="AG89">
        <v>580073</v>
      </c>
      <c r="AH89">
        <v>135733</v>
      </c>
      <c r="AI89">
        <v>40479</v>
      </c>
      <c r="AJ89">
        <v>14026</v>
      </c>
      <c r="AK89">
        <v>152754</v>
      </c>
      <c r="AL89">
        <v>44345</v>
      </c>
      <c r="AM89">
        <v>40717</v>
      </c>
      <c r="AN89">
        <v>117085</v>
      </c>
      <c r="AO89">
        <v>63596</v>
      </c>
      <c r="AP89">
        <v>266860</v>
      </c>
      <c r="AQ89">
        <v>91408</v>
      </c>
      <c r="AR89">
        <v>428939</v>
      </c>
      <c r="AS89">
        <v>263559</v>
      </c>
      <c r="AT89">
        <v>617032</v>
      </c>
      <c r="AU89">
        <v>291401</v>
      </c>
      <c r="AV89">
        <v>540782</v>
      </c>
      <c r="AW89">
        <v>16694</v>
      </c>
      <c r="AX89">
        <v>1906837</v>
      </c>
      <c r="AY89">
        <v>460676</v>
      </c>
      <c r="AZ89">
        <v>223707</v>
      </c>
      <c r="BA89">
        <v>257791</v>
      </c>
      <c r="BB89">
        <v>323080</v>
      </c>
      <c r="BC89">
        <v>869123</v>
      </c>
      <c r="BD89">
        <v>369380</v>
      </c>
      <c r="BE89">
        <v>546226</v>
      </c>
      <c r="BF89">
        <v>60748</v>
      </c>
      <c r="BG89">
        <v>245556</v>
      </c>
      <c r="BH89">
        <v>708287</v>
      </c>
      <c r="BI89">
        <v>473442</v>
      </c>
      <c r="BJ89">
        <v>146281</v>
      </c>
      <c r="BK89">
        <v>126709</v>
      </c>
      <c r="BL89">
        <v>125669</v>
      </c>
      <c r="BM89">
        <v>88479</v>
      </c>
      <c r="BN89">
        <v>163175</v>
      </c>
      <c r="BO89">
        <v>427414</v>
      </c>
      <c r="BP89">
        <v>416083</v>
      </c>
      <c r="BQ89">
        <v>404500</v>
      </c>
      <c r="BR89">
        <v>295800</v>
      </c>
      <c r="BS89">
        <v>59596</v>
      </c>
      <c r="BT89">
        <v>1545114</v>
      </c>
      <c r="BU89">
        <v>148695</v>
      </c>
      <c r="BV89">
        <v>19485394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</sheetData>
  <mergeCells count="4">
    <mergeCell ref="A1:CP1"/>
    <mergeCell ref="A2:CP2"/>
    <mergeCell ref="A3:CP3"/>
    <mergeCell ref="A4:C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B2BE-96CC-CC4E-9CBB-5AAD06D7597D}">
  <sheetPr>
    <tabColor rgb="FFFFFF00"/>
  </sheetPr>
  <dimension ref="A1:CI106"/>
  <sheetViews>
    <sheetView topLeftCell="B70" zoomScale="91" zoomScaleNormal="91" workbookViewId="0">
      <selection activeCell="B83" sqref="A83:XFD83"/>
    </sheetView>
  </sheetViews>
  <sheetFormatPr defaultColWidth="11.44140625" defaultRowHeight="14.4"/>
  <cols>
    <col min="2" max="2" width="49.109375" bestFit="1" customWidth="1"/>
    <col min="4" max="4" width="11.44140625" style="43"/>
    <col min="7" max="8" width="11.44140625" style="43"/>
    <col min="24" max="24" width="11.44140625" style="43"/>
    <col min="29" max="30" width="11.44140625" style="43"/>
    <col min="43" max="43" width="11.44140625" style="43"/>
  </cols>
  <sheetData>
    <row r="1" spans="1:87">
      <c r="A1" s="65" t="s">
        <v>1412</v>
      </c>
      <c r="B1" s="66" t="s">
        <v>1413</v>
      </c>
      <c r="C1" s="91"/>
      <c r="D1" s="125"/>
      <c r="E1" s="67"/>
      <c r="F1" s="67"/>
      <c r="G1" s="125"/>
      <c r="H1" s="125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125"/>
      <c r="Y1" s="67"/>
      <c r="Z1" s="67"/>
      <c r="AA1" s="67"/>
      <c r="AB1" s="67"/>
      <c r="AC1" s="125"/>
      <c r="AD1" s="125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125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67"/>
      <c r="BW1" s="91"/>
      <c r="BX1" s="67"/>
      <c r="BY1" s="67"/>
      <c r="BZ1" s="67"/>
      <c r="CA1" s="67"/>
      <c r="CB1" s="91"/>
      <c r="CC1" s="91"/>
      <c r="CD1" s="91"/>
      <c r="CE1" s="91"/>
      <c r="CF1" s="91"/>
      <c r="CG1" s="91"/>
      <c r="CH1" s="91"/>
      <c r="CI1" s="91"/>
    </row>
    <row r="2" spans="1:87">
      <c r="A2" s="65" t="s">
        <v>1414</v>
      </c>
      <c r="B2" s="66" t="s">
        <v>1414</v>
      </c>
      <c r="C2" s="91"/>
      <c r="D2" s="126">
        <v>191</v>
      </c>
      <c r="E2" s="77">
        <v>192</v>
      </c>
      <c r="F2" s="77">
        <v>280</v>
      </c>
      <c r="G2" s="126">
        <v>580</v>
      </c>
      <c r="H2" s="126">
        <v>680</v>
      </c>
      <c r="I2" s="77">
        <v>791</v>
      </c>
      <c r="J2" s="77">
        <v>792</v>
      </c>
      <c r="K2" s="77">
        <v>1091</v>
      </c>
      <c r="L2" s="77">
        <v>1092</v>
      </c>
      <c r="M2" s="77">
        <v>1093</v>
      </c>
      <c r="N2" s="77">
        <v>1100</v>
      </c>
      <c r="O2" s="77">
        <v>1200</v>
      </c>
      <c r="P2" s="77">
        <v>1300</v>
      </c>
      <c r="Q2" s="77">
        <v>1400</v>
      </c>
      <c r="R2" s="77">
        <v>1500</v>
      </c>
      <c r="S2" s="77">
        <v>1600</v>
      </c>
      <c r="T2" s="77">
        <v>1700</v>
      </c>
      <c r="U2" s="77">
        <v>1800</v>
      </c>
      <c r="V2" s="77">
        <v>1991</v>
      </c>
      <c r="W2" s="77">
        <v>1992</v>
      </c>
      <c r="X2" s="126">
        <v>2091</v>
      </c>
      <c r="Y2" s="77">
        <v>2092</v>
      </c>
      <c r="Z2" s="77">
        <v>2093</v>
      </c>
      <c r="AA2" s="77">
        <v>2100</v>
      </c>
      <c r="AB2" s="77">
        <v>2200</v>
      </c>
      <c r="AC2" s="126">
        <v>2300</v>
      </c>
      <c r="AD2" s="126">
        <v>2491</v>
      </c>
      <c r="AE2" s="77">
        <v>2492</v>
      </c>
      <c r="AF2" s="77">
        <v>2500</v>
      </c>
      <c r="AG2" s="77">
        <v>2600</v>
      </c>
      <c r="AH2" s="77">
        <v>2700</v>
      </c>
      <c r="AI2" s="77">
        <v>2800</v>
      </c>
      <c r="AJ2" s="77">
        <v>2991</v>
      </c>
      <c r="AK2" s="77">
        <v>2992</v>
      </c>
      <c r="AL2" s="77">
        <v>3000</v>
      </c>
      <c r="AM2" s="77">
        <v>3180</v>
      </c>
      <c r="AN2" s="77">
        <v>3300</v>
      </c>
      <c r="AO2" s="77">
        <v>3500</v>
      </c>
      <c r="AP2" s="77">
        <v>3680</v>
      </c>
      <c r="AQ2" s="126">
        <v>4180</v>
      </c>
      <c r="AR2" s="77">
        <v>4500</v>
      </c>
      <c r="AS2" s="77">
        <v>4680</v>
      </c>
      <c r="AT2" s="77">
        <v>4900</v>
      </c>
      <c r="AU2" s="77">
        <v>5000</v>
      </c>
      <c r="AV2" s="77">
        <v>5100</v>
      </c>
      <c r="AW2" s="77">
        <v>5280</v>
      </c>
      <c r="AX2" s="77">
        <v>5500</v>
      </c>
      <c r="AY2" s="77">
        <v>5600</v>
      </c>
      <c r="AZ2" s="77">
        <v>5800</v>
      </c>
      <c r="BA2" s="77">
        <v>5980</v>
      </c>
      <c r="BB2" s="77">
        <v>6100</v>
      </c>
      <c r="BC2" s="77">
        <v>6280</v>
      </c>
      <c r="BD2" s="77">
        <v>6480</v>
      </c>
      <c r="BE2" s="77">
        <v>6800</v>
      </c>
      <c r="BF2" s="77">
        <v>6980</v>
      </c>
      <c r="BG2" s="77">
        <v>7180</v>
      </c>
      <c r="BH2" s="77">
        <v>7380</v>
      </c>
      <c r="BI2" s="77">
        <v>7700</v>
      </c>
      <c r="BJ2" s="77">
        <v>7880</v>
      </c>
      <c r="BK2" s="77">
        <v>8000</v>
      </c>
      <c r="BL2" s="77">
        <v>8400</v>
      </c>
      <c r="BM2" s="77">
        <v>8591</v>
      </c>
      <c r="BN2" s="77">
        <v>8592</v>
      </c>
      <c r="BO2" s="77">
        <v>8691</v>
      </c>
      <c r="BP2" s="77">
        <v>8692</v>
      </c>
      <c r="BQ2" s="77">
        <v>9080</v>
      </c>
      <c r="BR2" s="77">
        <v>9480</v>
      </c>
      <c r="BS2" s="77">
        <v>9700</v>
      </c>
      <c r="BT2" s="65"/>
      <c r="BU2" s="66"/>
      <c r="BV2" s="66"/>
      <c r="BW2" s="69"/>
      <c r="BX2" s="65"/>
      <c r="BY2" s="65"/>
      <c r="BZ2" s="70"/>
      <c r="CA2" s="65"/>
      <c r="CB2" s="65"/>
      <c r="CC2" s="91"/>
      <c r="CD2" s="91"/>
      <c r="CE2" s="91"/>
      <c r="CF2" s="91"/>
      <c r="CG2" s="91"/>
      <c r="CH2" s="91"/>
      <c r="CI2" s="91"/>
    </row>
    <row r="3" spans="1:87" ht="79.8">
      <c r="A3" s="65"/>
      <c r="B3" s="66"/>
      <c r="C3" s="91"/>
      <c r="D3" s="131" t="s">
        <v>1482</v>
      </c>
      <c r="E3" s="93" t="s">
        <v>1483</v>
      </c>
      <c r="F3" s="93" t="s">
        <v>1484</v>
      </c>
      <c r="G3" s="127" t="s">
        <v>1485</v>
      </c>
      <c r="H3" s="127" t="s">
        <v>1486</v>
      </c>
      <c r="I3" s="93" t="s">
        <v>1487</v>
      </c>
      <c r="J3" s="93" t="s">
        <v>1488</v>
      </c>
      <c r="K3" s="93" t="s">
        <v>1489</v>
      </c>
      <c r="L3" s="93" t="s">
        <v>1490</v>
      </c>
      <c r="M3" s="93" t="s">
        <v>1491</v>
      </c>
      <c r="N3" s="93" t="s">
        <v>1492</v>
      </c>
      <c r="O3" s="93" t="s">
        <v>1493</v>
      </c>
      <c r="P3" s="93" t="s">
        <v>1494</v>
      </c>
      <c r="Q3" s="93" t="s">
        <v>1495</v>
      </c>
      <c r="R3" s="93" t="s">
        <v>1496</v>
      </c>
      <c r="S3" s="93" t="s">
        <v>1497</v>
      </c>
      <c r="T3" s="93" t="s">
        <v>1498</v>
      </c>
      <c r="U3" s="93" t="s">
        <v>1499</v>
      </c>
      <c r="V3" s="93" t="s">
        <v>1500</v>
      </c>
      <c r="W3" s="93" t="s">
        <v>1501</v>
      </c>
      <c r="X3" s="127" t="s">
        <v>1502</v>
      </c>
      <c r="Y3" s="93" t="s">
        <v>1503</v>
      </c>
      <c r="Z3" s="93" t="s">
        <v>1504</v>
      </c>
      <c r="AA3" s="93" t="s">
        <v>1505</v>
      </c>
      <c r="AB3" s="93" t="s">
        <v>1506</v>
      </c>
      <c r="AC3" s="127" t="s">
        <v>1507</v>
      </c>
      <c r="AD3" s="127" t="s">
        <v>1508</v>
      </c>
      <c r="AE3" s="93" t="s">
        <v>1509</v>
      </c>
      <c r="AF3" s="93" t="s">
        <v>1510</v>
      </c>
      <c r="AG3" s="93" t="s">
        <v>1511</v>
      </c>
      <c r="AH3" s="93" t="s">
        <v>1512</v>
      </c>
      <c r="AI3" s="93" t="s">
        <v>1513</v>
      </c>
      <c r="AJ3" s="93" t="s">
        <v>1514</v>
      </c>
      <c r="AK3" s="93" t="s">
        <v>1515</v>
      </c>
      <c r="AL3" s="93" t="s">
        <v>1516</v>
      </c>
      <c r="AM3" s="93" t="s">
        <v>1517</v>
      </c>
      <c r="AN3" s="93" t="s">
        <v>1518</v>
      </c>
      <c r="AO3" s="93" t="s">
        <v>1519</v>
      </c>
      <c r="AP3" s="93" t="s">
        <v>1520</v>
      </c>
      <c r="AQ3" s="127" t="s">
        <v>1521</v>
      </c>
      <c r="AR3" s="93" t="s">
        <v>1522</v>
      </c>
      <c r="AS3" s="93" t="s">
        <v>1523</v>
      </c>
      <c r="AT3" s="93" t="s">
        <v>1524</v>
      </c>
      <c r="AU3" s="93" t="s">
        <v>1525</v>
      </c>
      <c r="AV3" s="93" t="s">
        <v>1526</v>
      </c>
      <c r="AW3" s="93" t="s">
        <v>1527</v>
      </c>
      <c r="AX3" s="93" t="s">
        <v>1528</v>
      </c>
      <c r="AY3" s="93" t="s">
        <v>1529</v>
      </c>
      <c r="AZ3" s="93" t="s">
        <v>1530</v>
      </c>
      <c r="BA3" s="93" t="s">
        <v>1531</v>
      </c>
      <c r="BB3" s="93" t="s">
        <v>1532</v>
      </c>
      <c r="BC3" s="93" t="s">
        <v>1533</v>
      </c>
      <c r="BD3" s="93" t="s">
        <v>1534</v>
      </c>
      <c r="BE3" s="93" t="s">
        <v>1535</v>
      </c>
      <c r="BF3" s="93" t="s">
        <v>1536</v>
      </c>
      <c r="BG3" s="93" t="s">
        <v>1537</v>
      </c>
      <c r="BH3" s="93" t="s">
        <v>1538</v>
      </c>
      <c r="BI3" s="93" t="s">
        <v>1539</v>
      </c>
      <c r="BJ3" s="93" t="s">
        <v>1540</v>
      </c>
      <c r="BK3" s="93" t="s">
        <v>1541</v>
      </c>
      <c r="BL3" s="93" t="s">
        <v>1542</v>
      </c>
      <c r="BM3" s="93" t="s">
        <v>1543</v>
      </c>
      <c r="BN3" s="93" t="s">
        <v>1544</v>
      </c>
      <c r="BO3" s="93" t="s">
        <v>1545</v>
      </c>
      <c r="BP3" s="93" t="s">
        <v>1546</v>
      </c>
      <c r="BQ3" s="93" t="s">
        <v>1547</v>
      </c>
      <c r="BR3" s="93" t="s">
        <v>1548</v>
      </c>
      <c r="BS3" s="93" t="s">
        <v>1549</v>
      </c>
      <c r="BT3" s="93" t="s">
        <v>1550</v>
      </c>
      <c r="BU3" s="93" t="s">
        <v>1551</v>
      </c>
      <c r="BV3" s="93" t="s">
        <v>1552</v>
      </c>
      <c r="BW3" s="93" t="s">
        <v>1553</v>
      </c>
      <c r="BX3" s="93" t="s">
        <v>1554</v>
      </c>
      <c r="BY3" s="93" t="s">
        <v>1555</v>
      </c>
      <c r="BZ3" s="93" t="s">
        <v>1556</v>
      </c>
      <c r="CA3" s="93" t="s">
        <v>1557</v>
      </c>
      <c r="CB3" s="94" t="s">
        <v>1558</v>
      </c>
      <c r="CC3" s="91"/>
      <c r="CD3" s="91"/>
      <c r="CE3" s="91"/>
      <c r="CF3" s="91"/>
      <c r="CG3" s="91"/>
      <c r="CH3" s="91"/>
      <c r="CI3" s="91"/>
    </row>
    <row r="4" spans="1:87">
      <c r="A4" s="91"/>
      <c r="B4" s="91"/>
      <c r="C4" s="91">
        <v>0</v>
      </c>
      <c r="D4" s="128">
        <v>1</v>
      </c>
      <c r="E4" s="91">
        <v>2</v>
      </c>
      <c r="F4" s="91">
        <v>3</v>
      </c>
      <c r="G4" s="128">
        <v>4</v>
      </c>
      <c r="H4" s="128">
        <v>5</v>
      </c>
      <c r="I4" s="91">
        <v>6</v>
      </c>
      <c r="J4" s="91">
        <v>7</v>
      </c>
      <c r="K4" s="91">
        <v>8</v>
      </c>
      <c r="L4" s="91">
        <v>9</v>
      </c>
      <c r="M4" s="91">
        <v>10</v>
      </c>
      <c r="N4" s="91">
        <v>11</v>
      </c>
      <c r="O4" s="91">
        <v>12</v>
      </c>
      <c r="P4" s="91">
        <v>13</v>
      </c>
      <c r="Q4" s="91">
        <v>14</v>
      </c>
      <c r="R4" s="91">
        <v>15</v>
      </c>
      <c r="S4" s="91">
        <v>16</v>
      </c>
      <c r="T4" s="91">
        <v>17</v>
      </c>
      <c r="U4" s="91">
        <v>18</v>
      </c>
      <c r="V4" s="91">
        <v>19</v>
      </c>
      <c r="W4" s="91">
        <v>20</v>
      </c>
      <c r="X4" s="128">
        <v>21</v>
      </c>
      <c r="Y4" s="91">
        <v>22</v>
      </c>
      <c r="Z4" s="91">
        <v>23</v>
      </c>
      <c r="AA4" s="91">
        <v>24</v>
      </c>
      <c r="AB4" s="91">
        <v>25</v>
      </c>
      <c r="AC4" s="128">
        <v>26</v>
      </c>
      <c r="AD4" s="128">
        <v>27</v>
      </c>
      <c r="AE4" s="91">
        <v>28</v>
      </c>
      <c r="AF4" s="91">
        <v>29</v>
      </c>
      <c r="AG4" s="91">
        <v>30</v>
      </c>
      <c r="AH4" s="91">
        <v>31</v>
      </c>
      <c r="AI4" s="91">
        <v>32</v>
      </c>
      <c r="AJ4" s="91">
        <v>33</v>
      </c>
      <c r="AK4" s="91">
        <v>34</v>
      </c>
      <c r="AL4" s="91">
        <v>35</v>
      </c>
      <c r="AM4" s="91">
        <v>36</v>
      </c>
      <c r="AN4" s="91">
        <v>37</v>
      </c>
      <c r="AO4" s="91">
        <v>38</v>
      </c>
      <c r="AP4" s="91">
        <v>39</v>
      </c>
      <c r="AQ4" s="128">
        <v>40</v>
      </c>
      <c r="AR4" s="91">
        <v>41</v>
      </c>
      <c r="AS4" s="91">
        <v>42</v>
      </c>
      <c r="AT4" s="91">
        <v>43</v>
      </c>
      <c r="AU4" s="91">
        <v>44</v>
      </c>
      <c r="AV4" s="91">
        <v>45</v>
      </c>
      <c r="AW4" s="91">
        <v>46</v>
      </c>
      <c r="AX4" s="91">
        <v>47</v>
      </c>
      <c r="AY4" s="91">
        <v>48</v>
      </c>
      <c r="AZ4" s="91">
        <v>49</v>
      </c>
      <c r="BA4" s="91">
        <v>50</v>
      </c>
      <c r="BB4" s="91">
        <v>51</v>
      </c>
      <c r="BC4" s="91">
        <v>52</v>
      </c>
      <c r="BD4" s="91">
        <v>53</v>
      </c>
      <c r="BE4" s="91">
        <v>54</v>
      </c>
      <c r="BF4" s="91">
        <v>55</v>
      </c>
      <c r="BG4" s="91">
        <v>56</v>
      </c>
      <c r="BH4" s="91">
        <v>57</v>
      </c>
      <c r="BI4" s="91">
        <v>58</v>
      </c>
      <c r="BJ4" s="91">
        <v>59</v>
      </c>
      <c r="BK4" s="91">
        <v>60</v>
      </c>
      <c r="BL4" s="91">
        <v>61</v>
      </c>
      <c r="BM4" s="91">
        <v>62</v>
      </c>
      <c r="BN4" s="91">
        <v>63</v>
      </c>
      <c r="BO4" s="91">
        <v>64</v>
      </c>
      <c r="BP4" s="91">
        <v>65</v>
      </c>
      <c r="BQ4" s="91">
        <v>66</v>
      </c>
      <c r="BR4" s="91">
        <v>67</v>
      </c>
      <c r="BS4" s="91">
        <v>68</v>
      </c>
      <c r="BT4" s="91">
        <v>69</v>
      </c>
      <c r="BU4" s="91">
        <v>70</v>
      </c>
      <c r="BV4" s="91">
        <v>71</v>
      </c>
      <c r="BW4" s="91">
        <v>72</v>
      </c>
      <c r="BX4" s="91">
        <v>73</v>
      </c>
      <c r="BY4" s="91">
        <v>74</v>
      </c>
      <c r="BZ4" s="91">
        <v>75</v>
      </c>
      <c r="CA4" s="91">
        <v>76</v>
      </c>
      <c r="CB4" s="91">
        <v>77</v>
      </c>
      <c r="CC4" s="91"/>
      <c r="CD4" s="91"/>
      <c r="CE4" s="91"/>
      <c r="CF4" s="91"/>
      <c r="CG4" s="91"/>
      <c r="CH4" s="91"/>
      <c r="CI4" s="91"/>
    </row>
    <row r="5" spans="1:87">
      <c r="A5" s="73">
        <v>1911</v>
      </c>
      <c r="B5" s="73" t="s">
        <v>1482</v>
      </c>
      <c r="C5" s="91">
        <v>1</v>
      </c>
      <c r="D5" s="129">
        <v>6274</v>
      </c>
      <c r="E5" s="82">
        <v>3879</v>
      </c>
      <c r="F5" s="82">
        <v>159</v>
      </c>
      <c r="G5" s="129">
        <v>3</v>
      </c>
      <c r="H5" s="129">
        <v>3</v>
      </c>
      <c r="I5" s="82">
        <v>0</v>
      </c>
      <c r="J5" s="82">
        <v>1</v>
      </c>
      <c r="K5" s="82">
        <v>5730</v>
      </c>
      <c r="L5" s="82">
        <v>26904</v>
      </c>
      <c r="M5" s="82">
        <v>50804</v>
      </c>
      <c r="N5" s="82">
        <v>1857</v>
      </c>
      <c r="O5" s="82">
        <v>3924</v>
      </c>
      <c r="P5" s="82">
        <v>4111</v>
      </c>
      <c r="Q5" s="82">
        <v>501</v>
      </c>
      <c r="R5" s="82">
        <v>8</v>
      </c>
      <c r="S5" s="82">
        <v>124</v>
      </c>
      <c r="T5" s="82">
        <v>158</v>
      </c>
      <c r="U5" s="82">
        <v>0</v>
      </c>
      <c r="V5" s="82">
        <v>7</v>
      </c>
      <c r="W5" s="82">
        <v>14498</v>
      </c>
      <c r="X5" s="129">
        <v>17</v>
      </c>
      <c r="Y5" s="82">
        <v>23</v>
      </c>
      <c r="Z5" s="82">
        <v>1</v>
      </c>
      <c r="AA5" s="82">
        <v>10</v>
      </c>
      <c r="AB5" s="82">
        <v>63</v>
      </c>
      <c r="AC5" s="129">
        <v>21</v>
      </c>
      <c r="AD5" s="129">
        <v>27</v>
      </c>
      <c r="AE5" s="82">
        <v>13</v>
      </c>
      <c r="AF5" s="82">
        <v>3</v>
      </c>
      <c r="AG5" s="82">
        <v>0</v>
      </c>
      <c r="AH5" s="82">
        <v>0</v>
      </c>
      <c r="AI5" s="82">
        <v>1</v>
      </c>
      <c r="AJ5" s="82">
        <v>1</v>
      </c>
      <c r="AK5" s="82">
        <v>0</v>
      </c>
      <c r="AL5" s="82">
        <v>1</v>
      </c>
      <c r="AM5" s="82">
        <v>14</v>
      </c>
      <c r="AN5" s="82">
        <v>0</v>
      </c>
      <c r="AO5" s="82">
        <v>1</v>
      </c>
      <c r="AP5" s="82">
        <v>25</v>
      </c>
      <c r="AQ5" s="129">
        <v>300</v>
      </c>
      <c r="AR5" s="82">
        <v>2</v>
      </c>
      <c r="AS5" s="82">
        <v>10026</v>
      </c>
      <c r="AT5" s="82">
        <v>1</v>
      </c>
      <c r="AU5" s="82">
        <v>0</v>
      </c>
      <c r="AV5" s="82">
        <v>0</v>
      </c>
      <c r="AW5" s="82">
        <v>6</v>
      </c>
      <c r="AX5" s="82">
        <v>205</v>
      </c>
      <c r="AY5" s="82">
        <v>3462</v>
      </c>
      <c r="AZ5" s="82">
        <v>0</v>
      </c>
      <c r="BA5" s="82">
        <v>1</v>
      </c>
      <c r="BB5" s="82">
        <v>34</v>
      </c>
      <c r="BC5" s="82">
        <v>1</v>
      </c>
      <c r="BD5" s="82">
        <v>12</v>
      </c>
      <c r="BE5" s="82">
        <v>11</v>
      </c>
      <c r="BF5" s="82">
        <v>5</v>
      </c>
      <c r="BG5" s="82">
        <v>11</v>
      </c>
      <c r="BH5" s="82">
        <v>0</v>
      </c>
      <c r="BI5" s="82">
        <v>0</v>
      </c>
      <c r="BJ5" s="82">
        <v>106</v>
      </c>
      <c r="BK5" s="82">
        <v>0</v>
      </c>
      <c r="BL5" s="82">
        <v>1120</v>
      </c>
      <c r="BM5" s="82">
        <v>357</v>
      </c>
      <c r="BN5" s="82">
        <v>39</v>
      </c>
      <c r="BO5" s="82">
        <v>156</v>
      </c>
      <c r="BP5" s="82">
        <v>138</v>
      </c>
      <c r="BQ5" s="82">
        <v>2</v>
      </c>
      <c r="BR5" s="82">
        <v>183</v>
      </c>
      <c r="BS5" s="82">
        <v>0</v>
      </c>
      <c r="BT5" s="82">
        <v>135342</v>
      </c>
      <c r="BU5" s="82">
        <v>68832</v>
      </c>
      <c r="BV5" s="82">
        <v>29</v>
      </c>
      <c r="BW5" s="82">
        <v>0</v>
      </c>
      <c r="BX5" s="82">
        <v>54653</v>
      </c>
      <c r="BY5" s="82">
        <v>2192</v>
      </c>
      <c r="BZ5" s="82">
        <v>4060</v>
      </c>
      <c r="CA5" s="82">
        <v>129765</v>
      </c>
      <c r="CB5" s="82">
        <v>265107</v>
      </c>
      <c r="CC5" s="91"/>
      <c r="CD5" s="82">
        <v>0</v>
      </c>
      <c r="CE5" s="82">
        <v>0</v>
      </c>
      <c r="CF5" s="82">
        <v>0</v>
      </c>
      <c r="CG5" s="91"/>
      <c r="CH5" s="82">
        <v>265107</v>
      </c>
      <c r="CI5" s="82">
        <v>0</v>
      </c>
    </row>
    <row r="6" spans="1:87">
      <c r="A6" s="73">
        <v>1912</v>
      </c>
      <c r="B6" s="73" t="s">
        <v>1483</v>
      </c>
      <c r="C6" s="91">
        <v>2</v>
      </c>
      <c r="D6" s="129">
        <v>711</v>
      </c>
      <c r="E6" s="82">
        <v>4377</v>
      </c>
      <c r="F6" s="82">
        <v>151</v>
      </c>
      <c r="G6" s="129">
        <v>6</v>
      </c>
      <c r="H6" s="129">
        <v>9</v>
      </c>
      <c r="I6" s="82">
        <v>1</v>
      </c>
      <c r="J6" s="82">
        <v>2</v>
      </c>
      <c r="K6" s="82">
        <v>66298</v>
      </c>
      <c r="L6" s="82">
        <v>143</v>
      </c>
      <c r="M6" s="82">
        <v>3213</v>
      </c>
      <c r="N6" s="82">
        <v>68</v>
      </c>
      <c r="O6" s="82">
        <v>173</v>
      </c>
      <c r="P6" s="82">
        <v>152</v>
      </c>
      <c r="Q6" s="82">
        <v>113</v>
      </c>
      <c r="R6" s="82">
        <v>10</v>
      </c>
      <c r="S6" s="82">
        <v>159</v>
      </c>
      <c r="T6" s="82">
        <v>174</v>
      </c>
      <c r="U6" s="82">
        <v>0</v>
      </c>
      <c r="V6" s="82">
        <v>0</v>
      </c>
      <c r="W6" s="82">
        <v>108</v>
      </c>
      <c r="X6" s="129">
        <v>58</v>
      </c>
      <c r="Y6" s="82">
        <v>10</v>
      </c>
      <c r="Z6" s="82">
        <v>3</v>
      </c>
      <c r="AA6" s="82">
        <v>3</v>
      </c>
      <c r="AB6" s="82">
        <v>77</v>
      </c>
      <c r="AC6" s="129">
        <v>89</v>
      </c>
      <c r="AD6" s="129">
        <v>40</v>
      </c>
      <c r="AE6" s="82">
        <v>28</v>
      </c>
      <c r="AF6" s="82">
        <v>2</v>
      </c>
      <c r="AG6" s="82">
        <v>1</v>
      </c>
      <c r="AH6" s="82">
        <v>1</v>
      </c>
      <c r="AI6" s="82">
        <v>2</v>
      </c>
      <c r="AJ6" s="82">
        <v>1</v>
      </c>
      <c r="AK6" s="82">
        <v>1</v>
      </c>
      <c r="AL6" s="82">
        <v>1</v>
      </c>
      <c r="AM6" s="82">
        <v>7</v>
      </c>
      <c r="AN6" s="82">
        <v>0</v>
      </c>
      <c r="AO6" s="82">
        <v>1</v>
      </c>
      <c r="AP6" s="82">
        <v>6</v>
      </c>
      <c r="AQ6" s="129">
        <v>634</v>
      </c>
      <c r="AR6" s="82">
        <v>3</v>
      </c>
      <c r="AS6" s="82">
        <v>384</v>
      </c>
      <c r="AT6" s="82">
        <v>1</v>
      </c>
      <c r="AU6" s="82">
        <v>0</v>
      </c>
      <c r="AV6" s="82">
        <v>0</v>
      </c>
      <c r="AW6" s="82">
        <v>12</v>
      </c>
      <c r="AX6" s="82">
        <v>216</v>
      </c>
      <c r="AY6" s="82">
        <v>1215</v>
      </c>
      <c r="AZ6" s="82">
        <v>0</v>
      </c>
      <c r="BA6" s="82">
        <v>1</v>
      </c>
      <c r="BB6" s="82">
        <v>68</v>
      </c>
      <c r="BC6" s="82">
        <v>2</v>
      </c>
      <c r="BD6" s="82">
        <v>24</v>
      </c>
      <c r="BE6" s="82">
        <v>24</v>
      </c>
      <c r="BF6" s="82">
        <v>4</v>
      </c>
      <c r="BG6" s="82">
        <v>13</v>
      </c>
      <c r="BH6" s="82">
        <v>5</v>
      </c>
      <c r="BI6" s="82">
        <v>1</v>
      </c>
      <c r="BJ6" s="82">
        <v>22</v>
      </c>
      <c r="BK6" s="82">
        <v>0</v>
      </c>
      <c r="BL6" s="82">
        <v>217</v>
      </c>
      <c r="BM6" s="82">
        <v>115</v>
      </c>
      <c r="BN6" s="82">
        <v>12</v>
      </c>
      <c r="BO6" s="82">
        <v>58</v>
      </c>
      <c r="BP6" s="82">
        <v>82</v>
      </c>
      <c r="BQ6" s="82">
        <v>2</v>
      </c>
      <c r="BR6" s="82">
        <v>36</v>
      </c>
      <c r="BS6" s="82">
        <v>0</v>
      </c>
      <c r="BT6" s="82">
        <v>79347</v>
      </c>
      <c r="BU6" s="82">
        <v>4541</v>
      </c>
      <c r="BV6" s="82">
        <v>7</v>
      </c>
      <c r="BW6" s="82">
        <v>0</v>
      </c>
      <c r="BX6" s="82">
        <v>19641</v>
      </c>
      <c r="BY6" s="82">
        <v>11425</v>
      </c>
      <c r="BZ6" s="82">
        <v>382</v>
      </c>
      <c r="CA6" s="82">
        <v>35997</v>
      </c>
      <c r="CB6" s="82">
        <v>115344</v>
      </c>
      <c r="CC6" s="91"/>
      <c r="CD6" s="82">
        <v>0</v>
      </c>
      <c r="CE6" s="82">
        <v>0</v>
      </c>
      <c r="CF6" s="82">
        <v>0</v>
      </c>
      <c r="CG6" s="91"/>
      <c r="CH6" s="82">
        <v>115344</v>
      </c>
      <c r="CI6" s="82">
        <v>0</v>
      </c>
    </row>
    <row r="7" spans="1:87">
      <c r="A7" s="73">
        <v>1913</v>
      </c>
      <c r="B7" s="73" t="s">
        <v>1484</v>
      </c>
      <c r="C7" s="91">
        <v>3</v>
      </c>
      <c r="D7" s="129">
        <v>890</v>
      </c>
      <c r="E7" s="82">
        <v>1139</v>
      </c>
      <c r="F7" s="82">
        <v>1913</v>
      </c>
      <c r="G7" s="129">
        <v>2</v>
      </c>
      <c r="H7" s="129">
        <v>1</v>
      </c>
      <c r="I7" s="82">
        <v>0</v>
      </c>
      <c r="J7" s="82">
        <v>0</v>
      </c>
      <c r="K7" s="82">
        <v>1481</v>
      </c>
      <c r="L7" s="82">
        <v>1</v>
      </c>
      <c r="M7" s="82">
        <v>323</v>
      </c>
      <c r="N7" s="82">
        <v>15</v>
      </c>
      <c r="O7" s="82">
        <v>17</v>
      </c>
      <c r="P7" s="82">
        <v>55</v>
      </c>
      <c r="Q7" s="82">
        <v>18</v>
      </c>
      <c r="R7" s="82">
        <v>17</v>
      </c>
      <c r="S7" s="82">
        <v>2576</v>
      </c>
      <c r="T7" s="82">
        <v>2634</v>
      </c>
      <c r="U7" s="82">
        <v>0</v>
      </c>
      <c r="V7" s="82">
        <v>0</v>
      </c>
      <c r="W7" s="82">
        <v>2</v>
      </c>
      <c r="X7" s="129">
        <v>148</v>
      </c>
      <c r="Y7" s="82">
        <v>4</v>
      </c>
      <c r="Z7" s="82">
        <v>0</v>
      </c>
      <c r="AA7" s="82">
        <v>0</v>
      </c>
      <c r="AB7" s="82">
        <v>1235</v>
      </c>
      <c r="AC7" s="129">
        <v>78</v>
      </c>
      <c r="AD7" s="129">
        <v>549</v>
      </c>
      <c r="AE7" s="82">
        <v>2</v>
      </c>
      <c r="AF7" s="82">
        <v>11</v>
      </c>
      <c r="AG7" s="82">
        <v>0</v>
      </c>
      <c r="AH7" s="82">
        <v>0</v>
      </c>
      <c r="AI7" s="82">
        <v>0</v>
      </c>
      <c r="AJ7" s="82">
        <v>0</v>
      </c>
      <c r="AK7" s="82">
        <v>0</v>
      </c>
      <c r="AL7" s="82">
        <v>0</v>
      </c>
      <c r="AM7" s="82">
        <v>3</v>
      </c>
      <c r="AN7" s="82">
        <v>0</v>
      </c>
      <c r="AO7" s="82">
        <v>0</v>
      </c>
      <c r="AP7" s="82">
        <v>0</v>
      </c>
      <c r="AQ7" s="129">
        <v>430</v>
      </c>
      <c r="AR7" s="82">
        <v>0</v>
      </c>
      <c r="AS7" s="82">
        <v>308</v>
      </c>
      <c r="AT7" s="82">
        <v>0</v>
      </c>
      <c r="AU7" s="82">
        <v>0</v>
      </c>
      <c r="AV7" s="82">
        <v>0</v>
      </c>
      <c r="AW7" s="82">
        <v>1</v>
      </c>
      <c r="AX7" s="82">
        <v>36</v>
      </c>
      <c r="AY7" s="82">
        <v>377</v>
      </c>
      <c r="AZ7" s="82">
        <v>0</v>
      </c>
      <c r="BA7" s="82">
        <v>0</v>
      </c>
      <c r="BB7" s="82">
        <v>4</v>
      </c>
      <c r="BC7" s="82">
        <v>0</v>
      </c>
      <c r="BD7" s="82">
        <v>2</v>
      </c>
      <c r="BE7" s="82">
        <v>2</v>
      </c>
      <c r="BF7" s="82">
        <v>0</v>
      </c>
      <c r="BG7" s="82">
        <v>5</v>
      </c>
      <c r="BH7" s="82">
        <v>0</v>
      </c>
      <c r="BI7" s="82">
        <v>0</v>
      </c>
      <c r="BJ7" s="82">
        <v>1</v>
      </c>
      <c r="BK7" s="82">
        <v>0</v>
      </c>
      <c r="BL7" s="82">
        <v>71</v>
      </c>
      <c r="BM7" s="82">
        <v>69</v>
      </c>
      <c r="BN7" s="82">
        <v>6</v>
      </c>
      <c r="BO7" s="82">
        <v>28</v>
      </c>
      <c r="BP7" s="82">
        <v>12</v>
      </c>
      <c r="BQ7" s="82">
        <v>0</v>
      </c>
      <c r="BR7" s="82">
        <v>3</v>
      </c>
      <c r="BS7" s="82">
        <v>0</v>
      </c>
      <c r="BT7" s="82">
        <v>14470</v>
      </c>
      <c r="BU7" s="82">
        <v>684</v>
      </c>
      <c r="BV7" s="82">
        <v>5</v>
      </c>
      <c r="BW7" s="82">
        <v>0</v>
      </c>
      <c r="BX7" s="82">
        <v>12855</v>
      </c>
      <c r="BY7" s="82">
        <v>677</v>
      </c>
      <c r="BZ7" s="82">
        <v>358</v>
      </c>
      <c r="CA7" s="82">
        <v>14579</v>
      </c>
      <c r="CB7" s="82">
        <v>29049</v>
      </c>
      <c r="CC7" s="91"/>
      <c r="CD7" s="82">
        <v>0</v>
      </c>
      <c r="CE7" s="82">
        <v>0</v>
      </c>
      <c r="CF7" s="82">
        <v>0</v>
      </c>
      <c r="CG7" s="91"/>
      <c r="CH7" s="82">
        <v>29049</v>
      </c>
      <c r="CI7" s="82">
        <v>0</v>
      </c>
    </row>
    <row r="8" spans="1:87">
      <c r="A8" s="73">
        <v>1914</v>
      </c>
      <c r="B8" s="73" t="s">
        <v>1485</v>
      </c>
      <c r="C8" s="91">
        <v>4</v>
      </c>
      <c r="D8" s="129">
        <v>108</v>
      </c>
      <c r="E8" s="82">
        <v>277</v>
      </c>
      <c r="F8" s="82">
        <v>9</v>
      </c>
      <c r="G8" s="129">
        <v>287</v>
      </c>
      <c r="H8" s="129">
        <v>248</v>
      </c>
      <c r="I8" s="82">
        <v>1</v>
      </c>
      <c r="J8" s="82">
        <v>4</v>
      </c>
      <c r="K8" s="82">
        <v>45</v>
      </c>
      <c r="L8" s="82">
        <v>12</v>
      </c>
      <c r="M8" s="82">
        <v>213</v>
      </c>
      <c r="N8" s="82">
        <v>9</v>
      </c>
      <c r="O8" s="82">
        <v>0</v>
      </c>
      <c r="P8" s="82">
        <v>3</v>
      </c>
      <c r="Q8" s="82">
        <v>0</v>
      </c>
      <c r="R8" s="82">
        <v>3</v>
      </c>
      <c r="S8" s="82">
        <v>1</v>
      </c>
      <c r="T8" s="82">
        <v>27</v>
      </c>
      <c r="U8" s="82">
        <v>1</v>
      </c>
      <c r="V8" s="82">
        <v>40</v>
      </c>
      <c r="W8" s="82">
        <v>133</v>
      </c>
      <c r="X8" s="129">
        <v>2734</v>
      </c>
      <c r="Y8" s="82">
        <v>108</v>
      </c>
      <c r="Z8" s="82">
        <v>15</v>
      </c>
      <c r="AA8" s="82">
        <v>4</v>
      </c>
      <c r="AB8" s="82">
        <v>10</v>
      </c>
      <c r="AC8" s="129">
        <v>4385</v>
      </c>
      <c r="AD8" s="129">
        <v>1198</v>
      </c>
      <c r="AE8" s="82">
        <v>292</v>
      </c>
      <c r="AF8" s="82">
        <v>6</v>
      </c>
      <c r="AG8" s="82">
        <v>0</v>
      </c>
      <c r="AH8" s="82">
        <v>37</v>
      </c>
      <c r="AI8" s="82">
        <v>5</v>
      </c>
      <c r="AJ8" s="82">
        <v>13</v>
      </c>
      <c r="AK8" s="82">
        <v>33</v>
      </c>
      <c r="AL8" s="82">
        <v>4</v>
      </c>
      <c r="AM8" s="82">
        <v>28</v>
      </c>
      <c r="AN8" s="82">
        <v>5</v>
      </c>
      <c r="AO8" s="82">
        <v>248</v>
      </c>
      <c r="AP8" s="82">
        <v>271</v>
      </c>
      <c r="AQ8" s="129">
        <v>6178</v>
      </c>
      <c r="AR8" s="82">
        <v>2</v>
      </c>
      <c r="AS8" s="82">
        <v>65</v>
      </c>
      <c r="AT8" s="82">
        <v>1</v>
      </c>
      <c r="AU8" s="82">
        <v>0</v>
      </c>
      <c r="AV8" s="82">
        <v>0</v>
      </c>
      <c r="AW8" s="82">
        <v>4</v>
      </c>
      <c r="AX8" s="82">
        <v>2</v>
      </c>
      <c r="AY8" s="82">
        <v>12</v>
      </c>
      <c r="AZ8" s="82">
        <v>0</v>
      </c>
      <c r="BA8" s="82">
        <v>0</v>
      </c>
      <c r="BB8" s="82">
        <v>1</v>
      </c>
      <c r="BC8" s="82">
        <v>0</v>
      </c>
      <c r="BD8" s="82">
        <v>1</v>
      </c>
      <c r="BE8" s="82">
        <v>277</v>
      </c>
      <c r="BF8" s="82">
        <v>1</v>
      </c>
      <c r="BG8" s="82">
        <v>2</v>
      </c>
      <c r="BH8" s="82">
        <v>0</v>
      </c>
      <c r="BI8" s="82">
        <v>0</v>
      </c>
      <c r="BJ8" s="82">
        <v>1</v>
      </c>
      <c r="BK8" s="82">
        <v>0</v>
      </c>
      <c r="BL8" s="82">
        <v>48</v>
      </c>
      <c r="BM8" s="82">
        <v>17</v>
      </c>
      <c r="BN8" s="82">
        <v>1</v>
      </c>
      <c r="BO8" s="82">
        <v>8</v>
      </c>
      <c r="BP8" s="82">
        <v>9</v>
      </c>
      <c r="BQ8" s="82">
        <v>1</v>
      </c>
      <c r="BR8" s="82">
        <v>5</v>
      </c>
      <c r="BS8" s="82">
        <v>0</v>
      </c>
      <c r="BT8" s="82">
        <v>17456</v>
      </c>
      <c r="BU8" s="82">
        <v>1091</v>
      </c>
      <c r="BV8" s="82">
        <v>0</v>
      </c>
      <c r="BW8" s="82">
        <v>0</v>
      </c>
      <c r="BX8" s="82">
        <v>246</v>
      </c>
      <c r="BY8" s="82">
        <v>14</v>
      </c>
      <c r="BZ8" s="82">
        <v>641</v>
      </c>
      <c r="CA8" s="82">
        <v>1992</v>
      </c>
      <c r="CB8" s="82">
        <v>19448</v>
      </c>
      <c r="CC8" s="91"/>
      <c r="CD8" s="82">
        <v>0</v>
      </c>
      <c r="CE8" s="82">
        <v>0</v>
      </c>
      <c r="CF8" s="82">
        <v>0</v>
      </c>
      <c r="CG8" s="91"/>
      <c r="CH8" s="82">
        <v>19448</v>
      </c>
      <c r="CI8" s="82">
        <v>0</v>
      </c>
    </row>
    <row r="9" spans="1:87">
      <c r="A9" s="73">
        <v>1915</v>
      </c>
      <c r="B9" s="73" t="s">
        <v>1486</v>
      </c>
      <c r="C9" s="91">
        <v>5</v>
      </c>
      <c r="D9" s="129">
        <v>7</v>
      </c>
      <c r="E9" s="82">
        <v>6</v>
      </c>
      <c r="F9" s="82">
        <v>0</v>
      </c>
      <c r="G9" s="129">
        <v>2</v>
      </c>
      <c r="H9" s="129">
        <v>6380</v>
      </c>
      <c r="I9" s="82">
        <v>146</v>
      </c>
      <c r="J9" s="82">
        <v>28</v>
      </c>
      <c r="K9" s="82">
        <v>68</v>
      </c>
      <c r="L9" s="82">
        <v>0</v>
      </c>
      <c r="M9" s="82">
        <v>653</v>
      </c>
      <c r="N9" s="82">
        <v>138</v>
      </c>
      <c r="O9" s="82">
        <v>0</v>
      </c>
      <c r="P9" s="82">
        <v>143</v>
      </c>
      <c r="Q9" s="82">
        <v>1</v>
      </c>
      <c r="R9" s="82">
        <v>1</v>
      </c>
      <c r="S9" s="82">
        <v>37</v>
      </c>
      <c r="T9" s="82">
        <v>625</v>
      </c>
      <c r="U9" s="82">
        <v>0</v>
      </c>
      <c r="V9" s="82">
        <v>122101</v>
      </c>
      <c r="W9" s="82">
        <v>0</v>
      </c>
      <c r="X9" s="129">
        <v>1537</v>
      </c>
      <c r="Y9" s="82">
        <v>85</v>
      </c>
      <c r="Z9" s="82">
        <v>28</v>
      </c>
      <c r="AA9" s="82">
        <v>31</v>
      </c>
      <c r="AB9" s="82">
        <v>106</v>
      </c>
      <c r="AC9" s="129">
        <v>613</v>
      </c>
      <c r="AD9" s="129">
        <v>332</v>
      </c>
      <c r="AE9" s="82">
        <v>302</v>
      </c>
      <c r="AF9" s="82">
        <v>383</v>
      </c>
      <c r="AG9" s="82">
        <v>1</v>
      </c>
      <c r="AH9" s="82">
        <v>31</v>
      </c>
      <c r="AI9" s="82">
        <v>197</v>
      </c>
      <c r="AJ9" s="82">
        <v>121</v>
      </c>
      <c r="AK9" s="82">
        <v>185</v>
      </c>
      <c r="AL9" s="82">
        <v>8</v>
      </c>
      <c r="AM9" s="82">
        <v>1</v>
      </c>
      <c r="AN9" s="82">
        <v>72</v>
      </c>
      <c r="AO9" s="82">
        <v>9869</v>
      </c>
      <c r="AP9" s="82">
        <v>261</v>
      </c>
      <c r="AQ9" s="129">
        <v>751</v>
      </c>
      <c r="AR9" s="82">
        <v>10</v>
      </c>
      <c r="AS9" s="82">
        <v>92</v>
      </c>
      <c r="AT9" s="82">
        <v>42</v>
      </c>
      <c r="AU9" s="82">
        <v>2</v>
      </c>
      <c r="AV9" s="82">
        <v>0</v>
      </c>
      <c r="AW9" s="82">
        <v>27</v>
      </c>
      <c r="AX9" s="82">
        <v>2</v>
      </c>
      <c r="AY9" s="82">
        <v>19</v>
      </c>
      <c r="AZ9" s="82">
        <v>1</v>
      </c>
      <c r="BA9" s="82">
        <v>1</v>
      </c>
      <c r="BB9" s="82">
        <v>73</v>
      </c>
      <c r="BC9" s="82">
        <v>2</v>
      </c>
      <c r="BD9" s="82">
        <v>9</v>
      </c>
      <c r="BE9" s="82">
        <v>3</v>
      </c>
      <c r="BF9" s="82">
        <v>8</v>
      </c>
      <c r="BG9" s="82">
        <v>63</v>
      </c>
      <c r="BH9" s="82">
        <v>2</v>
      </c>
      <c r="BI9" s="82">
        <v>3</v>
      </c>
      <c r="BJ9" s="82">
        <v>17</v>
      </c>
      <c r="BK9" s="82">
        <v>0</v>
      </c>
      <c r="BL9" s="82">
        <v>498</v>
      </c>
      <c r="BM9" s="82">
        <v>2</v>
      </c>
      <c r="BN9" s="82">
        <v>7</v>
      </c>
      <c r="BO9" s="82">
        <v>2</v>
      </c>
      <c r="BP9" s="82">
        <v>3</v>
      </c>
      <c r="BQ9" s="82">
        <v>7</v>
      </c>
      <c r="BR9" s="82">
        <v>12</v>
      </c>
      <c r="BS9" s="82">
        <v>0</v>
      </c>
      <c r="BT9" s="82">
        <v>146158</v>
      </c>
      <c r="BU9" s="82">
        <v>28319</v>
      </c>
      <c r="BV9" s="82">
        <v>0</v>
      </c>
      <c r="BW9" s="82">
        <v>0</v>
      </c>
      <c r="BX9" s="82">
        <v>323</v>
      </c>
      <c r="BY9" s="82">
        <v>17333</v>
      </c>
      <c r="BZ9" s="82">
        <v>706</v>
      </c>
      <c r="CA9" s="82">
        <v>46682</v>
      </c>
      <c r="CB9" s="82">
        <v>192840</v>
      </c>
      <c r="CC9" s="91"/>
      <c r="CD9" s="82">
        <v>0</v>
      </c>
      <c r="CE9" s="82">
        <v>0</v>
      </c>
      <c r="CF9" s="82">
        <v>0</v>
      </c>
      <c r="CG9" s="91"/>
      <c r="CH9" s="82">
        <v>192840</v>
      </c>
      <c r="CI9" s="82">
        <v>0</v>
      </c>
    </row>
    <row r="10" spans="1:87">
      <c r="A10" s="73">
        <v>1916</v>
      </c>
      <c r="B10" s="73" t="s">
        <v>1487</v>
      </c>
      <c r="C10" s="91">
        <v>6</v>
      </c>
      <c r="D10" s="129">
        <v>0</v>
      </c>
      <c r="E10" s="82">
        <v>0</v>
      </c>
      <c r="F10" s="82">
        <v>0</v>
      </c>
      <c r="G10" s="129">
        <v>0</v>
      </c>
      <c r="H10" s="129">
        <v>0</v>
      </c>
      <c r="I10" s="82">
        <v>1166</v>
      </c>
      <c r="J10" s="82">
        <v>35</v>
      </c>
      <c r="K10" s="82">
        <v>1</v>
      </c>
      <c r="L10" s="82">
        <v>0</v>
      </c>
      <c r="M10" s="82">
        <v>0</v>
      </c>
      <c r="N10" s="82">
        <v>1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0</v>
      </c>
      <c r="V10" s="82">
        <v>0</v>
      </c>
      <c r="W10" s="82">
        <v>0</v>
      </c>
      <c r="X10" s="129">
        <v>1</v>
      </c>
      <c r="Y10" s="82">
        <v>0</v>
      </c>
      <c r="Z10" s="82">
        <v>1</v>
      </c>
      <c r="AA10" s="82">
        <v>2</v>
      </c>
      <c r="AB10" s="82">
        <v>0</v>
      </c>
      <c r="AC10" s="129">
        <v>187</v>
      </c>
      <c r="AD10" s="129">
        <v>13612</v>
      </c>
      <c r="AE10" s="82">
        <v>4</v>
      </c>
      <c r="AF10" s="82">
        <v>0</v>
      </c>
      <c r="AG10" s="82">
        <v>1</v>
      </c>
      <c r="AH10" s="82">
        <v>1</v>
      </c>
      <c r="AI10" s="82">
        <v>1</v>
      </c>
      <c r="AJ10" s="82">
        <v>3</v>
      </c>
      <c r="AK10" s="82">
        <v>1</v>
      </c>
      <c r="AL10" s="82">
        <v>0</v>
      </c>
      <c r="AM10" s="82">
        <v>0</v>
      </c>
      <c r="AN10" s="82">
        <v>0</v>
      </c>
      <c r="AO10" s="82">
        <v>1</v>
      </c>
      <c r="AP10" s="82">
        <v>0</v>
      </c>
      <c r="AQ10" s="129">
        <v>0</v>
      </c>
      <c r="AR10" s="82">
        <v>0</v>
      </c>
      <c r="AS10" s="82">
        <v>5</v>
      </c>
      <c r="AT10" s="82">
        <v>0</v>
      </c>
      <c r="AU10" s="82">
        <v>0</v>
      </c>
      <c r="AV10" s="82">
        <v>0</v>
      </c>
      <c r="AW10" s="82">
        <v>0</v>
      </c>
      <c r="AX10" s="82">
        <v>0</v>
      </c>
      <c r="AY10" s="82">
        <v>0</v>
      </c>
      <c r="AZ10" s="82">
        <v>0</v>
      </c>
      <c r="BA10" s="82">
        <v>0</v>
      </c>
      <c r="BB10" s="82">
        <v>1</v>
      </c>
      <c r="BC10" s="82">
        <v>1</v>
      </c>
      <c r="BD10" s="82">
        <v>1</v>
      </c>
      <c r="BE10" s="82">
        <v>0</v>
      </c>
      <c r="BF10" s="82">
        <v>0</v>
      </c>
      <c r="BG10" s="82">
        <v>16</v>
      </c>
      <c r="BH10" s="82">
        <v>0</v>
      </c>
      <c r="BI10" s="82">
        <v>0</v>
      </c>
      <c r="BJ10" s="82">
        <v>0</v>
      </c>
      <c r="BK10" s="82">
        <v>0</v>
      </c>
      <c r="BL10" s="82">
        <v>0</v>
      </c>
      <c r="BM10" s="82">
        <v>0</v>
      </c>
      <c r="BN10" s="82">
        <v>0</v>
      </c>
      <c r="BO10" s="82">
        <v>0</v>
      </c>
      <c r="BP10" s="82">
        <v>0</v>
      </c>
      <c r="BQ10" s="82">
        <v>0</v>
      </c>
      <c r="BR10" s="82">
        <v>0</v>
      </c>
      <c r="BS10" s="82">
        <v>0</v>
      </c>
      <c r="BT10" s="82">
        <v>15048</v>
      </c>
      <c r="BU10" s="82">
        <v>62497</v>
      </c>
      <c r="BV10" s="82">
        <v>0</v>
      </c>
      <c r="BW10" s="82">
        <v>0</v>
      </c>
      <c r="BX10" s="82">
        <v>7</v>
      </c>
      <c r="BY10" s="82">
        <v>446</v>
      </c>
      <c r="BZ10" s="82">
        <v>125</v>
      </c>
      <c r="CA10" s="82">
        <v>63076</v>
      </c>
      <c r="CB10" s="82">
        <v>78124</v>
      </c>
      <c r="CC10" s="91"/>
      <c r="CD10" s="82">
        <v>0</v>
      </c>
      <c r="CE10" s="82">
        <v>0</v>
      </c>
      <c r="CF10" s="82">
        <v>0</v>
      </c>
      <c r="CG10" s="91"/>
      <c r="CH10" s="82">
        <v>78124</v>
      </c>
      <c r="CI10" s="82">
        <v>0</v>
      </c>
    </row>
    <row r="11" spans="1:87">
      <c r="A11" s="73">
        <v>1917</v>
      </c>
      <c r="B11" s="73" t="s">
        <v>1488</v>
      </c>
      <c r="C11" s="91">
        <v>7</v>
      </c>
      <c r="D11" s="129">
        <v>4</v>
      </c>
      <c r="E11" s="82">
        <v>2</v>
      </c>
      <c r="F11" s="82">
        <v>0</v>
      </c>
      <c r="G11" s="129">
        <v>1</v>
      </c>
      <c r="H11" s="129">
        <v>22</v>
      </c>
      <c r="I11" s="82">
        <v>5</v>
      </c>
      <c r="J11" s="82">
        <v>642</v>
      </c>
      <c r="K11" s="82">
        <v>4</v>
      </c>
      <c r="L11" s="82">
        <v>0</v>
      </c>
      <c r="M11" s="82">
        <v>8</v>
      </c>
      <c r="N11" s="82">
        <v>1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4</v>
      </c>
      <c r="U11" s="82">
        <v>4</v>
      </c>
      <c r="V11" s="82">
        <v>0</v>
      </c>
      <c r="W11" s="82">
        <v>0</v>
      </c>
      <c r="X11" s="129">
        <v>18</v>
      </c>
      <c r="Y11" s="82">
        <v>5</v>
      </c>
      <c r="Z11" s="82">
        <v>1</v>
      </c>
      <c r="AA11" s="82">
        <v>0</v>
      </c>
      <c r="AB11" s="82">
        <v>2</v>
      </c>
      <c r="AC11" s="129">
        <v>41</v>
      </c>
      <c r="AD11" s="129">
        <v>1159</v>
      </c>
      <c r="AE11" s="82">
        <v>5533</v>
      </c>
      <c r="AF11" s="82">
        <v>31</v>
      </c>
      <c r="AG11" s="82">
        <v>3</v>
      </c>
      <c r="AH11" s="82">
        <v>114</v>
      </c>
      <c r="AI11" s="82">
        <v>25</v>
      </c>
      <c r="AJ11" s="82">
        <v>13</v>
      </c>
      <c r="AK11" s="82">
        <v>59</v>
      </c>
      <c r="AL11" s="82">
        <v>12</v>
      </c>
      <c r="AM11" s="82">
        <v>34</v>
      </c>
      <c r="AN11" s="82">
        <v>7</v>
      </c>
      <c r="AO11" s="82">
        <v>0</v>
      </c>
      <c r="AP11" s="82">
        <v>3</v>
      </c>
      <c r="AQ11" s="129">
        <v>88</v>
      </c>
      <c r="AR11" s="82">
        <v>0</v>
      </c>
      <c r="AS11" s="82">
        <v>1</v>
      </c>
      <c r="AT11" s="82">
        <v>0</v>
      </c>
      <c r="AU11" s="82">
        <v>0</v>
      </c>
      <c r="AV11" s="82">
        <v>0</v>
      </c>
      <c r="AW11" s="82">
        <v>0</v>
      </c>
      <c r="AX11" s="82">
        <v>0</v>
      </c>
      <c r="AY11" s="82">
        <v>0</v>
      </c>
      <c r="AZ11" s="82">
        <v>0</v>
      </c>
      <c r="BA11" s="82">
        <v>0</v>
      </c>
      <c r="BB11" s="82">
        <v>0</v>
      </c>
      <c r="BC11" s="82">
        <v>0</v>
      </c>
      <c r="BD11" s="82">
        <v>0</v>
      </c>
      <c r="BE11" s="82">
        <v>2</v>
      </c>
      <c r="BF11" s="82">
        <v>0</v>
      </c>
      <c r="BG11" s="82">
        <v>1</v>
      </c>
      <c r="BH11" s="82">
        <v>0</v>
      </c>
      <c r="BI11" s="82">
        <v>0</v>
      </c>
      <c r="BJ11" s="82">
        <v>0</v>
      </c>
      <c r="BK11" s="82">
        <v>0</v>
      </c>
      <c r="BL11" s="82">
        <v>0</v>
      </c>
      <c r="BM11" s="82">
        <v>0</v>
      </c>
      <c r="BN11" s="82">
        <v>0</v>
      </c>
      <c r="BO11" s="82">
        <v>0</v>
      </c>
      <c r="BP11" s="82">
        <v>0</v>
      </c>
      <c r="BQ11" s="82">
        <v>0</v>
      </c>
      <c r="BR11" s="82">
        <v>0</v>
      </c>
      <c r="BS11" s="82">
        <v>0</v>
      </c>
      <c r="BT11" s="82">
        <v>7851</v>
      </c>
      <c r="BU11" s="82">
        <v>4557</v>
      </c>
      <c r="BV11" s="82">
        <v>0</v>
      </c>
      <c r="BW11" s="82">
        <v>0</v>
      </c>
      <c r="BX11" s="82">
        <v>7</v>
      </c>
      <c r="BY11" s="82">
        <v>10</v>
      </c>
      <c r="BZ11" s="82">
        <v>-665</v>
      </c>
      <c r="CA11" s="82">
        <v>3909</v>
      </c>
      <c r="CB11" s="82">
        <v>11760</v>
      </c>
      <c r="CC11" s="91"/>
      <c r="CD11" s="82">
        <v>0</v>
      </c>
      <c r="CE11" s="82">
        <v>0</v>
      </c>
      <c r="CF11" s="82">
        <v>0</v>
      </c>
      <c r="CG11" s="91"/>
      <c r="CH11" s="82">
        <v>11760</v>
      </c>
      <c r="CI11" s="82">
        <v>0</v>
      </c>
    </row>
    <row r="12" spans="1:87">
      <c r="A12" s="73">
        <v>1918</v>
      </c>
      <c r="B12" s="73" t="s">
        <v>1489</v>
      </c>
      <c r="C12" s="91">
        <v>8</v>
      </c>
      <c r="D12" s="129">
        <v>73</v>
      </c>
      <c r="E12" s="82">
        <v>1490</v>
      </c>
      <c r="F12" s="82">
        <v>39</v>
      </c>
      <c r="G12" s="129">
        <v>2</v>
      </c>
      <c r="H12" s="129">
        <v>4</v>
      </c>
      <c r="I12" s="82">
        <v>3</v>
      </c>
      <c r="J12" s="82">
        <v>2</v>
      </c>
      <c r="K12" s="82">
        <v>15335</v>
      </c>
      <c r="L12" s="82">
        <v>2</v>
      </c>
      <c r="M12" s="82">
        <v>1537</v>
      </c>
      <c r="N12" s="82">
        <v>26</v>
      </c>
      <c r="O12" s="82">
        <v>4</v>
      </c>
      <c r="P12" s="82">
        <v>11</v>
      </c>
      <c r="Q12" s="82">
        <v>16</v>
      </c>
      <c r="R12" s="82">
        <v>2408</v>
      </c>
      <c r="S12" s="82">
        <v>5</v>
      </c>
      <c r="T12" s="82">
        <v>13</v>
      </c>
      <c r="U12" s="82">
        <v>4</v>
      </c>
      <c r="V12" s="82">
        <v>33</v>
      </c>
      <c r="W12" s="82">
        <v>477</v>
      </c>
      <c r="X12" s="129">
        <v>17</v>
      </c>
      <c r="Y12" s="82">
        <v>19</v>
      </c>
      <c r="Z12" s="82">
        <v>1051</v>
      </c>
      <c r="AA12" s="82">
        <v>10</v>
      </c>
      <c r="AB12" s="82">
        <v>22</v>
      </c>
      <c r="AC12" s="129">
        <v>14</v>
      </c>
      <c r="AD12" s="129">
        <v>12</v>
      </c>
      <c r="AE12" s="82">
        <v>9</v>
      </c>
      <c r="AF12" s="82">
        <v>51</v>
      </c>
      <c r="AG12" s="82">
        <v>21</v>
      </c>
      <c r="AH12" s="82">
        <v>15</v>
      </c>
      <c r="AI12" s="82">
        <v>30</v>
      </c>
      <c r="AJ12" s="82">
        <v>16</v>
      </c>
      <c r="AK12" s="82">
        <v>11</v>
      </c>
      <c r="AL12" s="82">
        <v>6</v>
      </c>
      <c r="AM12" s="82">
        <v>15</v>
      </c>
      <c r="AN12" s="82">
        <v>10</v>
      </c>
      <c r="AO12" s="82">
        <v>7</v>
      </c>
      <c r="AP12" s="82">
        <v>2</v>
      </c>
      <c r="AQ12" s="129">
        <v>76</v>
      </c>
      <c r="AR12" s="82">
        <v>5</v>
      </c>
      <c r="AS12" s="82">
        <v>335</v>
      </c>
      <c r="AT12" s="82">
        <v>23</v>
      </c>
      <c r="AU12" s="82">
        <v>1</v>
      </c>
      <c r="AV12" s="82">
        <v>2</v>
      </c>
      <c r="AW12" s="82">
        <v>2</v>
      </c>
      <c r="AX12" s="82">
        <v>339</v>
      </c>
      <c r="AY12" s="82">
        <v>10429</v>
      </c>
      <c r="AZ12" s="82">
        <v>4</v>
      </c>
      <c r="BA12" s="82">
        <v>3</v>
      </c>
      <c r="BB12" s="82">
        <v>11</v>
      </c>
      <c r="BC12" s="82">
        <v>4</v>
      </c>
      <c r="BD12" s="82">
        <v>8</v>
      </c>
      <c r="BE12" s="82">
        <v>4</v>
      </c>
      <c r="BF12" s="82">
        <v>6</v>
      </c>
      <c r="BG12" s="82">
        <v>8</v>
      </c>
      <c r="BH12" s="82">
        <v>8</v>
      </c>
      <c r="BI12" s="82">
        <v>2</v>
      </c>
      <c r="BJ12" s="82">
        <v>10</v>
      </c>
      <c r="BK12" s="82">
        <v>1</v>
      </c>
      <c r="BL12" s="82">
        <v>1458</v>
      </c>
      <c r="BM12" s="82">
        <v>1262</v>
      </c>
      <c r="BN12" s="82">
        <v>148</v>
      </c>
      <c r="BO12" s="82">
        <v>556</v>
      </c>
      <c r="BP12" s="82">
        <v>434</v>
      </c>
      <c r="BQ12" s="82">
        <v>7</v>
      </c>
      <c r="BR12" s="82">
        <v>186</v>
      </c>
      <c r="BS12" s="82">
        <v>0</v>
      </c>
      <c r="BT12" s="82">
        <v>38152</v>
      </c>
      <c r="BU12" s="82">
        <v>30538</v>
      </c>
      <c r="BV12" s="82">
        <v>105</v>
      </c>
      <c r="BW12" s="82">
        <v>0</v>
      </c>
      <c r="BX12" s="82">
        <v>138892</v>
      </c>
      <c r="BY12" s="82">
        <v>314</v>
      </c>
      <c r="BZ12" s="82">
        <v>643</v>
      </c>
      <c r="CA12" s="82">
        <v>170492</v>
      </c>
      <c r="CB12" s="82">
        <v>208644</v>
      </c>
      <c r="CC12" s="91"/>
      <c r="CD12" s="82">
        <v>0</v>
      </c>
      <c r="CE12" s="82">
        <v>0</v>
      </c>
      <c r="CF12" s="82">
        <v>0</v>
      </c>
      <c r="CG12" s="91"/>
      <c r="CH12" s="82">
        <v>208644</v>
      </c>
      <c r="CI12" s="82">
        <v>0</v>
      </c>
    </row>
    <row r="13" spans="1:87">
      <c r="A13" s="73">
        <v>1919</v>
      </c>
      <c r="B13" s="73" t="s">
        <v>1490</v>
      </c>
      <c r="C13" s="91">
        <v>9</v>
      </c>
      <c r="D13" s="129">
        <v>49</v>
      </c>
      <c r="E13" s="82">
        <v>87</v>
      </c>
      <c r="F13" s="82">
        <v>3</v>
      </c>
      <c r="G13" s="129">
        <v>5</v>
      </c>
      <c r="H13" s="129">
        <v>127</v>
      </c>
      <c r="I13" s="82">
        <v>9</v>
      </c>
      <c r="J13" s="82">
        <v>3</v>
      </c>
      <c r="K13" s="82">
        <v>313</v>
      </c>
      <c r="L13" s="82">
        <v>1493</v>
      </c>
      <c r="M13" s="82">
        <v>4284</v>
      </c>
      <c r="N13" s="82">
        <v>849</v>
      </c>
      <c r="O13" s="82">
        <v>0</v>
      </c>
      <c r="P13" s="82">
        <v>2</v>
      </c>
      <c r="Q13" s="82">
        <v>2</v>
      </c>
      <c r="R13" s="82">
        <v>1</v>
      </c>
      <c r="S13" s="82">
        <v>1</v>
      </c>
      <c r="T13" s="82">
        <v>3</v>
      </c>
      <c r="U13" s="82">
        <v>1</v>
      </c>
      <c r="V13" s="82">
        <v>6050</v>
      </c>
      <c r="W13" s="82">
        <v>569</v>
      </c>
      <c r="X13" s="129">
        <v>113</v>
      </c>
      <c r="Y13" s="82">
        <v>512</v>
      </c>
      <c r="Z13" s="82">
        <v>442</v>
      </c>
      <c r="AA13" s="82">
        <v>266</v>
      </c>
      <c r="AB13" s="82">
        <v>5</v>
      </c>
      <c r="AC13" s="129">
        <v>2</v>
      </c>
      <c r="AD13" s="129">
        <v>21</v>
      </c>
      <c r="AE13" s="82">
        <v>2</v>
      </c>
      <c r="AF13" s="82">
        <v>16</v>
      </c>
      <c r="AG13" s="82">
        <v>2</v>
      </c>
      <c r="AH13" s="82">
        <v>5</v>
      </c>
      <c r="AI13" s="82">
        <v>92</v>
      </c>
      <c r="AJ13" s="82">
        <v>15</v>
      </c>
      <c r="AK13" s="82">
        <v>2</v>
      </c>
      <c r="AL13" s="82">
        <v>5</v>
      </c>
      <c r="AM13" s="82">
        <v>3</v>
      </c>
      <c r="AN13" s="82">
        <v>37</v>
      </c>
      <c r="AO13" s="82">
        <v>10</v>
      </c>
      <c r="AP13" s="82">
        <v>3</v>
      </c>
      <c r="AQ13" s="129">
        <v>168</v>
      </c>
      <c r="AR13" s="82">
        <v>54</v>
      </c>
      <c r="AS13" s="82">
        <v>168</v>
      </c>
      <c r="AT13" s="82">
        <v>246</v>
      </c>
      <c r="AU13" s="82">
        <v>1</v>
      </c>
      <c r="AV13" s="82">
        <v>0</v>
      </c>
      <c r="AW13" s="82">
        <v>23</v>
      </c>
      <c r="AX13" s="82">
        <v>5</v>
      </c>
      <c r="AY13" s="82">
        <v>786</v>
      </c>
      <c r="AZ13" s="82">
        <v>1</v>
      </c>
      <c r="BA13" s="82">
        <v>2</v>
      </c>
      <c r="BB13" s="82">
        <v>8</v>
      </c>
      <c r="BC13" s="82">
        <v>4</v>
      </c>
      <c r="BD13" s="82">
        <v>17</v>
      </c>
      <c r="BE13" s="82">
        <v>5</v>
      </c>
      <c r="BF13" s="82">
        <v>13</v>
      </c>
      <c r="BG13" s="82">
        <v>30</v>
      </c>
      <c r="BH13" s="82">
        <v>9</v>
      </c>
      <c r="BI13" s="82">
        <v>3</v>
      </c>
      <c r="BJ13" s="82">
        <v>16</v>
      </c>
      <c r="BK13" s="82">
        <v>26</v>
      </c>
      <c r="BL13" s="82">
        <v>298</v>
      </c>
      <c r="BM13" s="82">
        <v>104</v>
      </c>
      <c r="BN13" s="82">
        <v>16</v>
      </c>
      <c r="BO13" s="82">
        <v>42</v>
      </c>
      <c r="BP13" s="82">
        <v>35</v>
      </c>
      <c r="BQ13" s="82">
        <v>11</v>
      </c>
      <c r="BR13" s="82">
        <v>50</v>
      </c>
      <c r="BS13" s="82">
        <v>0</v>
      </c>
      <c r="BT13" s="82">
        <v>17544</v>
      </c>
      <c r="BU13" s="82">
        <v>19745</v>
      </c>
      <c r="BV13" s="82">
        <v>3</v>
      </c>
      <c r="BW13" s="82">
        <v>0</v>
      </c>
      <c r="BX13" s="82">
        <v>13421</v>
      </c>
      <c r="BY13" s="82">
        <v>330</v>
      </c>
      <c r="BZ13" s="82">
        <v>1682</v>
      </c>
      <c r="CA13" s="82">
        <v>35180</v>
      </c>
      <c r="CB13" s="82">
        <v>52724</v>
      </c>
      <c r="CC13" s="91"/>
      <c r="CD13" s="82">
        <v>0</v>
      </c>
      <c r="CE13" s="82">
        <v>0</v>
      </c>
      <c r="CF13" s="82">
        <v>0</v>
      </c>
      <c r="CG13" s="91"/>
      <c r="CH13" s="82">
        <v>52724</v>
      </c>
      <c r="CI13" s="82">
        <v>0</v>
      </c>
    </row>
    <row r="14" spans="1:87">
      <c r="A14" s="73">
        <v>1921</v>
      </c>
      <c r="B14" s="73" t="s">
        <v>1491</v>
      </c>
      <c r="C14" s="91">
        <v>10</v>
      </c>
      <c r="D14" s="129">
        <v>1606</v>
      </c>
      <c r="E14" s="82">
        <v>8785</v>
      </c>
      <c r="F14" s="82">
        <v>595</v>
      </c>
      <c r="G14" s="129">
        <v>104</v>
      </c>
      <c r="H14" s="129">
        <v>34</v>
      </c>
      <c r="I14" s="82">
        <v>15</v>
      </c>
      <c r="J14" s="82">
        <v>8</v>
      </c>
      <c r="K14" s="82">
        <v>15187</v>
      </c>
      <c r="L14" s="82">
        <v>23</v>
      </c>
      <c r="M14" s="82">
        <v>19334</v>
      </c>
      <c r="N14" s="82">
        <v>1506</v>
      </c>
      <c r="O14" s="82">
        <v>6</v>
      </c>
      <c r="P14" s="82">
        <v>27</v>
      </c>
      <c r="Q14" s="82">
        <v>24</v>
      </c>
      <c r="R14" s="82">
        <v>34</v>
      </c>
      <c r="S14" s="82">
        <v>18</v>
      </c>
      <c r="T14" s="82">
        <v>414</v>
      </c>
      <c r="U14" s="82">
        <v>16</v>
      </c>
      <c r="V14" s="82">
        <v>872</v>
      </c>
      <c r="W14" s="82">
        <v>1208</v>
      </c>
      <c r="X14" s="129">
        <v>193</v>
      </c>
      <c r="Y14" s="82">
        <v>500</v>
      </c>
      <c r="Z14" s="82">
        <v>756</v>
      </c>
      <c r="AA14" s="82">
        <v>91</v>
      </c>
      <c r="AB14" s="82">
        <v>83</v>
      </c>
      <c r="AC14" s="129">
        <v>38</v>
      </c>
      <c r="AD14" s="129">
        <v>33</v>
      </c>
      <c r="AE14" s="82">
        <v>16</v>
      </c>
      <c r="AF14" s="82">
        <v>31</v>
      </c>
      <c r="AG14" s="82">
        <v>30</v>
      </c>
      <c r="AH14" s="82">
        <v>25</v>
      </c>
      <c r="AI14" s="82">
        <v>51</v>
      </c>
      <c r="AJ14" s="82">
        <v>25</v>
      </c>
      <c r="AK14" s="82">
        <v>17</v>
      </c>
      <c r="AL14" s="82">
        <v>10</v>
      </c>
      <c r="AM14" s="82">
        <v>38</v>
      </c>
      <c r="AN14" s="82">
        <v>23</v>
      </c>
      <c r="AO14" s="82">
        <v>13</v>
      </c>
      <c r="AP14" s="82">
        <v>11</v>
      </c>
      <c r="AQ14" s="129">
        <v>151</v>
      </c>
      <c r="AR14" s="82">
        <v>82</v>
      </c>
      <c r="AS14" s="82">
        <v>2471</v>
      </c>
      <c r="AT14" s="82">
        <v>73</v>
      </c>
      <c r="AU14" s="82">
        <v>1</v>
      </c>
      <c r="AV14" s="82">
        <v>23</v>
      </c>
      <c r="AW14" s="82">
        <v>23</v>
      </c>
      <c r="AX14" s="82">
        <v>188</v>
      </c>
      <c r="AY14" s="82">
        <v>8203</v>
      </c>
      <c r="AZ14" s="82">
        <v>7</v>
      </c>
      <c r="BA14" s="82">
        <v>5</v>
      </c>
      <c r="BB14" s="82">
        <v>37</v>
      </c>
      <c r="BC14" s="82">
        <v>10</v>
      </c>
      <c r="BD14" s="82">
        <v>158</v>
      </c>
      <c r="BE14" s="82">
        <v>20</v>
      </c>
      <c r="BF14" s="82">
        <v>38</v>
      </c>
      <c r="BG14" s="82">
        <v>24</v>
      </c>
      <c r="BH14" s="82">
        <v>34</v>
      </c>
      <c r="BI14" s="82">
        <v>7</v>
      </c>
      <c r="BJ14" s="82">
        <v>27</v>
      </c>
      <c r="BK14" s="82">
        <v>5</v>
      </c>
      <c r="BL14" s="82">
        <v>987</v>
      </c>
      <c r="BM14" s="82">
        <v>1097</v>
      </c>
      <c r="BN14" s="82">
        <v>122</v>
      </c>
      <c r="BO14" s="82">
        <v>863</v>
      </c>
      <c r="BP14" s="82">
        <v>366</v>
      </c>
      <c r="BQ14" s="82">
        <v>39</v>
      </c>
      <c r="BR14" s="82">
        <v>537</v>
      </c>
      <c r="BS14" s="82">
        <v>0</v>
      </c>
      <c r="BT14" s="82">
        <v>67394</v>
      </c>
      <c r="BU14" s="82">
        <v>24956</v>
      </c>
      <c r="BV14" s="82">
        <v>152</v>
      </c>
      <c r="BW14" s="82">
        <v>0</v>
      </c>
      <c r="BX14" s="82">
        <v>127950</v>
      </c>
      <c r="BY14" s="82">
        <v>406</v>
      </c>
      <c r="BZ14" s="82">
        <v>3539</v>
      </c>
      <c r="CA14" s="82">
        <v>157003</v>
      </c>
      <c r="CB14" s="82">
        <v>224397</v>
      </c>
      <c r="CC14" s="91"/>
      <c r="CD14" s="82">
        <v>0</v>
      </c>
      <c r="CE14" s="82">
        <v>0</v>
      </c>
      <c r="CF14" s="82">
        <v>0</v>
      </c>
      <c r="CG14" s="91"/>
      <c r="CH14" s="82">
        <v>224397</v>
      </c>
      <c r="CI14" s="82">
        <v>0</v>
      </c>
    </row>
    <row r="15" spans="1:87">
      <c r="A15" s="73">
        <v>1922</v>
      </c>
      <c r="B15" s="73" t="s">
        <v>1492</v>
      </c>
      <c r="C15" s="91">
        <v>11</v>
      </c>
      <c r="D15" s="129">
        <v>14</v>
      </c>
      <c r="E15" s="82">
        <v>10</v>
      </c>
      <c r="F15" s="82">
        <v>1</v>
      </c>
      <c r="G15" s="129">
        <v>1</v>
      </c>
      <c r="H15" s="129">
        <v>7</v>
      </c>
      <c r="I15" s="82">
        <v>5</v>
      </c>
      <c r="J15" s="82">
        <v>2</v>
      </c>
      <c r="K15" s="82">
        <v>297</v>
      </c>
      <c r="L15" s="82">
        <v>2</v>
      </c>
      <c r="M15" s="82">
        <v>64</v>
      </c>
      <c r="N15" s="82">
        <v>5564</v>
      </c>
      <c r="O15" s="82">
        <v>2</v>
      </c>
      <c r="P15" s="82">
        <v>6</v>
      </c>
      <c r="Q15" s="82">
        <v>8</v>
      </c>
      <c r="R15" s="82">
        <v>6</v>
      </c>
      <c r="S15" s="82">
        <v>4</v>
      </c>
      <c r="T15" s="82">
        <v>7</v>
      </c>
      <c r="U15" s="82">
        <v>2</v>
      </c>
      <c r="V15" s="82">
        <v>41</v>
      </c>
      <c r="W15" s="82">
        <v>2</v>
      </c>
      <c r="X15" s="129">
        <v>10</v>
      </c>
      <c r="Y15" s="82">
        <v>8</v>
      </c>
      <c r="Z15" s="82">
        <v>9</v>
      </c>
      <c r="AA15" s="82">
        <v>6</v>
      </c>
      <c r="AB15" s="82">
        <v>16</v>
      </c>
      <c r="AC15" s="129">
        <v>8</v>
      </c>
      <c r="AD15" s="129">
        <v>14</v>
      </c>
      <c r="AE15" s="82">
        <v>5</v>
      </c>
      <c r="AF15" s="82">
        <v>36</v>
      </c>
      <c r="AG15" s="82">
        <v>14</v>
      </c>
      <c r="AH15" s="82">
        <v>16</v>
      </c>
      <c r="AI15" s="82">
        <v>54</v>
      </c>
      <c r="AJ15" s="82">
        <v>27</v>
      </c>
      <c r="AK15" s="82">
        <v>14</v>
      </c>
      <c r="AL15" s="82">
        <v>13</v>
      </c>
      <c r="AM15" s="82">
        <v>12</v>
      </c>
      <c r="AN15" s="82">
        <v>21</v>
      </c>
      <c r="AO15" s="82">
        <v>11</v>
      </c>
      <c r="AP15" s="82">
        <v>3</v>
      </c>
      <c r="AQ15" s="129">
        <v>135</v>
      </c>
      <c r="AR15" s="82">
        <v>7</v>
      </c>
      <c r="AS15" s="82">
        <v>63</v>
      </c>
      <c r="AT15" s="82">
        <v>17</v>
      </c>
      <c r="AU15" s="82">
        <v>0</v>
      </c>
      <c r="AV15" s="82">
        <v>7</v>
      </c>
      <c r="AW15" s="82">
        <v>3</v>
      </c>
      <c r="AX15" s="82">
        <v>361</v>
      </c>
      <c r="AY15" s="82">
        <v>19851</v>
      </c>
      <c r="AZ15" s="82">
        <v>2</v>
      </c>
      <c r="BA15" s="82">
        <v>2</v>
      </c>
      <c r="BB15" s="82">
        <v>7</v>
      </c>
      <c r="BC15" s="82">
        <v>3</v>
      </c>
      <c r="BD15" s="82">
        <v>105</v>
      </c>
      <c r="BE15" s="82">
        <v>4</v>
      </c>
      <c r="BF15" s="82">
        <v>7</v>
      </c>
      <c r="BG15" s="82">
        <v>4</v>
      </c>
      <c r="BH15" s="82">
        <v>4</v>
      </c>
      <c r="BI15" s="82">
        <v>2</v>
      </c>
      <c r="BJ15" s="82">
        <v>10</v>
      </c>
      <c r="BK15" s="82">
        <v>1</v>
      </c>
      <c r="BL15" s="82">
        <v>69</v>
      </c>
      <c r="BM15" s="82">
        <v>66</v>
      </c>
      <c r="BN15" s="82">
        <v>10</v>
      </c>
      <c r="BO15" s="82">
        <v>32</v>
      </c>
      <c r="BP15" s="82">
        <v>106</v>
      </c>
      <c r="BQ15" s="82">
        <v>24</v>
      </c>
      <c r="BR15" s="82">
        <v>16</v>
      </c>
      <c r="BS15" s="82">
        <v>0</v>
      </c>
      <c r="BT15" s="82">
        <v>27263</v>
      </c>
      <c r="BU15" s="82">
        <v>2271</v>
      </c>
      <c r="BV15" s="82">
        <v>3</v>
      </c>
      <c r="BW15" s="82">
        <v>0</v>
      </c>
      <c r="BX15" s="82">
        <v>35566</v>
      </c>
      <c r="BY15" s="82">
        <v>221</v>
      </c>
      <c r="BZ15" s="82">
        <v>-2608</v>
      </c>
      <c r="CA15" s="82">
        <v>35453</v>
      </c>
      <c r="CB15" s="82">
        <v>62716</v>
      </c>
      <c r="CC15" s="91"/>
      <c r="CD15" s="82">
        <v>0</v>
      </c>
      <c r="CE15" s="82">
        <v>0</v>
      </c>
      <c r="CF15" s="82">
        <v>0</v>
      </c>
      <c r="CG15" s="91"/>
      <c r="CH15" s="82">
        <v>62716</v>
      </c>
      <c r="CI15" s="82">
        <v>0</v>
      </c>
    </row>
    <row r="16" spans="1:87">
      <c r="A16" s="73">
        <v>1923</v>
      </c>
      <c r="B16" s="73" t="s">
        <v>1493</v>
      </c>
      <c r="C16" s="91">
        <v>12</v>
      </c>
      <c r="D16" s="129">
        <v>1</v>
      </c>
      <c r="E16" s="82">
        <v>1</v>
      </c>
      <c r="F16" s="82">
        <v>0</v>
      </c>
      <c r="G16" s="129">
        <v>0</v>
      </c>
      <c r="H16" s="129">
        <v>0</v>
      </c>
      <c r="I16" s="82">
        <v>0</v>
      </c>
      <c r="J16" s="82">
        <v>0</v>
      </c>
      <c r="K16" s="82">
        <v>3</v>
      </c>
      <c r="L16" s="82">
        <v>0</v>
      </c>
      <c r="M16" s="82">
        <v>3</v>
      </c>
      <c r="N16" s="82">
        <v>0</v>
      </c>
      <c r="O16" s="82">
        <v>403</v>
      </c>
      <c r="P16" s="82">
        <v>1</v>
      </c>
      <c r="Q16" s="82">
        <v>1</v>
      </c>
      <c r="R16" s="82">
        <v>1</v>
      </c>
      <c r="S16" s="82">
        <v>0</v>
      </c>
      <c r="T16" s="82">
        <v>2</v>
      </c>
      <c r="U16" s="82">
        <v>1</v>
      </c>
      <c r="V16" s="82">
        <v>1</v>
      </c>
      <c r="W16" s="82">
        <v>0</v>
      </c>
      <c r="X16" s="129">
        <v>1</v>
      </c>
      <c r="Y16" s="82">
        <v>0</v>
      </c>
      <c r="Z16" s="82">
        <v>1</v>
      </c>
      <c r="AA16" s="82">
        <v>1</v>
      </c>
      <c r="AB16" s="82">
        <v>1</v>
      </c>
      <c r="AC16" s="129">
        <v>1</v>
      </c>
      <c r="AD16" s="129">
        <v>0</v>
      </c>
      <c r="AE16" s="82">
        <v>0</v>
      </c>
      <c r="AF16" s="82">
        <v>1</v>
      </c>
      <c r="AG16" s="82">
        <v>1</v>
      </c>
      <c r="AH16" s="82">
        <v>1</v>
      </c>
      <c r="AI16" s="82">
        <v>2</v>
      </c>
      <c r="AJ16" s="82">
        <v>1</v>
      </c>
      <c r="AK16" s="82">
        <v>1</v>
      </c>
      <c r="AL16" s="82">
        <v>0</v>
      </c>
      <c r="AM16" s="82">
        <v>1</v>
      </c>
      <c r="AN16" s="82">
        <v>1</v>
      </c>
      <c r="AO16" s="82">
        <v>0</v>
      </c>
      <c r="AP16" s="82">
        <v>0</v>
      </c>
      <c r="AQ16" s="129">
        <v>3</v>
      </c>
      <c r="AR16" s="82">
        <v>0</v>
      </c>
      <c r="AS16" s="82">
        <v>4</v>
      </c>
      <c r="AT16" s="82">
        <v>1</v>
      </c>
      <c r="AU16" s="82">
        <v>0</v>
      </c>
      <c r="AV16" s="82">
        <v>0</v>
      </c>
      <c r="AW16" s="82">
        <v>0</v>
      </c>
      <c r="AX16" s="82">
        <v>0</v>
      </c>
      <c r="AY16" s="82">
        <v>2</v>
      </c>
      <c r="AZ16" s="82">
        <v>1</v>
      </c>
      <c r="BA16" s="82">
        <v>0</v>
      </c>
      <c r="BB16" s="82">
        <v>1</v>
      </c>
      <c r="BC16" s="82">
        <v>0</v>
      </c>
      <c r="BD16" s="82">
        <v>1</v>
      </c>
      <c r="BE16" s="82">
        <v>0</v>
      </c>
      <c r="BF16" s="82">
        <v>1</v>
      </c>
      <c r="BG16" s="82">
        <v>1</v>
      </c>
      <c r="BH16" s="82">
        <v>0</v>
      </c>
      <c r="BI16" s="82">
        <v>0</v>
      </c>
      <c r="BJ16" s="82">
        <v>1</v>
      </c>
      <c r="BK16" s="82">
        <v>0</v>
      </c>
      <c r="BL16" s="82">
        <v>1</v>
      </c>
      <c r="BM16" s="82">
        <v>1</v>
      </c>
      <c r="BN16" s="82">
        <v>0</v>
      </c>
      <c r="BO16" s="82">
        <v>0</v>
      </c>
      <c r="BP16" s="82">
        <v>1</v>
      </c>
      <c r="BQ16" s="82">
        <v>0</v>
      </c>
      <c r="BR16" s="82">
        <v>0</v>
      </c>
      <c r="BS16" s="82">
        <v>0</v>
      </c>
      <c r="BT16" s="82">
        <v>451</v>
      </c>
      <c r="BU16" s="82">
        <v>6415</v>
      </c>
      <c r="BV16" s="82">
        <v>0</v>
      </c>
      <c r="BW16" s="82">
        <v>0</v>
      </c>
      <c r="BX16" s="82">
        <v>8500</v>
      </c>
      <c r="BY16" s="82">
        <v>56</v>
      </c>
      <c r="BZ16" s="82">
        <v>-151</v>
      </c>
      <c r="CA16" s="82">
        <v>14821</v>
      </c>
      <c r="CB16" s="82">
        <v>15272</v>
      </c>
      <c r="CC16" s="91"/>
      <c r="CD16" s="82">
        <v>0</v>
      </c>
      <c r="CE16" s="82">
        <v>0</v>
      </c>
      <c r="CF16" s="82">
        <v>0</v>
      </c>
      <c r="CG16" s="91"/>
      <c r="CH16" s="82">
        <v>15272</v>
      </c>
      <c r="CI16" s="82">
        <v>0</v>
      </c>
    </row>
    <row r="17" spans="1:87">
      <c r="A17" s="73">
        <v>1924</v>
      </c>
      <c r="B17" s="73" t="s">
        <v>1494</v>
      </c>
      <c r="C17" s="91">
        <v>13</v>
      </c>
      <c r="D17" s="129">
        <v>414</v>
      </c>
      <c r="E17" s="82">
        <v>10</v>
      </c>
      <c r="F17" s="82">
        <v>2</v>
      </c>
      <c r="G17" s="129">
        <v>142</v>
      </c>
      <c r="H17" s="129">
        <v>49</v>
      </c>
      <c r="I17" s="82">
        <v>2</v>
      </c>
      <c r="J17" s="82">
        <v>4</v>
      </c>
      <c r="K17" s="82">
        <v>15</v>
      </c>
      <c r="L17" s="82">
        <v>83</v>
      </c>
      <c r="M17" s="82">
        <v>152</v>
      </c>
      <c r="N17" s="82">
        <v>10</v>
      </c>
      <c r="O17" s="82">
        <v>1</v>
      </c>
      <c r="P17" s="82">
        <v>7952</v>
      </c>
      <c r="Q17" s="82">
        <v>12791</v>
      </c>
      <c r="R17" s="82">
        <v>2429</v>
      </c>
      <c r="S17" s="82">
        <v>8</v>
      </c>
      <c r="T17" s="82">
        <v>85</v>
      </c>
      <c r="U17" s="82">
        <v>5</v>
      </c>
      <c r="V17" s="82">
        <v>4</v>
      </c>
      <c r="W17" s="82">
        <v>1</v>
      </c>
      <c r="X17" s="129">
        <v>21</v>
      </c>
      <c r="Y17" s="82">
        <v>41</v>
      </c>
      <c r="Z17" s="82">
        <v>15</v>
      </c>
      <c r="AA17" s="82">
        <v>77</v>
      </c>
      <c r="AB17" s="82">
        <v>520</v>
      </c>
      <c r="AC17" s="129">
        <v>34</v>
      </c>
      <c r="AD17" s="129">
        <v>4</v>
      </c>
      <c r="AE17" s="82">
        <v>3</v>
      </c>
      <c r="AF17" s="82">
        <v>50</v>
      </c>
      <c r="AG17" s="82">
        <v>9</v>
      </c>
      <c r="AH17" s="82">
        <v>41</v>
      </c>
      <c r="AI17" s="82">
        <v>26</v>
      </c>
      <c r="AJ17" s="82">
        <v>58</v>
      </c>
      <c r="AK17" s="82">
        <v>1247</v>
      </c>
      <c r="AL17" s="82">
        <v>68</v>
      </c>
      <c r="AM17" s="82">
        <v>1095</v>
      </c>
      <c r="AN17" s="82">
        <v>9</v>
      </c>
      <c r="AO17" s="82">
        <v>16</v>
      </c>
      <c r="AP17" s="82">
        <v>8</v>
      </c>
      <c r="AQ17" s="129">
        <v>503</v>
      </c>
      <c r="AR17" s="82">
        <v>21</v>
      </c>
      <c r="AS17" s="82">
        <v>148</v>
      </c>
      <c r="AT17" s="82">
        <v>39</v>
      </c>
      <c r="AU17" s="82">
        <v>8</v>
      </c>
      <c r="AV17" s="82">
        <v>2</v>
      </c>
      <c r="AW17" s="82">
        <v>5</v>
      </c>
      <c r="AX17" s="82">
        <v>181</v>
      </c>
      <c r="AY17" s="82">
        <v>123</v>
      </c>
      <c r="AZ17" s="82">
        <v>1</v>
      </c>
      <c r="BA17" s="82">
        <v>5</v>
      </c>
      <c r="BB17" s="82">
        <v>6</v>
      </c>
      <c r="BC17" s="82">
        <v>3</v>
      </c>
      <c r="BD17" s="82">
        <v>15</v>
      </c>
      <c r="BE17" s="82">
        <v>5</v>
      </c>
      <c r="BF17" s="82">
        <v>10</v>
      </c>
      <c r="BG17" s="82">
        <v>9</v>
      </c>
      <c r="BH17" s="82">
        <v>3</v>
      </c>
      <c r="BI17" s="82">
        <v>3</v>
      </c>
      <c r="BJ17" s="82">
        <v>16</v>
      </c>
      <c r="BK17" s="82">
        <v>2</v>
      </c>
      <c r="BL17" s="82">
        <v>34</v>
      </c>
      <c r="BM17" s="82">
        <v>39</v>
      </c>
      <c r="BN17" s="82">
        <v>6</v>
      </c>
      <c r="BO17" s="82">
        <v>19</v>
      </c>
      <c r="BP17" s="82">
        <v>31</v>
      </c>
      <c r="BQ17" s="82">
        <v>7</v>
      </c>
      <c r="BR17" s="82">
        <v>439</v>
      </c>
      <c r="BS17" s="82">
        <v>0</v>
      </c>
      <c r="BT17" s="82">
        <v>29181</v>
      </c>
      <c r="BU17" s="82">
        <v>1508</v>
      </c>
      <c r="BV17" s="82">
        <v>2</v>
      </c>
      <c r="BW17" s="82">
        <v>0</v>
      </c>
      <c r="BX17" s="82">
        <v>16060</v>
      </c>
      <c r="BY17" s="82">
        <v>129</v>
      </c>
      <c r="BZ17" s="82">
        <v>-245</v>
      </c>
      <c r="CA17" s="82">
        <v>17453</v>
      </c>
      <c r="CB17" s="82">
        <v>46634</v>
      </c>
      <c r="CC17" s="91"/>
      <c r="CD17" s="82">
        <v>0</v>
      </c>
      <c r="CE17" s="82">
        <v>0</v>
      </c>
      <c r="CF17" s="82">
        <v>0</v>
      </c>
      <c r="CG17" s="91"/>
      <c r="CH17" s="82">
        <v>46634</v>
      </c>
      <c r="CI17" s="82">
        <v>0</v>
      </c>
    </row>
    <row r="18" spans="1:87">
      <c r="A18" s="73">
        <v>2801</v>
      </c>
      <c r="B18" s="73" t="s">
        <v>1495</v>
      </c>
      <c r="C18" s="91">
        <v>14</v>
      </c>
      <c r="D18" s="129">
        <v>14</v>
      </c>
      <c r="E18" s="82">
        <v>6</v>
      </c>
      <c r="F18" s="82">
        <v>9</v>
      </c>
      <c r="G18" s="129">
        <v>5</v>
      </c>
      <c r="H18" s="129">
        <v>53</v>
      </c>
      <c r="I18" s="82">
        <v>7</v>
      </c>
      <c r="J18" s="82">
        <v>2</v>
      </c>
      <c r="K18" s="82">
        <v>19</v>
      </c>
      <c r="L18" s="82">
        <v>2</v>
      </c>
      <c r="M18" s="82">
        <v>21</v>
      </c>
      <c r="N18" s="82">
        <v>3</v>
      </c>
      <c r="O18" s="82">
        <v>1</v>
      </c>
      <c r="P18" s="82">
        <v>63</v>
      </c>
      <c r="Q18" s="82">
        <v>1737</v>
      </c>
      <c r="R18" s="82">
        <v>88</v>
      </c>
      <c r="S18" s="82">
        <v>2</v>
      </c>
      <c r="T18" s="82">
        <v>5</v>
      </c>
      <c r="U18" s="82">
        <v>1</v>
      </c>
      <c r="V18" s="82">
        <v>9</v>
      </c>
      <c r="W18" s="82">
        <v>1</v>
      </c>
      <c r="X18" s="129">
        <v>5</v>
      </c>
      <c r="Y18" s="82">
        <v>7</v>
      </c>
      <c r="Z18" s="82">
        <v>2</v>
      </c>
      <c r="AA18" s="82">
        <v>3</v>
      </c>
      <c r="AB18" s="82">
        <v>8</v>
      </c>
      <c r="AC18" s="129">
        <v>15</v>
      </c>
      <c r="AD18" s="129">
        <v>6</v>
      </c>
      <c r="AE18" s="82">
        <v>3</v>
      </c>
      <c r="AF18" s="82">
        <v>51</v>
      </c>
      <c r="AG18" s="82">
        <v>7</v>
      </c>
      <c r="AH18" s="82">
        <v>7</v>
      </c>
      <c r="AI18" s="82">
        <v>80</v>
      </c>
      <c r="AJ18" s="82">
        <v>12</v>
      </c>
      <c r="AK18" s="82">
        <v>31</v>
      </c>
      <c r="AL18" s="82">
        <v>6</v>
      </c>
      <c r="AM18" s="82">
        <v>24</v>
      </c>
      <c r="AN18" s="82">
        <v>32</v>
      </c>
      <c r="AO18" s="82">
        <v>68</v>
      </c>
      <c r="AP18" s="82">
        <v>75</v>
      </c>
      <c r="AQ18" s="129">
        <v>74</v>
      </c>
      <c r="AR18" s="82">
        <v>5</v>
      </c>
      <c r="AS18" s="82">
        <v>274</v>
      </c>
      <c r="AT18" s="82">
        <v>140</v>
      </c>
      <c r="AU18" s="82">
        <v>6</v>
      </c>
      <c r="AV18" s="82">
        <v>117</v>
      </c>
      <c r="AW18" s="82">
        <v>65</v>
      </c>
      <c r="AX18" s="82">
        <v>63</v>
      </c>
      <c r="AY18" s="82">
        <v>136</v>
      </c>
      <c r="AZ18" s="82">
        <v>1</v>
      </c>
      <c r="BA18" s="82">
        <v>88</v>
      </c>
      <c r="BB18" s="82">
        <v>41</v>
      </c>
      <c r="BC18" s="82">
        <v>2</v>
      </c>
      <c r="BD18" s="82">
        <v>525</v>
      </c>
      <c r="BE18" s="82">
        <v>26</v>
      </c>
      <c r="BF18" s="82">
        <v>8</v>
      </c>
      <c r="BG18" s="82">
        <v>136</v>
      </c>
      <c r="BH18" s="82">
        <v>24</v>
      </c>
      <c r="BI18" s="82">
        <v>2</v>
      </c>
      <c r="BJ18" s="82">
        <v>115</v>
      </c>
      <c r="BK18" s="82">
        <v>144</v>
      </c>
      <c r="BL18" s="82">
        <v>336</v>
      </c>
      <c r="BM18" s="82">
        <v>433</v>
      </c>
      <c r="BN18" s="82">
        <v>3</v>
      </c>
      <c r="BO18" s="82">
        <v>29</v>
      </c>
      <c r="BP18" s="82">
        <v>33</v>
      </c>
      <c r="BQ18" s="82">
        <v>87</v>
      </c>
      <c r="BR18" s="82">
        <v>636</v>
      </c>
      <c r="BS18" s="82">
        <v>0</v>
      </c>
      <c r="BT18" s="82">
        <v>6041</v>
      </c>
      <c r="BU18" s="82">
        <v>1182</v>
      </c>
      <c r="BV18" s="82">
        <v>21</v>
      </c>
      <c r="BW18" s="82">
        <v>0</v>
      </c>
      <c r="BX18" s="82">
        <v>53375</v>
      </c>
      <c r="BY18" s="82">
        <v>353</v>
      </c>
      <c r="BZ18" s="82">
        <v>-405</v>
      </c>
      <c r="CA18" s="82">
        <v>54526</v>
      </c>
      <c r="CB18" s="82">
        <v>60567</v>
      </c>
      <c r="CC18" s="91"/>
      <c r="CD18" s="82">
        <v>0</v>
      </c>
      <c r="CE18" s="82">
        <v>0</v>
      </c>
      <c r="CF18" s="82">
        <v>0</v>
      </c>
      <c r="CG18" s="91"/>
      <c r="CH18" s="82">
        <v>60567</v>
      </c>
      <c r="CI18" s="82">
        <v>0</v>
      </c>
    </row>
    <row r="19" spans="1:87">
      <c r="A19" s="73">
        <v>2802</v>
      </c>
      <c r="B19" s="73" t="s">
        <v>1496</v>
      </c>
      <c r="C19" s="91">
        <v>15</v>
      </c>
      <c r="D19" s="129">
        <v>3</v>
      </c>
      <c r="E19" s="82">
        <v>9</v>
      </c>
      <c r="F19" s="82">
        <v>0</v>
      </c>
      <c r="G19" s="129">
        <v>6</v>
      </c>
      <c r="H19" s="129">
        <v>4</v>
      </c>
      <c r="I19" s="82">
        <v>1</v>
      </c>
      <c r="J19" s="82">
        <v>1</v>
      </c>
      <c r="K19" s="82">
        <v>25</v>
      </c>
      <c r="L19" s="82">
        <v>0</v>
      </c>
      <c r="M19" s="82">
        <v>22</v>
      </c>
      <c r="N19" s="82">
        <v>2</v>
      </c>
      <c r="O19" s="82">
        <v>0</v>
      </c>
      <c r="P19" s="82">
        <v>10</v>
      </c>
      <c r="Q19" s="82">
        <v>8</v>
      </c>
      <c r="R19" s="82">
        <v>3330</v>
      </c>
      <c r="S19" s="82">
        <v>1</v>
      </c>
      <c r="T19" s="82">
        <v>56</v>
      </c>
      <c r="U19" s="82">
        <v>1</v>
      </c>
      <c r="V19" s="82">
        <v>1</v>
      </c>
      <c r="W19" s="82">
        <v>4</v>
      </c>
      <c r="X19" s="129">
        <v>8</v>
      </c>
      <c r="Y19" s="82">
        <v>13</v>
      </c>
      <c r="Z19" s="82">
        <v>12</v>
      </c>
      <c r="AA19" s="82">
        <v>3</v>
      </c>
      <c r="AB19" s="82">
        <v>23</v>
      </c>
      <c r="AC19" s="129">
        <v>4</v>
      </c>
      <c r="AD19" s="129">
        <v>2</v>
      </c>
      <c r="AE19" s="82">
        <v>1</v>
      </c>
      <c r="AF19" s="82">
        <v>29</v>
      </c>
      <c r="AG19" s="82">
        <v>1</v>
      </c>
      <c r="AH19" s="82">
        <v>4</v>
      </c>
      <c r="AI19" s="82">
        <v>5</v>
      </c>
      <c r="AJ19" s="82">
        <v>37</v>
      </c>
      <c r="AK19" s="82">
        <v>13</v>
      </c>
      <c r="AL19" s="82">
        <v>2</v>
      </c>
      <c r="AM19" s="82">
        <v>30</v>
      </c>
      <c r="AN19" s="82">
        <v>2</v>
      </c>
      <c r="AO19" s="82">
        <v>79</v>
      </c>
      <c r="AP19" s="82">
        <v>1</v>
      </c>
      <c r="AQ19" s="129">
        <v>38</v>
      </c>
      <c r="AR19" s="82">
        <v>8</v>
      </c>
      <c r="AS19" s="82">
        <v>15</v>
      </c>
      <c r="AT19" s="82">
        <v>12</v>
      </c>
      <c r="AU19" s="82">
        <v>0</v>
      </c>
      <c r="AV19" s="82">
        <v>1</v>
      </c>
      <c r="AW19" s="82">
        <v>1</v>
      </c>
      <c r="AX19" s="82">
        <v>3</v>
      </c>
      <c r="AY19" s="82">
        <v>46</v>
      </c>
      <c r="AZ19" s="82">
        <v>0</v>
      </c>
      <c r="BA19" s="82">
        <v>21</v>
      </c>
      <c r="BB19" s="82">
        <v>1</v>
      </c>
      <c r="BC19" s="82">
        <v>2</v>
      </c>
      <c r="BD19" s="82">
        <v>3</v>
      </c>
      <c r="BE19" s="82">
        <v>1</v>
      </c>
      <c r="BF19" s="82">
        <v>2</v>
      </c>
      <c r="BG19" s="82">
        <v>4</v>
      </c>
      <c r="BH19" s="82">
        <v>1</v>
      </c>
      <c r="BI19" s="82">
        <v>2</v>
      </c>
      <c r="BJ19" s="82">
        <v>5</v>
      </c>
      <c r="BK19" s="82">
        <v>43</v>
      </c>
      <c r="BL19" s="82">
        <v>27</v>
      </c>
      <c r="BM19" s="82">
        <v>10</v>
      </c>
      <c r="BN19" s="82">
        <v>1</v>
      </c>
      <c r="BO19" s="82">
        <v>9</v>
      </c>
      <c r="BP19" s="82">
        <v>24</v>
      </c>
      <c r="BQ19" s="82">
        <v>1</v>
      </c>
      <c r="BR19" s="82">
        <v>4</v>
      </c>
      <c r="BS19" s="82">
        <v>0</v>
      </c>
      <c r="BT19" s="82">
        <v>4041</v>
      </c>
      <c r="BU19" s="82">
        <v>6172</v>
      </c>
      <c r="BV19" s="82">
        <v>1</v>
      </c>
      <c r="BW19" s="82">
        <v>0</v>
      </c>
      <c r="BX19" s="82">
        <v>29605</v>
      </c>
      <c r="BY19" s="82">
        <v>113</v>
      </c>
      <c r="BZ19" s="82">
        <v>-1795</v>
      </c>
      <c r="CA19" s="82">
        <v>34095</v>
      </c>
      <c r="CB19" s="82">
        <v>38136</v>
      </c>
      <c r="CC19" s="91"/>
      <c r="CD19" s="82">
        <v>0</v>
      </c>
      <c r="CE19" s="82">
        <v>0</v>
      </c>
      <c r="CF19" s="82">
        <v>0</v>
      </c>
      <c r="CG19" s="91"/>
      <c r="CH19" s="82">
        <v>38136</v>
      </c>
      <c r="CI19" s="82">
        <v>0</v>
      </c>
    </row>
    <row r="20" spans="1:87">
      <c r="A20" s="73">
        <v>5801</v>
      </c>
      <c r="B20" s="73" t="s">
        <v>1497</v>
      </c>
      <c r="C20" s="91">
        <v>16</v>
      </c>
      <c r="D20" s="129">
        <v>353</v>
      </c>
      <c r="E20" s="82">
        <v>232</v>
      </c>
      <c r="F20" s="82">
        <v>15</v>
      </c>
      <c r="G20" s="129">
        <v>6</v>
      </c>
      <c r="H20" s="129">
        <v>2</v>
      </c>
      <c r="I20" s="82">
        <v>1</v>
      </c>
      <c r="J20" s="82">
        <v>0</v>
      </c>
      <c r="K20" s="82">
        <v>45</v>
      </c>
      <c r="L20" s="82">
        <v>1</v>
      </c>
      <c r="M20" s="82">
        <v>349</v>
      </c>
      <c r="N20" s="82">
        <v>80</v>
      </c>
      <c r="O20" s="82">
        <v>1</v>
      </c>
      <c r="P20" s="82">
        <v>29</v>
      </c>
      <c r="Q20" s="82">
        <v>3</v>
      </c>
      <c r="R20" s="82">
        <v>2</v>
      </c>
      <c r="S20" s="82">
        <v>3075</v>
      </c>
      <c r="T20" s="82">
        <v>326</v>
      </c>
      <c r="U20" s="82">
        <v>2</v>
      </c>
      <c r="V20" s="82">
        <v>3</v>
      </c>
      <c r="W20" s="82">
        <v>1</v>
      </c>
      <c r="X20" s="129">
        <v>21</v>
      </c>
      <c r="Y20" s="82">
        <v>43</v>
      </c>
      <c r="Z20" s="82">
        <v>3</v>
      </c>
      <c r="AA20" s="82">
        <v>2</v>
      </c>
      <c r="AB20" s="82">
        <v>18</v>
      </c>
      <c r="AC20" s="129">
        <v>43</v>
      </c>
      <c r="AD20" s="129">
        <v>18</v>
      </c>
      <c r="AE20" s="82">
        <v>4</v>
      </c>
      <c r="AF20" s="82">
        <v>227</v>
      </c>
      <c r="AG20" s="82">
        <v>4</v>
      </c>
      <c r="AH20" s="82">
        <v>11</v>
      </c>
      <c r="AI20" s="82">
        <v>385</v>
      </c>
      <c r="AJ20" s="82">
        <v>277</v>
      </c>
      <c r="AK20" s="82">
        <v>92</v>
      </c>
      <c r="AL20" s="82">
        <v>298</v>
      </c>
      <c r="AM20" s="82">
        <v>5374</v>
      </c>
      <c r="AN20" s="82">
        <v>4</v>
      </c>
      <c r="AO20" s="82">
        <v>333</v>
      </c>
      <c r="AP20" s="82">
        <v>6</v>
      </c>
      <c r="AQ20" s="129">
        <v>5234</v>
      </c>
      <c r="AR20" s="82">
        <v>14</v>
      </c>
      <c r="AS20" s="82">
        <v>2098</v>
      </c>
      <c r="AT20" s="82">
        <v>5</v>
      </c>
      <c r="AU20" s="82">
        <v>0</v>
      </c>
      <c r="AV20" s="82">
        <v>1</v>
      </c>
      <c r="AW20" s="82">
        <v>86</v>
      </c>
      <c r="AX20" s="82">
        <v>4</v>
      </c>
      <c r="AY20" s="82">
        <v>18</v>
      </c>
      <c r="AZ20" s="82">
        <v>2</v>
      </c>
      <c r="BA20" s="82">
        <v>153</v>
      </c>
      <c r="BB20" s="82">
        <v>10</v>
      </c>
      <c r="BC20" s="82">
        <v>5</v>
      </c>
      <c r="BD20" s="82">
        <v>19</v>
      </c>
      <c r="BE20" s="82">
        <v>404</v>
      </c>
      <c r="BF20" s="82">
        <v>16</v>
      </c>
      <c r="BG20" s="82">
        <v>4</v>
      </c>
      <c r="BH20" s="82">
        <v>4</v>
      </c>
      <c r="BI20" s="82">
        <v>4</v>
      </c>
      <c r="BJ20" s="82">
        <v>116</v>
      </c>
      <c r="BK20" s="82">
        <v>1</v>
      </c>
      <c r="BL20" s="82">
        <v>56</v>
      </c>
      <c r="BM20" s="82">
        <v>25</v>
      </c>
      <c r="BN20" s="82">
        <v>13</v>
      </c>
      <c r="BO20" s="82">
        <v>6</v>
      </c>
      <c r="BP20" s="82">
        <v>12</v>
      </c>
      <c r="BQ20" s="82">
        <v>13</v>
      </c>
      <c r="BR20" s="82">
        <v>171</v>
      </c>
      <c r="BS20" s="82">
        <v>0</v>
      </c>
      <c r="BT20" s="82">
        <v>20184</v>
      </c>
      <c r="BU20" s="82">
        <v>3435</v>
      </c>
      <c r="BV20" s="82">
        <v>0</v>
      </c>
      <c r="BW20" s="82">
        <v>0</v>
      </c>
      <c r="BX20" s="82">
        <v>2140</v>
      </c>
      <c r="BY20" s="82">
        <v>138</v>
      </c>
      <c r="BZ20" s="82">
        <v>-149</v>
      </c>
      <c r="CA20" s="82">
        <v>5565</v>
      </c>
      <c r="CB20" s="82">
        <v>25749</v>
      </c>
      <c r="CC20" s="91"/>
      <c r="CD20" s="82">
        <v>0</v>
      </c>
      <c r="CE20" s="82">
        <v>0</v>
      </c>
      <c r="CF20" s="82">
        <v>0</v>
      </c>
      <c r="CG20" s="91"/>
      <c r="CH20" s="82">
        <v>25749</v>
      </c>
      <c r="CI20" s="82">
        <v>0</v>
      </c>
    </row>
    <row r="21" spans="1:87">
      <c r="A21" s="73">
        <v>5802</v>
      </c>
      <c r="B21" s="73" t="s">
        <v>1498</v>
      </c>
      <c r="C21" s="91">
        <v>17</v>
      </c>
      <c r="D21" s="129">
        <v>286</v>
      </c>
      <c r="E21" s="82">
        <v>99</v>
      </c>
      <c r="F21" s="82">
        <v>13</v>
      </c>
      <c r="G21" s="129">
        <v>8</v>
      </c>
      <c r="H21" s="129">
        <v>33</v>
      </c>
      <c r="I21" s="82">
        <v>53</v>
      </c>
      <c r="J21" s="82">
        <v>19</v>
      </c>
      <c r="K21" s="82">
        <v>1996</v>
      </c>
      <c r="L21" s="82">
        <v>22</v>
      </c>
      <c r="M21" s="82">
        <v>2400</v>
      </c>
      <c r="N21" s="82">
        <v>173</v>
      </c>
      <c r="O21" s="82">
        <v>646</v>
      </c>
      <c r="P21" s="82">
        <v>467</v>
      </c>
      <c r="Q21" s="82">
        <v>458</v>
      </c>
      <c r="R21" s="82">
        <v>489</v>
      </c>
      <c r="S21" s="82">
        <v>455</v>
      </c>
      <c r="T21" s="82">
        <v>9176</v>
      </c>
      <c r="U21" s="82">
        <v>1115</v>
      </c>
      <c r="V21" s="82">
        <v>81</v>
      </c>
      <c r="W21" s="82">
        <v>33</v>
      </c>
      <c r="X21" s="129">
        <v>74</v>
      </c>
      <c r="Y21" s="82">
        <v>144</v>
      </c>
      <c r="Z21" s="82">
        <v>1081</v>
      </c>
      <c r="AA21" s="82">
        <v>578</v>
      </c>
      <c r="AB21" s="82">
        <v>1554</v>
      </c>
      <c r="AC21" s="129">
        <v>1444</v>
      </c>
      <c r="AD21" s="129">
        <v>49</v>
      </c>
      <c r="AE21" s="82">
        <v>19</v>
      </c>
      <c r="AF21" s="82">
        <v>966</v>
      </c>
      <c r="AG21" s="82">
        <v>993</v>
      </c>
      <c r="AH21" s="82">
        <v>338</v>
      </c>
      <c r="AI21" s="82">
        <v>166</v>
      </c>
      <c r="AJ21" s="82">
        <v>382</v>
      </c>
      <c r="AK21" s="82">
        <v>591</v>
      </c>
      <c r="AL21" s="82">
        <v>54</v>
      </c>
      <c r="AM21" s="82">
        <v>688</v>
      </c>
      <c r="AN21" s="82">
        <v>18</v>
      </c>
      <c r="AO21" s="82">
        <v>57</v>
      </c>
      <c r="AP21" s="82">
        <v>49</v>
      </c>
      <c r="AQ21" s="129">
        <v>445</v>
      </c>
      <c r="AR21" s="82">
        <v>537</v>
      </c>
      <c r="AS21" s="82">
        <v>4146</v>
      </c>
      <c r="AT21" s="82">
        <v>134</v>
      </c>
      <c r="AU21" s="82">
        <v>43</v>
      </c>
      <c r="AV21" s="82">
        <v>16</v>
      </c>
      <c r="AW21" s="82">
        <v>210</v>
      </c>
      <c r="AX21" s="82">
        <v>146</v>
      </c>
      <c r="AY21" s="82">
        <v>828</v>
      </c>
      <c r="AZ21" s="82">
        <v>1084</v>
      </c>
      <c r="BA21" s="82">
        <v>85</v>
      </c>
      <c r="BB21" s="82">
        <v>65</v>
      </c>
      <c r="BC21" s="82">
        <v>260</v>
      </c>
      <c r="BD21" s="82">
        <v>1269</v>
      </c>
      <c r="BE21" s="82">
        <v>198</v>
      </c>
      <c r="BF21" s="82">
        <v>1135</v>
      </c>
      <c r="BG21" s="82">
        <v>370</v>
      </c>
      <c r="BH21" s="82">
        <v>374</v>
      </c>
      <c r="BI21" s="82">
        <v>332</v>
      </c>
      <c r="BJ21" s="82">
        <v>1341</v>
      </c>
      <c r="BK21" s="82">
        <v>35</v>
      </c>
      <c r="BL21" s="82">
        <v>537</v>
      </c>
      <c r="BM21" s="82">
        <v>579</v>
      </c>
      <c r="BN21" s="82">
        <v>308</v>
      </c>
      <c r="BO21" s="82">
        <v>90</v>
      </c>
      <c r="BP21" s="82">
        <v>480</v>
      </c>
      <c r="BQ21" s="82">
        <v>56</v>
      </c>
      <c r="BR21" s="82">
        <v>400</v>
      </c>
      <c r="BS21" s="82">
        <v>0</v>
      </c>
      <c r="BT21" s="82">
        <v>42770</v>
      </c>
      <c r="BU21" s="82">
        <v>13798</v>
      </c>
      <c r="BV21" s="82">
        <v>0</v>
      </c>
      <c r="BW21" s="82">
        <v>0</v>
      </c>
      <c r="BX21" s="82">
        <v>9930</v>
      </c>
      <c r="BY21" s="82">
        <v>234</v>
      </c>
      <c r="BZ21" s="82">
        <v>-231</v>
      </c>
      <c r="CA21" s="82">
        <v>23732</v>
      </c>
      <c r="CB21" s="82">
        <v>66502</v>
      </c>
      <c r="CC21" s="91"/>
      <c r="CD21" s="82">
        <v>0</v>
      </c>
      <c r="CE21" s="82">
        <v>0</v>
      </c>
      <c r="CF21" s="82">
        <v>0</v>
      </c>
      <c r="CG21" s="91"/>
      <c r="CH21" s="82">
        <v>66502</v>
      </c>
      <c r="CI21" s="82">
        <v>0</v>
      </c>
    </row>
    <row r="22" spans="1:87">
      <c r="A22" s="73">
        <v>6801</v>
      </c>
      <c r="B22" s="73" t="s">
        <v>1499</v>
      </c>
      <c r="C22" s="91">
        <v>18</v>
      </c>
      <c r="D22" s="129">
        <v>6</v>
      </c>
      <c r="E22" s="82">
        <v>1</v>
      </c>
      <c r="F22" s="82">
        <v>3</v>
      </c>
      <c r="G22" s="129">
        <v>0</v>
      </c>
      <c r="H22" s="129">
        <v>5</v>
      </c>
      <c r="I22" s="82">
        <v>8</v>
      </c>
      <c r="J22" s="82">
        <v>4</v>
      </c>
      <c r="K22" s="82">
        <v>54</v>
      </c>
      <c r="L22" s="82">
        <v>13</v>
      </c>
      <c r="M22" s="82">
        <v>83</v>
      </c>
      <c r="N22" s="82">
        <v>193</v>
      </c>
      <c r="O22" s="82">
        <v>4</v>
      </c>
      <c r="P22" s="82">
        <v>13</v>
      </c>
      <c r="Q22" s="82">
        <v>29</v>
      </c>
      <c r="R22" s="82">
        <v>10</v>
      </c>
      <c r="S22" s="82">
        <v>14</v>
      </c>
      <c r="T22" s="82">
        <v>144</v>
      </c>
      <c r="U22" s="82">
        <v>1264</v>
      </c>
      <c r="V22" s="82">
        <v>5</v>
      </c>
      <c r="W22" s="82">
        <v>6</v>
      </c>
      <c r="X22" s="129">
        <v>4</v>
      </c>
      <c r="Y22" s="82">
        <v>16</v>
      </c>
      <c r="Z22" s="82">
        <v>9</v>
      </c>
      <c r="AA22" s="82">
        <v>12</v>
      </c>
      <c r="AB22" s="82">
        <v>46</v>
      </c>
      <c r="AC22" s="129">
        <v>23</v>
      </c>
      <c r="AD22" s="129">
        <v>13</v>
      </c>
      <c r="AE22" s="82">
        <v>2</v>
      </c>
      <c r="AF22" s="82">
        <v>26</v>
      </c>
      <c r="AG22" s="82">
        <v>266</v>
      </c>
      <c r="AH22" s="82">
        <v>20</v>
      </c>
      <c r="AI22" s="82">
        <v>29</v>
      </c>
      <c r="AJ22" s="82">
        <v>38</v>
      </c>
      <c r="AK22" s="82">
        <v>26</v>
      </c>
      <c r="AL22" s="82">
        <v>6</v>
      </c>
      <c r="AM22" s="82">
        <v>38</v>
      </c>
      <c r="AN22" s="82">
        <v>6</v>
      </c>
      <c r="AO22" s="82">
        <v>23</v>
      </c>
      <c r="AP22" s="82">
        <v>8</v>
      </c>
      <c r="AQ22" s="129">
        <v>70</v>
      </c>
      <c r="AR22" s="82">
        <v>106</v>
      </c>
      <c r="AS22" s="82">
        <v>5327</v>
      </c>
      <c r="AT22" s="82">
        <v>54</v>
      </c>
      <c r="AU22" s="82">
        <v>2</v>
      </c>
      <c r="AV22" s="82">
        <v>32</v>
      </c>
      <c r="AW22" s="82">
        <v>51</v>
      </c>
      <c r="AX22" s="82">
        <v>7</v>
      </c>
      <c r="AY22" s="82">
        <v>65</v>
      </c>
      <c r="AZ22" s="82">
        <v>2009</v>
      </c>
      <c r="BA22" s="82">
        <v>332</v>
      </c>
      <c r="BB22" s="82">
        <v>720</v>
      </c>
      <c r="BC22" s="82">
        <v>689</v>
      </c>
      <c r="BD22" s="82">
        <v>1716</v>
      </c>
      <c r="BE22" s="82">
        <v>254</v>
      </c>
      <c r="BF22" s="82">
        <v>447</v>
      </c>
      <c r="BG22" s="82">
        <v>265</v>
      </c>
      <c r="BH22" s="82">
        <v>2892</v>
      </c>
      <c r="BI22" s="82">
        <v>58</v>
      </c>
      <c r="BJ22" s="82">
        <v>1139</v>
      </c>
      <c r="BK22" s="82">
        <v>3</v>
      </c>
      <c r="BL22" s="82">
        <v>938</v>
      </c>
      <c r="BM22" s="82">
        <v>263</v>
      </c>
      <c r="BN22" s="82">
        <v>28</v>
      </c>
      <c r="BO22" s="82">
        <v>108</v>
      </c>
      <c r="BP22" s="82">
        <v>114</v>
      </c>
      <c r="BQ22" s="82">
        <v>323</v>
      </c>
      <c r="BR22" s="82">
        <v>371</v>
      </c>
      <c r="BS22" s="82">
        <v>0</v>
      </c>
      <c r="BT22" s="82">
        <v>20853</v>
      </c>
      <c r="BU22" s="82">
        <v>110</v>
      </c>
      <c r="BV22" s="82">
        <v>0</v>
      </c>
      <c r="BW22" s="82">
        <v>0</v>
      </c>
      <c r="BX22" s="82">
        <v>1002</v>
      </c>
      <c r="BY22" s="82">
        <v>69</v>
      </c>
      <c r="BZ22" s="82">
        <v>-747</v>
      </c>
      <c r="CA22" s="82">
        <v>434</v>
      </c>
      <c r="CB22" s="82">
        <v>21287</v>
      </c>
      <c r="CC22" s="91"/>
      <c r="CD22" s="82">
        <v>0</v>
      </c>
      <c r="CE22" s="82">
        <v>0</v>
      </c>
      <c r="CF22" s="82">
        <v>0</v>
      </c>
      <c r="CG22" s="91"/>
      <c r="CH22" s="82">
        <v>21287</v>
      </c>
      <c r="CI22" s="82">
        <v>0</v>
      </c>
    </row>
    <row r="23" spans="1:87">
      <c r="A23" s="73">
        <v>7911</v>
      </c>
      <c r="B23" s="73" t="s">
        <v>1500</v>
      </c>
      <c r="C23" s="91">
        <v>19</v>
      </c>
      <c r="D23" s="129">
        <v>7965</v>
      </c>
      <c r="E23" s="82">
        <v>3127</v>
      </c>
      <c r="F23" s="82">
        <v>597</v>
      </c>
      <c r="G23" s="129">
        <v>897</v>
      </c>
      <c r="H23" s="129">
        <v>744</v>
      </c>
      <c r="I23" s="82">
        <v>2121</v>
      </c>
      <c r="J23" s="82">
        <v>1018</v>
      </c>
      <c r="K23" s="82">
        <v>1930</v>
      </c>
      <c r="L23" s="82">
        <v>1080</v>
      </c>
      <c r="M23" s="82">
        <v>2532</v>
      </c>
      <c r="N23" s="82">
        <v>501</v>
      </c>
      <c r="O23" s="82">
        <v>19</v>
      </c>
      <c r="P23" s="82">
        <v>204</v>
      </c>
      <c r="Q23" s="82">
        <v>94</v>
      </c>
      <c r="R23" s="82">
        <v>169</v>
      </c>
      <c r="S23" s="82">
        <v>156</v>
      </c>
      <c r="T23" s="82">
        <v>969</v>
      </c>
      <c r="U23" s="82">
        <v>28</v>
      </c>
      <c r="V23" s="82">
        <v>82177</v>
      </c>
      <c r="W23" s="82">
        <v>623</v>
      </c>
      <c r="X23" s="129">
        <v>11237</v>
      </c>
      <c r="Y23" s="82">
        <v>854</v>
      </c>
      <c r="Z23" s="82">
        <v>398</v>
      </c>
      <c r="AA23" s="82">
        <v>136</v>
      </c>
      <c r="AB23" s="82">
        <v>1410</v>
      </c>
      <c r="AC23" s="129">
        <v>3052</v>
      </c>
      <c r="AD23" s="129">
        <v>2053</v>
      </c>
      <c r="AE23" s="82">
        <v>1164</v>
      </c>
      <c r="AF23" s="82">
        <v>353</v>
      </c>
      <c r="AG23" s="82">
        <v>161</v>
      </c>
      <c r="AH23" s="82">
        <v>606</v>
      </c>
      <c r="AI23" s="82">
        <v>464</v>
      </c>
      <c r="AJ23" s="82">
        <v>991</v>
      </c>
      <c r="AK23" s="82">
        <v>362</v>
      </c>
      <c r="AL23" s="82">
        <v>132</v>
      </c>
      <c r="AM23" s="82">
        <v>226</v>
      </c>
      <c r="AN23" s="82">
        <v>248</v>
      </c>
      <c r="AO23" s="82">
        <v>4604</v>
      </c>
      <c r="AP23" s="82">
        <v>721</v>
      </c>
      <c r="AQ23" s="129">
        <v>8231</v>
      </c>
      <c r="AR23" s="82">
        <v>754</v>
      </c>
      <c r="AS23" s="82">
        <v>10690</v>
      </c>
      <c r="AT23" s="82">
        <v>52942</v>
      </c>
      <c r="AU23" s="82">
        <v>998</v>
      </c>
      <c r="AV23" s="82">
        <v>2619</v>
      </c>
      <c r="AW23" s="82">
        <v>1273</v>
      </c>
      <c r="AX23" s="82">
        <v>61</v>
      </c>
      <c r="AY23" s="82">
        <v>1175</v>
      </c>
      <c r="AZ23" s="82">
        <v>32</v>
      </c>
      <c r="BA23" s="82">
        <v>49</v>
      </c>
      <c r="BB23" s="82">
        <v>99</v>
      </c>
      <c r="BC23" s="82">
        <v>109</v>
      </c>
      <c r="BD23" s="82">
        <v>536</v>
      </c>
      <c r="BE23" s="82">
        <v>70</v>
      </c>
      <c r="BF23" s="82">
        <v>436</v>
      </c>
      <c r="BG23" s="82">
        <v>432</v>
      </c>
      <c r="BH23" s="82">
        <v>89</v>
      </c>
      <c r="BI23" s="82">
        <v>548</v>
      </c>
      <c r="BJ23" s="82">
        <v>444</v>
      </c>
      <c r="BK23" s="82">
        <v>334</v>
      </c>
      <c r="BL23" s="82">
        <v>1427</v>
      </c>
      <c r="BM23" s="82">
        <v>300</v>
      </c>
      <c r="BN23" s="82">
        <v>92</v>
      </c>
      <c r="BO23" s="82">
        <v>70</v>
      </c>
      <c r="BP23" s="82">
        <v>186</v>
      </c>
      <c r="BQ23" s="82">
        <v>120</v>
      </c>
      <c r="BR23" s="82">
        <v>461</v>
      </c>
      <c r="BS23" s="82">
        <v>0</v>
      </c>
      <c r="BT23" s="82">
        <v>220698</v>
      </c>
      <c r="BU23" s="82">
        <v>18833</v>
      </c>
      <c r="BV23" s="82">
        <v>0</v>
      </c>
      <c r="BW23" s="82">
        <v>0</v>
      </c>
      <c r="BX23" s="82">
        <v>76757</v>
      </c>
      <c r="BY23" s="82">
        <v>17</v>
      </c>
      <c r="BZ23" s="82">
        <v>2777</v>
      </c>
      <c r="CA23" s="82">
        <v>98384</v>
      </c>
      <c r="CB23" s="82">
        <v>319082</v>
      </c>
      <c r="CC23" s="91"/>
      <c r="CD23" s="82">
        <v>0</v>
      </c>
      <c r="CE23" s="82">
        <v>0</v>
      </c>
      <c r="CF23" s="82">
        <v>0</v>
      </c>
      <c r="CG23" s="91"/>
      <c r="CH23" s="82">
        <v>319082</v>
      </c>
      <c r="CI23" s="82">
        <v>0</v>
      </c>
    </row>
    <row r="24" spans="1:87">
      <c r="A24" s="73">
        <v>7921</v>
      </c>
      <c r="B24" s="73" t="s">
        <v>1501</v>
      </c>
      <c r="C24" s="91">
        <v>20</v>
      </c>
      <c r="D24" s="129">
        <v>56</v>
      </c>
      <c r="E24" s="82">
        <v>61</v>
      </c>
      <c r="F24" s="82">
        <v>3</v>
      </c>
      <c r="G24" s="129">
        <v>2</v>
      </c>
      <c r="H24" s="129">
        <v>168</v>
      </c>
      <c r="I24" s="82">
        <v>2</v>
      </c>
      <c r="J24" s="82">
        <v>1</v>
      </c>
      <c r="K24" s="82">
        <v>117</v>
      </c>
      <c r="L24" s="82">
        <v>308</v>
      </c>
      <c r="M24" s="82">
        <v>906</v>
      </c>
      <c r="N24" s="82">
        <v>171</v>
      </c>
      <c r="O24" s="82">
        <v>0</v>
      </c>
      <c r="P24" s="82">
        <v>1</v>
      </c>
      <c r="Q24" s="82">
        <v>1</v>
      </c>
      <c r="R24" s="82">
        <v>1</v>
      </c>
      <c r="S24" s="82">
        <v>1</v>
      </c>
      <c r="T24" s="82">
        <v>2</v>
      </c>
      <c r="U24" s="82">
        <v>1</v>
      </c>
      <c r="V24" s="82">
        <v>8540</v>
      </c>
      <c r="W24" s="82">
        <v>238</v>
      </c>
      <c r="X24" s="129">
        <v>145</v>
      </c>
      <c r="Y24" s="82">
        <v>218</v>
      </c>
      <c r="Z24" s="82">
        <v>626</v>
      </c>
      <c r="AA24" s="82">
        <v>369</v>
      </c>
      <c r="AB24" s="82">
        <v>3</v>
      </c>
      <c r="AC24" s="129">
        <v>1</v>
      </c>
      <c r="AD24" s="129">
        <v>1</v>
      </c>
      <c r="AE24" s="82">
        <v>0</v>
      </c>
      <c r="AF24" s="82">
        <v>22</v>
      </c>
      <c r="AG24" s="82">
        <v>1</v>
      </c>
      <c r="AH24" s="82">
        <v>2</v>
      </c>
      <c r="AI24" s="82">
        <v>17</v>
      </c>
      <c r="AJ24" s="82">
        <v>10</v>
      </c>
      <c r="AK24" s="82">
        <v>1</v>
      </c>
      <c r="AL24" s="82">
        <v>1</v>
      </c>
      <c r="AM24" s="82">
        <v>2</v>
      </c>
      <c r="AN24" s="82">
        <v>7</v>
      </c>
      <c r="AO24" s="82">
        <v>3</v>
      </c>
      <c r="AP24" s="82">
        <v>2</v>
      </c>
      <c r="AQ24" s="129">
        <v>211</v>
      </c>
      <c r="AR24" s="82">
        <v>62</v>
      </c>
      <c r="AS24" s="82">
        <v>100</v>
      </c>
      <c r="AT24" s="82">
        <v>344</v>
      </c>
      <c r="AU24" s="82">
        <v>0</v>
      </c>
      <c r="AV24" s="82">
        <v>0</v>
      </c>
      <c r="AW24" s="82">
        <v>23</v>
      </c>
      <c r="AX24" s="82">
        <v>2</v>
      </c>
      <c r="AY24" s="82">
        <v>194</v>
      </c>
      <c r="AZ24" s="82">
        <v>1</v>
      </c>
      <c r="BA24" s="82">
        <v>1</v>
      </c>
      <c r="BB24" s="82">
        <v>2</v>
      </c>
      <c r="BC24" s="82">
        <v>1</v>
      </c>
      <c r="BD24" s="82">
        <v>3</v>
      </c>
      <c r="BE24" s="82">
        <v>2</v>
      </c>
      <c r="BF24" s="82">
        <v>2</v>
      </c>
      <c r="BG24" s="82">
        <v>37</v>
      </c>
      <c r="BH24" s="82">
        <v>10</v>
      </c>
      <c r="BI24" s="82">
        <v>1</v>
      </c>
      <c r="BJ24" s="82">
        <v>4</v>
      </c>
      <c r="BK24" s="82">
        <v>35</v>
      </c>
      <c r="BL24" s="82">
        <v>339</v>
      </c>
      <c r="BM24" s="82">
        <v>70</v>
      </c>
      <c r="BN24" s="82">
        <v>3</v>
      </c>
      <c r="BO24" s="82">
        <v>23</v>
      </c>
      <c r="BP24" s="82">
        <v>23</v>
      </c>
      <c r="BQ24" s="82">
        <v>2</v>
      </c>
      <c r="BR24" s="82">
        <v>54</v>
      </c>
      <c r="BS24" s="82">
        <v>0</v>
      </c>
      <c r="BT24" s="82">
        <v>13557</v>
      </c>
      <c r="BU24" s="82">
        <v>5472</v>
      </c>
      <c r="BV24" s="82">
        <v>0</v>
      </c>
      <c r="BW24" s="82">
        <v>0</v>
      </c>
      <c r="BX24" s="82">
        <v>11731</v>
      </c>
      <c r="BY24" s="82">
        <v>58</v>
      </c>
      <c r="BZ24" s="82">
        <v>1423</v>
      </c>
      <c r="CA24" s="82">
        <v>18684</v>
      </c>
      <c r="CB24" s="82">
        <v>32241</v>
      </c>
      <c r="CC24" s="91"/>
      <c r="CD24" s="82">
        <v>0</v>
      </c>
      <c r="CE24" s="82">
        <v>0</v>
      </c>
      <c r="CF24" s="82">
        <v>0</v>
      </c>
      <c r="CG24" s="91"/>
      <c r="CH24" s="82">
        <v>32241</v>
      </c>
      <c r="CI24" s="82">
        <v>0</v>
      </c>
    </row>
    <row r="25" spans="1:87">
      <c r="A25" s="73">
        <v>10911</v>
      </c>
      <c r="B25" s="73" t="s">
        <v>1502</v>
      </c>
      <c r="C25" s="91">
        <v>21</v>
      </c>
      <c r="D25" s="129">
        <v>24555</v>
      </c>
      <c r="E25" s="82">
        <v>2702</v>
      </c>
      <c r="F25" s="82">
        <v>201</v>
      </c>
      <c r="G25" s="129">
        <v>168</v>
      </c>
      <c r="H25" s="129">
        <v>1408</v>
      </c>
      <c r="I25" s="82">
        <v>144</v>
      </c>
      <c r="J25" s="82">
        <v>105</v>
      </c>
      <c r="K25" s="82">
        <v>305</v>
      </c>
      <c r="L25" s="82">
        <v>206</v>
      </c>
      <c r="M25" s="82">
        <v>623</v>
      </c>
      <c r="N25" s="82">
        <v>82</v>
      </c>
      <c r="O25" s="82">
        <v>18</v>
      </c>
      <c r="P25" s="82">
        <v>2990</v>
      </c>
      <c r="Q25" s="82">
        <v>159</v>
      </c>
      <c r="R25" s="82">
        <v>1190</v>
      </c>
      <c r="S25" s="82">
        <v>331</v>
      </c>
      <c r="T25" s="82">
        <v>2571</v>
      </c>
      <c r="U25" s="82">
        <v>60</v>
      </c>
      <c r="V25" s="82">
        <v>1453</v>
      </c>
      <c r="W25" s="82">
        <v>411</v>
      </c>
      <c r="X25" s="129">
        <v>22727</v>
      </c>
      <c r="Y25" s="82">
        <v>9798</v>
      </c>
      <c r="Z25" s="82">
        <v>3225</v>
      </c>
      <c r="AA25" s="82">
        <v>1301</v>
      </c>
      <c r="AB25" s="82">
        <v>11792</v>
      </c>
      <c r="AC25" s="129">
        <v>1914</v>
      </c>
      <c r="AD25" s="129">
        <v>602</v>
      </c>
      <c r="AE25" s="82">
        <v>743</v>
      </c>
      <c r="AF25" s="82">
        <v>1127</v>
      </c>
      <c r="AG25" s="82">
        <v>134</v>
      </c>
      <c r="AH25" s="82">
        <v>2174</v>
      </c>
      <c r="AI25" s="82">
        <v>201</v>
      </c>
      <c r="AJ25" s="82">
        <v>137</v>
      </c>
      <c r="AK25" s="82">
        <v>1024</v>
      </c>
      <c r="AL25" s="82">
        <v>345</v>
      </c>
      <c r="AM25" s="82">
        <v>1314</v>
      </c>
      <c r="AN25" s="82">
        <v>124</v>
      </c>
      <c r="AO25" s="82">
        <v>106</v>
      </c>
      <c r="AP25" s="82">
        <v>470</v>
      </c>
      <c r="AQ25" s="129">
        <v>323</v>
      </c>
      <c r="AR25" s="82">
        <v>61</v>
      </c>
      <c r="AS25" s="82">
        <v>772</v>
      </c>
      <c r="AT25" s="82">
        <v>68</v>
      </c>
      <c r="AU25" s="82">
        <v>2</v>
      </c>
      <c r="AV25" s="82">
        <v>2</v>
      </c>
      <c r="AW25" s="82">
        <v>30</v>
      </c>
      <c r="AX25" s="82">
        <v>14</v>
      </c>
      <c r="AY25" s="82">
        <v>84</v>
      </c>
      <c r="AZ25" s="82">
        <v>6</v>
      </c>
      <c r="BA25" s="82">
        <v>8</v>
      </c>
      <c r="BB25" s="82">
        <v>36</v>
      </c>
      <c r="BC25" s="82">
        <v>17</v>
      </c>
      <c r="BD25" s="82">
        <v>63</v>
      </c>
      <c r="BE25" s="82">
        <v>35</v>
      </c>
      <c r="BF25" s="82">
        <v>55</v>
      </c>
      <c r="BG25" s="82">
        <v>79</v>
      </c>
      <c r="BH25" s="82">
        <v>17</v>
      </c>
      <c r="BI25" s="82">
        <v>18</v>
      </c>
      <c r="BJ25" s="82">
        <v>68</v>
      </c>
      <c r="BK25" s="82">
        <v>3</v>
      </c>
      <c r="BL25" s="82">
        <v>53</v>
      </c>
      <c r="BM25" s="82">
        <v>63</v>
      </c>
      <c r="BN25" s="82">
        <v>43</v>
      </c>
      <c r="BO25" s="82">
        <v>184</v>
      </c>
      <c r="BP25" s="82">
        <v>370</v>
      </c>
      <c r="BQ25" s="82">
        <v>44</v>
      </c>
      <c r="BR25" s="82">
        <v>202</v>
      </c>
      <c r="BS25" s="82">
        <v>0</v>
      </c>
      <c r="BT25" s="82">
        <v>101659</v>
      </c>
      <c r="BU25" s="82">
        <v>14102</v>
      </c>
      <c r="BV25" s="82">
        <v>11</v>
      </c>
      <c r="BW25" s="82">
        <v>0</v>
      </c>
      <c r="BX25" s="82">
        <v>2197</v>
      </c>
      <c r="BY25" s="82">
        <v>1403</v>
      </c>
      <c r="BZ25" s="82">
        <v>4932</v>
      </c>
      <c r="CA25" s="82">
        <v>22645</v>
      </c>
      <c r="CB25" s="82">
        <v>124304</v>
      </c>
      <c r="CC25" s="91"/>
      <c r="CD25" s="82">
        <v>0</v>
      </c>
      <c r="CE25" s="82">
        <v>0</v>
      </c>
      <c r="CF25" s="82">
        <v>0</v>
      </c>
      <c r="CG25" s="91"/>
      <c r="CH25" s="82">
        <v>124304</v>
      </c>
      <c r="CI25" s="82">
        <v>0</v>
      </c>
    </row>
    <row r="26" spans="1:87">
      <c r="A26" s="73">
        <v>10912</v>
      </c>
      <c r="B26" s="73" t="s">
        <v>1503</v>
      </c>
      <c r="C26" s="91">
        <v>22</v>
      </c>
      <c r="D26" s="129">
        <v>12952</v>
      </c>
      <c r="E26" s="82">
        <v>1512</v>
      </c>
      <c r="F26" s="82">
        <v>52</v>
      </c>
      <c r="G26" s="129">
        <v>1556</v>
      </c>
      <c r="H26" s="129">
        <v>177</v>
      </c>
      <c r="I26" s="82">
        <v>144</v>
      </c>
      <c r="J26" s="82">
        <v>103</v>
      </c>
      <c r="K26" s="82">
        <v>632</v>
      </c>
      <c r="L26" s="82">
        <v>33</v>
      </c>
      <c r="M26" s="82">
        <v>1720</v>
      </c>
      <c r="N26" s="82">
        <v>94</v>
      </c>
      <c r="O26" s="82">
        <v>19</v>
      </c>
      <c r="P26" s="82">
        <v>282</v>
      </c>
      <c r="Q26" s="82">
        <v>52</v>
      </c>
      <c r="R26" s="82">
        <v>196</v>
      </c>
      <c r="S26" s="82">
        <v>417</v>
      </c>
      <c r="T26" s="82">
        <v>1217</v>
      </c>
      <c r="U26" s="82">
        <v>824</v>
      </c>
      <c r="V26" s="82">
        <v>359</v>
      </c>
      <c r="W26" s="82">
        <v>97</v>
      </c>
      <c r="X26" s="129">
        <v>1189</v>
      </c>
      <c r="Y26" s="82">
        <v>5215</v>
      </c>
      <c r="Z26" s="82">
        <v>1149</v>
      </c>
      <c r="AA26" s="82">
        <v>601</v>
      </c>
      <c r="AB26" s="82">
        <v>2396</v>
      </c>
      <c r="AC26" s="129">
        <v>923</v>
      </c>
      <c r="AD26" s="129">
        <v>278</v>
      </c>
      <c r="AE26" s="82">
        <v>61</v>
      </c>
      <c r="AF26" s="82">
        <v>617</v>
      </c>
      <c r="AG26" s="82">
        <v>272</v>
      </c>
      <c r="AH26" s="82">
        <v>201</v>
      </c>
      <c r="AI26" s="82">
        <v>220</v>
      </c>
      <c r="AJ26" s="82">
        <v>668</v>
      </c>
      <c r="AK26" s="82">
        <v>245</v>
      </c>
      <c r="AL26" s="82">
        <v>141</v>
      </c>
      <c r="AM26" s="82">
        <v>497</v>
      </c>
      <c r="AN26" s="82">
        <v>495</v>
      </c>
      <c r="AO26" s="82">
        <v>109</v>
      </c>
      <c r="AP26" s="82">
        <v>234</v>
      </c>
      <c r="AQ26" s="129">
        <v>7221</v>
      </c>
      <c r="AR26" s="82">
        <v>841</v>
      </c>
      <c r="AS26" s="82">
        <v>1246</v>
      </c>
      <c r="AT26" s="82">
        <v>216</v>
      </c>
      <c r="AU26" s="82">
        <v>1</v>
      </c>
      <c r="AV26" s="82">
        <v>4</v>
      </c>
      <c r="AW26" s="82">
        <v>37</v>
      </c>
      <c r="AX26" s="82">
        <v>19</v>
      </c>
      <c r="AY26" s="82">
        <v>58</v>
      </c>
      <c r="AZ26" s="82">
        <v>149</v>
      </c>
      <c r="BA26" s="82">
        <v>106</v>
      </c>
      <c r="BB26" s="82">
        <v>20</v>
      </c>
      <c r="BC26" s="82">
        <v>10</v>
      </c>
      <c r="BD26" s="82">
        <v>48</v>
      </c>
      <c r="BE26" s="82">
        <v>911</v>
      </c>
      <c r="BF26" s="82">
        <v>27</v>
      </c>
      <c r="BG26" s="82">
        <v>47</v>
      </c>
      <c r="BH26" s="82">
        <v>25</v>
      </c>
      <c r="BI26" s="82">
        <v>22</v>
      </c>
      <c r="BJ26" s="82">
        <v>1008</v>
      </c>
      <c r="BK26" s="82">
        <v>2</v>
      </c>
      <c r="BL26" s="82">
        <v>160</v>
      </c>
      <c r="BM26" s="82">
        <v>255</v>
      </c>
      <c r="BN26" s="82">
        <v>21</v>
      </c>
      <c r="BO26" s="82">
        <v>476</v>
      </c>
      <c r="BP26" s="82">
        <v>42</v>
      </c>
      <c r="BQ26" s="82">
        <v>33</v>
      </c>
      <c r="BR26" s="82">
        <v>102</v>
      </c>
      <c r="BS26" s="82">
        <v>0</v>
      </c>
      <c r="BT26" s="82">
        <v>51059</v>
      </c>
      <c r="BU26" s="82">
        <v>4548</v>
      </c>
      <c r="BV26" s="82">
        <v>9</v>
      </c>
      <c r="BW26" s="82">
        <v>0</v>
      </c>
      <c r="BX26" s="82">
        <v>2254</v>
      </c>
      <c r="BY26" s="82">
        <v>715</v>
      </c>
      <c r="BZ26" s="82">
        <v>4450</v>
      </c>
      <c r="CA26" s="82">
        <v>11976</v>
      </c>
      <c r="CB26" s="82">
        <v>63035</v>
      </c>
      <c r="CC26" s="91"/>
      <c r="CD26" s="82">
        <v>0</v>
      </c>
      <c r="CE26" s="82">
        <v>0</v>
      </c>
      <c r="CF26" s="82">
        <v>0</v>
      </c>
      <c r="CG26" s="91"/>
      <c r="CH26" s="82">
        <v>63035</v>
      </c>
      <c r="CI26" s="82">
        <v>0</v>
      </c>
    </row>
    <row r="27" spans="1:87">
      <c r="A27" s="73">
        <v>10913</v>
      </c>
      <c r="B27" s="73" t="s">
        <v>1504</v>
      </c>
      <c r="C27" s="91">
        <v>23</v>
      </c>
      <c r="D27" s="129">
        <v>374</v>
      </c>
      <c r="E27" s="82">
        <v>64</v>
      </c>
      <c r="F27" s="82">
        <v>2</v>
      </c>
      <c r="G27" s="129">
        <v>20</v>
      </c>
      <c r="H27" s="129">
        <v>38</v>
      </c>
      <c r="I27" s="82">
        <v>27</v>
      </c>
      <c r="J27" s="82">
        <v>9</v>
      </c>
      <c r="K27" s="82">
        <v>55</v>
      </c>
      <c r="L27" s="82">
        <v>10</v>
      </c>
      <c r="M27" s="82">
        <v>147</v>
      </c>
      <c r="N27" s="82">
        <v>26</v>
      </c>
      <c r="O27" s="82">
        <v>1</v>
      </c>
      <c r="P27" s="82">
        <v>35</v>
      </c>
      <c r="Q27" s="82">
        <v>41</v>
      </c>
      <c r="R27" s="82">
        <v>12</v>
      </c>
      <c r="S27" s="82">
        <v>13</v>
      </c>
      <c r="T27" s="82">
        <v>44</v>
      </c>
      <c r="U27" s="82">
        <v>5</v>
      </c>
      <c r="V27" s="82">
        <v>79</v>
      </c>
      <c r="W27" s="82">
        <v>7</v>
      </c>
      <c r="X27" s="129">
        <v>199</v>
      </c>
      <c r="Y27" s="82">
        <v>221</v>
      </c>
      <c r="Z27" s="82">
        <v>650</v>
      </c>
      <c r="AA27" s="82">
        <v>30</v>
      </c>
      <c r="AB27" s="82">
        <v>77</v>
      </c>
      <c r="AC27" s="129">
        <v>47</v>
      </c>
      <c r="AD27" s="129">
        <v>26</v>
      </c>
      <c r="AE27" s="82">
        <v>27</v>
      </c>
      <c r="AF27" s="82">
        <v>257</v>
      </c>
      <c r="AG27" s="82">
        <v>38</v>
      </c>
      <c r="AH27" s="82">
        <v>27</v>
      </c>
      <c r="AI27" s="82">
        <v>62</v>
      </c>
      <c r="AJ27" s="82">
        <v>44</v>
      </c>
      <c r="AK27" s="82">
        <v>31</v>
      </c>
      <c r="AL27" s="82">
        <v>15</v>
      </c>
      <c r="AM27" s="82">
        <v>27</v>
      </c>
      <c r="AN27" s="82">
        <v>19</v>
      </c>
      <c r="AO27" s="82">
        <v>17</v>
      </c>
      <c r="AP27" s="82">
        <v>29</v>
      </c>
      <c r="AQ27" s="129">
        <v>190</v>
      </c>
      <c r="AR27" s="82">
        <v>94</v>
      </c>
      <c r="AS27" s="82">
        <v>987</v>
      </c>
      <c r="AT27" s="82">
        <v>145</v>
      </c>
      <c r="AU27" s="82">
        <v>5</v>
      </c>
      <c r="AV27" s="82">
        <v>0</v>
      </c>
      <c r="AW27" s="82">
        <v>46</v>
      </c>
      <c r="AX27" s="82">
        <v>37</v>
      </c>
      <c r="AY27" s="82">
        <v>50</v>
      </c>
      <c r="AZ27" s="82">
        <v>7</v>
      </c>
      <c r="BA27" s="82">
        <v>22</v>
      </c>
      <c r="BB27" s="82">
        <v>68</v>
      </c>
      <c r="BC27" s="82">
        <v>6</v>
      </c>
      <c r="BD27" s="82">
        <v>14</v>
      </c>
      <c r="BE27" s="82">
        <v>4</v>
      </c>
      <c r="BF27" s="82">
        <v>124</v>
      </c>
      <c r="BG27" s="82">
        <v>78</v>
      </c>
      <c r="BH27" s="82">
        <v>114</v>
      </c>
      <c r="BI27" s="82">
        <v>57</v>
      </c>
      <c r="BJ27" s="82">
        <v>835</v>
      </c>
      <c r="BK27" s="82">
        <v>1</v>
      </c>
      <c r="BL27" s="82">
        <v>100</v>
      </c>
      <c r="BM27" s="82">
        <v>103</v>
      </c>
      <c r="BN27" s="82">
        <v>63</v>
      </c>
      <c r="BO27" s="82">
        <v>59</v>
      </c>
      <c r="BP27" s="82">
        <v>334</v>
      </c>
      <c r="BQ27" s="82">
        <v>92</v>
      </c>
      <c r="BR27" s="82">
        <v>491</v>
      </c>
      <c r="BS27" s="82">
        <v>0</v>
      </c>
      <c r="BT27" s="82">
        <v>6981</v>
      </c>
      <c r="BU27" s="82">
        <v>2147</v>
      </c>
      <c r="BV27" s="82">
        <v>6</v>
      </c>
      <c r="BW27" s="82">
        <v>0</v>
      </c>
      <c r="BX27" s="82">
        <v>23237</v>
      </c>
      <c r="BY27" s="82">
        <v>850</v>
      </c>
      <c r="BZ27" s="82">
        <v>2291</v>
      </c>
      <c r="CA27" s="82">
        <v>28530</v>
      </c>
      <c r="CB27" s="82">
        <v>35511</v>
      </c>
      <c r="CC27" s="91"/>
      <c r="CD27" s="82">
        <v>0</v>
      </c>
      <c r="CE27" s="82">
        <v>0</v>
      </c>
      <c r="CF27" s="82">
        <v>0</v>
      </c>
      <c r="CG27" s="91"/>
      <c r="CH27" s="82">
        <v>35511</v>
      </c>
      <c r="CI27" s="82">
        <v>0</v>
      </c>
    </row>
    <row r="28" spans="1:87">
      <c r="A28" s="73">
        <v>10914</v>
      </c>
      <c r="B28" s="73" t="s">
        <v>1505</v>
      </c>
      <c r="C28" s="91">
        <v>24</v>
      </c>
      <c r="D28" s="129">
        <v>364</v>
      </c>
      <c r="E28" s="82">
        <v>1597</v>
      </c>
      <c r="F28" s="82">
        <v>10</v>
      </c>
      <c r="G28" s="129">
        <v>3</v>
      </c>
      <c r="H28" s="129">
        <v>97</v>
      </c>
      <c r="I28" s="82">
        <v>4</v>
      </c>
      <c r="J28" s="82">
        <v>1</v>
      </c>
      <c r="K28" s="82">
        <v>43</v>
      </c>
      <c r="L28" s="82">
        <v>2</v>
      </c>
      <c r="M28" s="82">
        <v>187</v>
      </c>
      <c r="N28" s="82">
        <v>8</v>
      </c>
      <c r="O28" s="82">
        <v>3</v>
      </c>
      <c r="P28" s="82">
        <v>21</v>
      </c>
      <c r="Q28" s="82">
        <v>48</v>
      </c>
      <c r="R28" s="82">
        <v>17</v>
      </c>
      <c r="S28" s="82">
        <v>4</v>
      </c>
      <c r="T28" s="82">
        <v>16</v>
      </c>
      <c r="U28" s="82">
        <v>3</v>
      </c>
      <c r="V28" s="82">
        <v>17</v>
      </c>
      <c r="W28" s="82">
        <v>3</v>
      </c>
      <c r="X28" s="129">
        <v>70</v>
      </c>
      <c r="Y28" s="82">
        <v>215</v>
      </c>
      <c r="Z28" s="82">
        <v>25</v>
      </c>
      <c r="AA28" s="82">
        <v>2224</v>
      </c>
      <c r="AB28" s="82">
        <v>38</v>
      </c>
      <c r="AC28" s="129">
        <v>13</v>
      </c>
      <c r="AD28" s="129">
        <v>9</v>
      </c>
      <c r="AE28" s="82">
        <v>8</v>
      </c>
      <c r="AF28" s="82">
        <v>13</v>
      </c>
      <c r="AG28" s="82">
        <v>13</v>
      </c>
      <c r="AH28" s="82">
        <v>14</v>
      </c>
      <c r="AI28" s="82">
        <v>22</v>
      </c>
      <c r="AJ28" s="82">
        <v>19</v>
      </c>
      <c r="AK28" s="82">
        <v>16</v>
      </c>
      <c r="AL28" s="82">
        <v>5</v>
      </c>
      <c r="AM28" s="82">
        <v>16</v>
      </c>
      <c r="AN28" s="82">
        <v>7</v>
      </c>
      <c r="AO28" s="82">
        <v>6</v>
      </c>
      <c r="AP28" s="82">
        <v>3</v>
      </c>
      <c r="AQ28" s="129">
        <v>46</v>
      </c>
      <c r="AR28" s="82">
        <v>9</v>
      </c>
      <c r="AS28" s="82">
        <v>218</v>
      </c>
      <c r="AT28" s="82">
        <v>17</v>
      </c>
      <c r="AU28" s="82">
        <v>1</v>
      </c>
      <c r="AV28" s="82">
        <v>2</v>
      </c>
      <c r="AW28" s="82">
        <v>5</v>
      </c>
      <c r="AX28" s="82">
        <v>3</v>
      </c>
      <c r="AY28" s="82">
        <v>34</v>
      </c>
      <c r="AZ28" s="82">
        <v>3</v>
      </c>
      <c r="BA28" s="82">
        <v>2</v>
      </c>
      <c r="BB28" s="82">
        <v>11</v>
      </c>
      <c r="BC28" s="82">
        <v>5</v>
      </c>
      <c r="BD28" s="82">
        <v>13</v>
      </c>
      <c r="BE28" s="82">
        <v>5</v>
      </c>
      <c r="BF28" s="82">
        <v>11</v>
      </c>
      <c r="BG28" s="82">
        <v>32</v>
      </c>
      <c r="BH28" s="82">
        <v>31</v>
      </c>
      <c r="BI28" s="82">
        <v>5</v>
      </c>
      <c r="BJ28" s="82">
        <v>23</v>
      </c>
      <c r="BK28" s="82">
        <v>1</v>
      </c>
      <c r="BL28" s="82">
        <v>282</v>
      </c>
      <c r="BM28" s="82">
        <v>245</v>
      </c>
      <c r="BN28" s="82">
        <v>109</v>
      </c>
      <c r="BO28" s="82">
        <v>2151</v>
      </c>
      <c r="BP28" s="82">
        <v>4100</v>
      </c>
      <c r="BQ28" s="82">
        <v>12</v>
      </c>
      <c r="BR28" s="82">
        <v>391</v>
      </c>
      <c r="BS28" s="82">
        <v>0</v>
      </c>
      <c r="BT28" s="82">
        <v>12951</v>
      </c>
      <c r="BU28" s="82">
        <v>2377</v>
      </c>
      <c r="BV28" s="82">
        <v>5618</v>
      </c>
      <c r="BW28" s="82">
        <v>0</v>
      </c>
      <c r="BX28" s="82">
        <v>28450</v>
      </c>
      <c r="BY28" s="82">
        <v>975</v>
      </c>
      <c r="BZ28" s="82">
        <v>320</v>
      </c>
      <c r="CA28" s="82">
        <v>37741</v>
      </c>
      <c r="CB28" s="82">
        <v>50692</v>
      </c>
      <c r="CC28" s="91"/>
      <c r="CD28" s="82">
        <v>0</v>
      </c>
      <c r="CE28" s="82">
        <v>0</v>
      </c>
      <c r="CF28" s="82">
        <v>0</v>
      </c>
      <c r="CG28" s="91"/>
      <c r="CH28" s="82">
        <v>50692</v>
      </c>
      <c r="CI28" s="82">
        <v>0</v>
      </c>
    </row>
    <row r="29" spans="1:87">
      <c r="A29" s="73">
        <v>10915</v>
      </c>
      <c r="B29" s="73" t="s">
        <v>1506</v>
      </c>
      <c r="C29" s="91">
        <v>25</v>
      </c>
      <c r="D29" s="129">
        <v>468</v>
      </c>
      <c r="E29" s="82">
        <v>159</v>
      </c>
      <c r="F29" s="82">
        <v>35</v>
      </c>
      <c r="G29" s="129">
        <v>147</v>
      </c>
      <c r="H29" s="129">
        <v>124</v>
      </c>
      <c r="I29" s="82">
        <v>294</v>
      </c>
      <c r="J29" s="82">
        <v>59</v>
      </c>
      <c r="K29" s="82">
        <v>2020</v>
      </c>
      <c r="L29" s="82">
        <v>151</v>
      </c>
      <c r="M29" s="82">
        <v>5415</v>
      </c>
      <c r="N29" s="82">
        <v>2286</v>
      </c>
      <c r="O29" s="82">
        <v>7</v>
      </c>
      <c r="P29" s="82">
        <v>204</v>
      </c>
      <c r="Q29" s="82">
        <v>188</v>
      </c>
      <c r="R29" s="82">
        <v>653</v>
      </c>
      <c r="S29" s="82">
        <v>164</v>
      </c>
      <c r="T29" s="82">
        <v>622</v>
      </c>
      <c r="U29" s="82">
        <v>934</v>
      </c>
      <c r="V29" s="82">
        <v>66</v>
      </c>
      <c r="W29" s="82">
        <v>27</v>
      </c>
      <c r="X29" s="129">
        <v>987</v>
      </c>
      <c r="Y29" s="82">
        <v>581</v>
      </c>
      <c r="Z29" s="82">
        <v>1358</v>
      </c>
      <c r="AA29" s="82">
        <v>339</v>
      </c>
      <c r="AB29" s="82">
        <v>12931</v>
      </c>
      <c r="AC29" s="129">
        <v>1893</v>
      </c>
      <c r="AD29" s="129">
        <v>370</v>
      </c>
      <c r="AE29" s="82">
        <v>51</v>
      </c>
      <c r="AF29" s="82">
        <v>716</v>
      </c>
      <c r="AG29" s="82">
        <v>1187</v>
      </c>
      <c r="AH29" s="82">
        <v>1943</v>
      </c>
      <c r="AI29" s="82">
        <v>2159</v>
      </c>
      <c r="AJ29" s="82">
        <v>9105</v>
      </c>
      <c r="AK29" s="82">
        <v>3520</v>
      </c>
      <c r="AL29" s="82">
        <v>691</v>
      </c>
      <c r="AM29" s="82">
        <v>2079</v>
      </c>
      <c r="AN29" s="82">
        <v>915</v>
      </c>
      <c r="AO29" s="82">
        <v>158</v>
      </c>
      <c r="AP29" s="82">
        <v>252</v>
      </c>
      <c r="AQ29" s="129">
        <v>10448</v>
      </c>
      <c r="AR29" s="82">
        <v>1344</v>
      </c>
      <c r="AS29" s="82">
        <v>4499</v>
      </c>
      <c r="AT29" s="82">
        <v>4174</v>
      </c>
      <c r="AU29" s="82">
        <v>3</v>
      </c>
      <c r="AV29" s="82">
        <v>585</v>
      </c>
      <c r="AW29" s="82">
        <v>108</v>
      </c>
      <c r="AX29" s="82">
        <v>24</v>
      </c>
      <c r="AY29" s="82">
        <v>408</v>
      </c>
      <c r="AZ29" s="82">
        <v>19</v>
      </c>
      <c r="BA29" s="82">
        <v>9</v>
      </c>
      <c r="BB29" s="82">
        <v>31</v>
      </c>
      <c r="BC29" s="82">
        <v>26</v>
      </c>
      <c r="BD29" s="82">
        <v>88</v>
      </c>
      <c r="BE29" s="82">
        <v>91</v>
      </c>
      <c r="BF29" s="82">
        <v>443</v>
      </c>
      <c r="BG29" s="82">
        <v>39</v>
      </c>
      <c r="BH29" s="82">
        <v>24</v>
      </c>
      <c r="BI29" s="82">
        <v>256</v>
      </c>
      <c r="BJ29" s="82">
        <v>482</v>
      </c>
      <c r="BK29" s="82">
        <v>4</v>
      </c>
      <c r="BL29" s="82">
        <v>158</v>
      </c>
      <c r="BM29" s="82">
        <v>198</v>
      </c>
      <c r="BN29" s="82">
        <v>35</v>
      </c>
      <c r="BO29" s="82">
        <v>399</v>
      </c>
      <c r="BP29" s="82">
        <v>375</v>
      </c>
      <c r="BQ29" s="82">
        <v>35</v>
      </c>
      <c r="BR29" s="82">
        <v>129</v>
      </c>
      <c r="BS29" s="82">
        <v>0</v>
      </c>
      <c r="BT29" s="82">
        <v>79692</v>
      </c>
      <c r="BU29" s="82">
        <v>6140</v>
      </c>
      <c r="BV29" s="82">
        <v>3</v>
      </c>
      <c r="BW29" s="82">
        <v>0</v>
      </c>
      <c r="BX29" s="82">
        <v>12224</v>
      </c>
      <c r="BY29" s="82">
        <v>1129</v>
      </c>
      <c r="BZ29" s="82">
        <v>-2135</v>
      </c>
      <c r="CA29" s="82">
        <v>17361</v>
      </c>
      <c r="CB29" s="82">
        <v>97053</v>
      </c>
      <c r="CC29" s="91"/>
      <c r="CD29" s="82">
        <v>0</v>
      </c>
      <c r="CE29" s="82">
        <v>0</v>
      </c>
      <c r="CF29" s="82">
        <v>0</v>
      </c>
      <c r="CG29" s="91"/>
      <c r="CH29" s="82">
        <v>97053</v>
      </c>
      <c r="CI29" s="82">
        <v>0</v>
      </c>
    </row>
    <row r="30" spans="1:87">
      <c r="A30" s="73">
        <v>10916</v>
      </c>
      <c r="B30" s="73" t="s">
        <v>1507</v>
      </c>
      <c r="C30" s="91">
        <v>26</v>
      </c>
      <c r="D30" s="129">
        <v>2157</v>
      </c>
      <c r="E30" s="82">
        <v>1484</v>
      </c>
      <c r="F30" s="82">
        <v>52</v>
      </c>
      <c r="G30" s="129">
        <v>80</v>
      </c>
      <c r="H30" s="129">
        <v>123</v>
      </c>
      <c r="I30" s="82">
        <v>7</v>
      </c>
      <c r="J30" s="82">
        <v>11</v>
      </c>
      <c r="K30" s="82">
        <v>37</v>
      </c>
      <c r="L30" s="82">
        <v>105</v>
      </c>
      <c r="M30" s="82">
        <v>1090</v>
      </c>
      <c r="N30" s="82">
        <v>1076</v>
      </c>
      <c r="O30" s="82">
        <v>2</v>
      </c>
      <c r="P30" s="82">
        <v>22</v>
      </c>
      <c r="Q30" s="82">
        <v>38</v>
      </c>
      <c r="R30" s="82">
        <v>16</v>
      </c>
      <c r="S30" s="82">
        <v>9</v>
      </c>
      <c r="T30" s="82">
        <v>146</v>
      </c>
      <c r="U30" s="82">
        <v>15</v>
      </c>
      <c r="V30" s="82">
        <v>178</v>
      </c>
      <c r="W30" s="82">
        <v>8</v>
      </c>
      <c r="X30" s="129">
        <v>445</v>
      </c>
      <c r="Y30" s="82">
        <v>184</v>
      </c>
      <c r="Z30" s="82">
        <v>246</v>
      </c>
      <c r="AA30" s="82">
        <v>59</v>
      </c>
      <c r="AB30" s="82">
        <v>381</v>
      </c>
      <c r="AC30" s="129">
        <v>8207</v>
      </c>
      <c r="AD30" s="129">
        <v>233</v>
      </c>
      <c r="AE30" s="82">
        <v>21</v>
      </c>
      <c r="AF30" s="82">
        <v>141</v>
      </c>
      <c r="AG30" s="82">
        <v>16</v>
      </c>
      <c r="AH30" s="82">
        <v>242</v>
      </c>
      <c r="AI30" s="82">
        <v>277</v>
      </c>
      <c r="AJ30" s="82">
        <v>1820</v>
      </c>
      <c r="AK30" s="82">
        <v>102</v>
      </c>
      <c r="AL30" s="82">
        <v>113</v>
      </c>
      <c r="AM30" s="82">
        <v>365</v>
      </c>
      <c r="AN30" s="82">
        <v>157</v>
      </c>
      <c r="AO30" s="82">
        <v>1303</v>
      </c>
      <c r="AP30" s="82">
        <v>689</v>
      </c>
      <c r="AQ30" s="129">
        <v>51904</v>
      </c>
      <c r="AR30" s="82">
        <v>168</v>
      </c>
      <c r="AS30" s="82">
        <v>227</v>
      </c>
      <c r="AT30" s="82">
        <v>27</v>
      </c>
      <c r="AU30" s="82">
        <v>1</v>
      </c>
      <c r="AV30" s="82">
        <v>1</v>
      </c>
      <c r="AW30" s="82">
        <v>19</v>
      </c>
      <c r="AX30" s="82">
        <v>137</v>
      </c>
      <c r="AY30" s="82">
        <v>426</v>
      </c>
      <c r="AZ30" s="82">
        <v>6</v>
      </c>
      <c r="BA30" s="82">
        <v>4</v>
      </c>
      <c r="BB30" s="82">
        <v>17</v>
      </c>
      <c r="BC30" s="82">
        <v>8</v>
      </c>
      <c r="BD30" s="82">
        <v>31</v>
      </c>
      <c r="BE30" s="82">
        <v>2078</v>
      </c>
      <c r="BF30" s="82">
        <v>26</v>
      </c>
      <c r="BG30" s="82">
        <v>12</v>
      </c>
      <c r="BH30" s="82">
        <v>7</v>
      </c>
      <c r="BI30" s="82">
        <v>7</v>
      </c>
      <c r="BJ30" s="82">
        <v>82</v>
      </c>
      <c r="BK30" s="82">
        <v>2</v>
      </c>
      <c r="BL30" s="82">
        <v>278</v>
      </c>
      <c r="BM30" s="82">
        <v>135</v>
      </c>
      <c r="BN30" s="82">
        <v>20</v>
      </c>
      <c r="BO30" s="82">
        <v>106</v>
      </c>
      <c r="BP30" s="82">
        <v>68</v>
      </c>
      <c r="BQ30" s="82">
        <v>20</v>
      </c>
      <c r="BR30" s="82">
        <v>182</v>
      </c>
      <c r="BS30" s="82">
        <v>0</v>
      </c>
      <c r="BT30" s="82">
        <v>77655</v>
      </c>
      <c r="BU30" s="82">
        <v>3959</v>
      </c>
      <c r="BV30" s="82">
        <v>13</v>
      </c>
      <c r="BW30" s="82">
        <v>0</v>
      </c>
      <c r="BX30" s="82">
        <v>2645</v>
      </c>
      <c r="BY30" s="82">
        <v>269</v>
      </c>
      <c r="BZ30" s="82">
        <v>2238</v>
      </c>
      <c r="CA30" s="82">
        <v>9125</v>
      </c>
      <c r="CB30" s="82">
        <v>86780</v>
      </c>
      <c r="CC30" s="91"/>
      <c r="CD30" s="82">
        <v>0</v>
      </c>
      <c r="CE30" s="82">
        <v>0</v>
      </c>
      <c r="CF30" s="82">
        <v>0</v>
      </c>
      <c r="CG30" s="91"/>
      <c r="CH30" s="82">
        <v>86780</v>
      </c>
      <c r="CI30" s="82">
        <v>0</v>
      </c>
    </row>
    <row r="31" spans="1:87">
      <c r="A31" s="73">
        <v>10921</v>
      </c>
      <c r="B31" s="73" t="s">
        <v>1508</v>
      </c>
      <c r="C31" s="91">
        <v>27</v>
      </c>
      <c r="D31" s="129">
        <v>149</v>
      </c>
      <c r="E31" s="82">
        <v>258</v>
      </c>
      <c r="F31" s="82">
        <v>13</v>
      </c>
      <c r="G31" s="129">
        <v>104</v>
      </c>
      <c r="H31" s="129">
        <v>1614</v>
      </c>
      <c r="I31" s="82">
        <v>22</v>
      </c>
      <c r="J31" s="82">
        <v>98</v>
      </c>
      <c r="K31" s="82">
        <v>197</v>
      </c>
      <c r="L31" s="82">
        <v>4</v>
      </c>
      <c r="M31" s="82">
        <v>103</v>
      </c>
      <c r="N31" s="82">
        <v>70</v>
      </c>
      <c r="O31" s="82">
        <v>1</v>
      </c>
      <c r="P31" s="82">
        <v>7</v>
      </c>
      <c r="Q31" s="82">
        <v>6</v>
      </c>
      <c r="R31" s="82">
        <v>5</v>
      </c>
      <c r="S31" s="82">
        <v>11</v>
      </c>
      <c r="T31" s="82">
        <v>116</v>
      </c>
      <c r="U31" s="82">
        <v>5</v>
      </c>
      <c r="V31" s="82">
        <v>12</v>
      </c>
      <c r="W31" s="82">
        <v>4</v>
      </c>
      <c r="X31" s="129">
        <v>44</v>
      </c>
      <c r="Y31" s="82">
        <v>52</v>
      </c>
      <c r="Z31" s="82">
        <v>32</v>
      </c>
      <c r="AA31" s="82">
        <v>16</v>
      </c>
      <c r="AB31" s="82">
        <v>719</v>
      </c>
      <c r="AC31" s="129">
        <v>752</v>
      </c>
      <c r="AD31" s="129">
        <v>10833</v>
      </c>
      <c r="AE31" s="82">
        <v>1081</v>
      </c>
      <c r="AF31" s="82">
        <v>16440</v>
      </c>
      <c r="AG31" s="82">
        <v>67</v>
      </c>
      <c r="AH31" s="82">
        <v>2684</v>
      </c>
      <c r="AI31" s="82">
        <v>8702</v>
      </c>
      <c r="AJ31" s="82">
        <v>6964</v>
      </c>
      <c r="AK31" s="82">
        <v>7185</v>
      </c>
      <c r="AL31" s="82">
        <v>1203</v>
      </c>
      <c r="AM31" s="82">
        <v>1093</v>
      </c>
      <c r="AN31" s="82">
        <v>900</v>
      </c>
      <c r="AO31" s="82">
        <v>215</v>
      </c>
      <c r="AP31" s="82">
        <v>86</v>
      </c>
      <c r="AQ31" s="129">
        <v>17526</v>
      </c>
      <c r="AR31" s="82">
        <v>46</v>
      </c>
      <c r="AS31" s="82">
        <v>1231</v>
      </c>
      <c r="AT31" s="82">
        <v>34</v>
      </c>
      <c r="AU31" s="82">
        <v>1</v>
      </c>
      <c r="AV31" s="82">
        <v>1</v>
      </c>
      <c r="AW31" s="82">
        <v>26</v>
      </c>
      <c r="AX31" s="82">
        <v>13</v>
      </c>
      <c r="AY31" s="82">
        <v>77</v>
      </c>
      <c r="AZ31" s="82">
        <v>3</v>
      </c>
      <c r="BA31" s="82">
        <v>5</v>
      </c>
      <c r="BB31" s="82">
        <v>27</v>
      </c>
      <c r="BC31" s="82">
        <v>26</v>
      </c>
      <c r="BD31" s="82">
        <v>51</v>
      </c>
      <c r="BE31" s="82">
        <v>26</v>
      </c>
      <c r="BF31" s="82">
        <v>42</v>
      </c>
      <c r="BG31" s="82">
        <v>48</v>
      </c>
      <c r="BH31" s="82">
        <v>8</v>
      </c>
      <c r="BI31" s="82">
        <v>214</v>
      </c>
      <c r="BJ31" s="82">
        <v>37</v>
      </c>
      <c r="BK31" s="82">
        <v>4</v>
      </c>
      <c r="BL31" s="82">
        <v>147</v>
      </c>
      <c r="BM31" s="82">
        <v>43</v>
      </c>
      <c r="BN31" s="82">
        <v>35</v>
      </c>
      <c r="BO31" s="82">
        <v>17</v>
      </c>
      <c r="BP31" s="82">
        <v>16</v>
      </c>
      <c r="BQ31" s="82">
        <v>35</v>
      </c>
      <c r="BR31" s="82">
        <v>27</v>
      </c>
      <c r="BS31" s="82">
        <v>0</v>
      </c>
      <c r="BT31" s="82">
        <v>81634</v>
      </c>
      <c r="BU31" s="82">
        <v>20212</v>
      </c>
      <c r="BV31" s="82">
        <v>0</v>
      </c>
      <c r="BW31" s="82">
        <v>0</v>
      </c>
      <c r="BX31" s="82">
        <v>1289</v>
      </c>
      <c r="BY31" s="82">
        <v>878</v>
      </c>
      <c r="BZ31" s="82">
        <v>394</v>
      </c>
      <c r="CA31" s="82">
        <v>22774</v>
      </c>
      <c r="CB31" s="82">
        <v>104408</v>
      </c>
      <c r="CC31" s="91"/>
      <c r="CD31" s="82">
        <v>0</v>
      </c>
      <c r="CE31" s="82">
        <v>0</v>
      </c>
      <c r="CF31" s="82">
        <v>0</v>
      </c>
      <c r="CG31" s="91"/>
      <c r="CH31" s="82">
        <v>104408</v>
      </c>
      <c r="CI31" s="82">
        <v>0</v>
      </c>
    </row>
    <row r="32" spans="1:87">
      <c r="A32" s="73">
        <v>10931</v>
      </c>
      <c r="B32" s="73" t="s">
        <v>1509</v>
      </c>
      <c r="C32" s="91">
        <v>28</v>
      </c>
      <c r="D32" s="129">
        <v>76</v>
      </c>
      <c r="E32" s="82">
        <v>20</v>
      </c>
      <c r="F32" s="82">
        <v>1</v>
      </c>
      <c r="G32" s="129">
        <v>6</v>
      </c>
      <c r="H32" s="129">
        <v>33</v>
      </c>
      <c r="I32" s="82">
        <v>12</v>
      </c>
      <c r="J32" s="82">
        <v>81</v>
      </c>
      <c r="K32" s="82">
        <v>196</v>
      </c>
      <c r="L32" s="82">
        <v>5</v>
      </c>
      <c r="M32" s="82">
        <v>317</v>
      </c>
      <c r="N32" s="82">
        <v>19</v>
      </c>
      <c r="O32" s="82">
        <v>1</v>
      </c>
      <c r="P32" s="82">
        <v>9</v>
      </c>
      <c r="Q32" s="82">
        <v>6</v>
      </c>
      <c r="R32" s="82">
        <v>6</v>
      </c>
      <c r="S32" s="82">
        <v>3</v>
      </c>
      <c r="T32" s="82">
        <v>181</v>
      </c>
      <c r="U32" s="82">
        <v>188</v>
      </c>
      <c r="V32" s="82">
        <v>4</v>
      </c>
      <c r="W32" s="82">
        <v>2</v>
      </c>
      <c r="X32" s="129">
        <v>368</v>
      </c>
      <c r="Y32" s="82">
        <v>195</v>
      </c>
      <c r="Z32" s="82">
        <v>27</v>
      </c>
      <c r="AA32" s="82">
        <v>13</v>
      </c>
      <c r="AB32" s="82">
        <v>73</v>
      </c>
      <c r="AC32" s="129">
        <v>101</v>
      </c>
      <c r="AD32" s="129">
        <v>1021</v>
      </c>
      <c r="AE32" s="82">
        <v>6777</v>
      </c>
      <c r="AF32" s="82">
        <v>1470</v>
      </c>
      <c r="AG32" s="82">
        <v>148</v>
      </c>
      <c r="AH32" s="82">
        <v>6213</v>
      </c>
      <c r="AI32" s="82">
        <v>2045</v>
      </c>
      <c r="AJ32" s="82">
        <v>674</v>
      </c>
      <c r="AK32" s="82">
        <v>4397</v>
      </c>
      <c r="AL32" s="82">
        <v>588</v>
      </c>
      <c r="AM32" s="82">
        <v>1539</v>
      </c>
      <c r="AN32" s="82">
        <v>1268</v>
      </c>
      <c r="AO32" s="82">
        <v>48</v>
      </c>
      <c r="AP32" s="82">
        <v>88</v>
      </c>
      <c r="AQ32" s="129">
        <v>3211</v>
      </c>
      <c r="AR32" s="82">
        <v>490</v>
      </c>
      <c r="AS32" s="82">
        <v>401</v>
      </c>
      <c r="AT32" s="82">
        <v>46</v>
      </c>
      <c r="AU32" s="82">
        <v>1</v>
      </c>
      <c r="AV32" s="82">
        <v>1</v>
      </c>
      <c r="AW32" s="82">
        <v>26</v>
      </c>
      <c r="AX32" s="82">
        <v>12</v>
      </c>
      <c r="AY32" s="82">
        <v>56</v>
      </c>
      <c r="AZ32" s="82">
        <v>4</v>
      </c>
      <c r="BA32" s="82">
        <v>6</v>
      </c>
      <c r="BB32" s="82">
        <v>34</v>
      </c>
      <c r="BC32" s="82">
        <v>15</v>
      </c>
      <c r="BD32" s="82">
        <v>58</v>
      </c>
      <c r="BE32" s="82">
        <v>63</v>
      </c>
      <c r="BF32" s="82">
        <v>50</v>
      </c>
      <c r="BG32" s="82">
        <v>18</v>
      </c>
      <c r="BH32" s="82">
        <v>10</v>
      </c>
      <c r="BI32" s="82">
        <v>12</v>
      </c>
      <c r="BJ32" s="82">
        <v>40</v>
      </c>
      <c r="BK32" s="82">
        <v>3</v>
      </c>
      <c r="BL32" s="82">
        <v>42</v>
      </c>
      <c r="BM32" s="82">
        <v>12</v>
      </c>
      <c r="BN32" s="82">
        <v>40</v>
      </c>
      <c r="BO32" s="82">
        <v>11</v>
      </c>
      <c r="BP32" s="82">
        <v>29</v>
      </c>
      <c r="BQ32" s="82">
        <v>40</v>
      </c>
      <c r="BR32" s="82">
        <v>36</v>
      </c>
      <c r="BS32" s="82">
        <v>0</v>
      </c>
      <c r="BT32" s="82">
        <v>32986</v>
      </c>
      <c r="BU32" s="82">
        <v>13977</v>
      </c>
      <c r="BV32" s="82">
        <v>0</v>
      </c>
      <c r="BW32" s="82">
        <v>0</v>
      </c>
      <c r="BX32" s="82">
        <v>1220</v>
      </c>
      <c r="BY32" s="82">
        <v>853</v>
      </c>
      <c r="BZ32" s="82">
        <v>573</v>
      </c>
      <c r="CA32" s="82">
        <v>16623</v>
      </c>
      <c r="CB32" s="82">
        <v>49609</v>
      </c>
      <c r="CC32" s="91"/>
      <c r="CD32" s="82">
        <v>0</v>
      </c>
      <c r="CE32" s="82">
        <v>0</v>
      </c>
      <c r="CF32" s="82">
        <v>0</v>
      </c>
      <c r="CG32" s="91"/>
      <c r="CH32" s="82">
        <v>49609</v>
      </c>
      <c r="CI32" s="82">
        <v>0</v>
      </c>
    </row>
    <row r="33" spans="1:87">
      <c r="A33" s="73">
        <v>10932</v>
      </c>
      <c r="B33" s="73" t="s">
        <v>1510</v>
      </c>
      <c r="C33" s="91">
        <v>29</v>
      </c>
      <c r="D33" s="129">
        <v>282</v>
      </c>
      <c r="E33" s="82">
        <v>426</v>
      </c>
      <c r="F33" s="82">
        <v>37</v>
      </c>
      <c r="G33" s="129">
        <v>50</v>
      </c>
      <c r="H33" s="129">
        <v>733</v>
      </c>
      <c r="I33" s="82">
        <v>397</v>
      </c>
      <c r="J33" s="82">
        <v>180</v>
      </c>
      <c r="K33" s="82">
        <v>1494</v>
      </c>
      <c r="L33" s="82">
        <v>74</v>
      </c>
      <c r="M33" s="82">
        <v>1515</v>
      </c>
      <c r="N33" s="82">
        <v>2377</v>
      </c>
      <c r="O33" s="82">
        <v>19</v>
      </c>
      <c r="P33" s="82">
        <v>62</v>
      </c>
      <c r="Q33" s="82">
        <v>77</v>
      </c>
      <c r="R33" s="82">
        <v>51</v>
      </c>
      <c r="S33" s="82">
        <v>277</v>
      </c>
      <c r="T33" s="82">
        <v>98</v>
      </c>
      <c r="U33" s="82">
        <v>30</v>
      </c>
      <c r="V33" s="82">
        <v>191</v>
      </c>
      <c r="W33" s="82">
        <v>38</v>
      </c>
      <c r="X33" s="129">
        <v>300</v>
      </c>
      <c r="Y33" s="82">
        <v>569</v>
      </c>
      <c r="Z33" s="82">
        <v>624</v>
      </c>
      <c r="AA33" s="82">
        <v>102</v>
      </c>
      <c r="AB33" s="82">
        <v>206</v>
      </c>
      <c r="AC33" s="129">
        <v>184</v>
      </c>
      <c r="AD33" s="129">
        <v>1917</v>
      </c>
      <c r="AE33" s="82">
        <v>200</v>
      </c>
      <c r="AF33" s="82">
        <v>6816</v>
      </c>
      <c r="AG33" s="82">
        <v>783</v>
      </c>
      <c r="AH33" s="82">
        <v>1917</v>
      </c>
      <c r="AI33" s="82">
        <v>5172</v>
      </c>
      <c r="AJ33" s="82">
        <v>4029</v>
      </c>
      <c r="AK33" s="82">
        <v>1949</v>
      </c>
      <c r="AL33" s="82">
        <v>2059</v>
      </c>
      <c r="AM33" s="82">
        <v>1053</v>
      </c>
      <c r="AN33" s="82">
        <v>2166</v>
      </c>
      <c r="AO33" s="82">
        <v>1607</v>
      </c>
      <c r="AP33" s="82">
        <v>384</v>
      </c>
      <c r="AQ33" s="129">
        <v>20821</v>
      </c>
      <c r="AR33" s="82">
        <v>291</v>
      </c>
      <c r="AS33" s="82">
        <v>1228</v>
      </c>
      <c r="AT33" s="82">
        <v>110</v>
      </c>
      <c r="AU33" s="82">
        <v>5</v>
      </c>
      <c r="AV33" s="82">
        <v>3</v>
      </c>
      <c r="AW33" s="82">
        <v>34</v>
      </c>
      <c r="AX33" s="82">
        <v>109</v>
      </c>
      <c r="AY33" s="82">
        <v>1359</v>
      </c>
      <c r="AZ33" s="82">
        <v>7</v>
      </c>
      <c r="BA33" s="82">
        <v>14</v>
      </c>
      <c r="BB33" s="82">
        <v>47</v>
      </c>
      <c r="BC33" s="82">
        <v>17</v>
      </c>
      <c r="BD33" s="82">
        <v>49</v>
      </c>
      <c r="BE33" s="82">
        <v>312</v>
      </c>
      <c r="BF33" s="82">
        <v>46</v>
      </c>
      <c r="BG33" s="82">
        <v>38</v>
      </c>
      <c r="BH33" s="82">
        <v>12</v>
      </c>
      <c r="BI33" s="82">
        <v>16</v>
      </c>
      <c r="BJ33" s="82">
        <v>228</v>
      </c>
      <c r="BK33" s="82">
        <v>63</v>
      </c>
      <c r="BL33" s="82">
        <v>724</v>
      </c>
      <c r="BM33" s="82">
        <v>95</v>
      </c>
      <c r="BN33" s="82">
        <v>31</v>
      </c>
      <c r="BO33" s="82">
        <v>130</v>
      </c>
      <c r="BP33" s="82">
        <v>61</v>
      </c>
      <c r="BQ33" s="82">
        <v>33</v>
      </c>
      <c r="BR33" s="82">
        <v>93</v>
      </c>
      <c r="BS33" s="82">
        <v>0</v>
      </c>
      <c r="BT33" s="82">
        <v>66422</v>
      </c>
      <c r="BU33" s="82">
        <v>4645</v>
      </c>
      <c r="BV33" s="82">
        <v>1</v>
      </c>
      <c r="BW33" s="82">
        <v>0</v>
      </c>
      <c r="BX33" s="82">
        <v>12490</v>
      </c>
      <c r="BY33" s="82">
        <v>8374</v>
      </c>
      <c r="BZ33" s="82">
        <v>919</v>
      </c>
      <c r="CA33" s="82">
        <v>26429</v>
      </c>
      <c r="CB33" s="82">
        <v>92851</v>
      </c>
      <c r="CC33" s="91"/>
      <c r="CD33" s="82">
        <v>0</v>
      </c>
      <c r="CE33" s="82">
        <v>0</v>
      </c>
      <c r="CF33" s="82">
        <v>0</v>
      </c>
      <c r="CG33" s="91"/>
      <c r="CH33" s="82">
        <v>92851</v>
      </c>
      <c r="CI33" s="82">
        <v>0</v>
      </c>
    </row>
    <row r="34" spans="1:87">
      <c r="A34" s="73">
        <v>10933</v>
      </c>
      <c r="B34" s="73" t="s">
        <v>1511</v>
      </c>
      <c r="C34" s="91">
        <v>30</v>
      </c>
      <c r="D34" s="129">
        <v>10</v>
      </c>
      <c r="E34" s="82">
        <v>8</v>
      </c>
      <c r="F34" s="82">
        <v>1</v>
      </c>
      <c r="G34" s="129">
        <v>6</v>
      </c>
      <c r="H34" s="129">
        <v>132</v>
      </c>
      <c r="I34" s="82">
        <v>24</v>
      </c>
      <c r="J34" s="82">
        <v>9</v>
      </c>
      <c r="K34" s="82">
        <v>34</v>
      </c>
      <c r="L34" s="82">
        <v>4</v>
      </c>
      <c r="M34" s="82">
        <v>26</v>
      </c>
      <c r="N34" s="82">
        <v>12</v>
      </c>
      <c r="O34" s="82">
        <v>2</v>
      </c>
      <c r="P34" s="82">
        <v>5</v>
      </c>
      <c r="Q34" s="82">
        <v>13</v>
      </c>
      <c r="R34" s="82">
        <v>8</v>
      </c>
      <c r="S34" s="82">
        <v>5</v>
      </c>
      <c r="T34" s="82">
        <v>13</v>
      </c>
      <c r="U34" s="82">
        <v>147</v>
      </c>
      <c r="V34" s="82">
        <v>11</v>
      </c>
      <c r="W34" s="82">
        <v>3</v>
      </c>
      <c r="X34" s="129">
        <v>14</v>
      </c>
      <c r="Y34" s="82">
        <v>10</v>
      </c>
      <c r="Z34" s="82">
        <v>7</v>
      </c>
      <c r="AA34" s="82">
        <v>11</v>
      </c>
      <c r="AB34" s="82">
        <v>15</v>
      </c>
      <c r="AC34" s="129">
        <v>17</v>
      </c>
      <c r="AD34" s="129">
        <v>28</v>
      </c>
      <c r="AE34" s="82">
        <v>13</v>
      </c>
      <c r="AF34" s="82">
        <v>24</v>
      </c>
      <c r="AG34" s="82">
        <v>14105</v>
      </c>
      <c r="AH34" s="82">
        <v>346</v>
      </c>
      <c r="AI34" s="82">
        <v>560</v>
      </c>
      <c r="AJ34" s="82">
        <v>417</v>
      </c>
      <c r="AK34" s="82">
        <v>140</v>
      </c>
      <c r="AL34" s="82">
        <v>73</v>
      </c>
      <c r="AM34" s="82">
        <v>55</v>
      </c>
      <c r="AN34" s="82">
        <v>398</v>
      </c>
      <c r="AO34" s="82">
        <v>172</v>
      </c>
      <c r="AP34" s="82">
        <v>16</v>
      </c>
      <c r="AQ34" s="129">
        <v>612</v>
      </c>
      <c r="AR34" s="82">
        <v>58</v>
      </c>
      <c r="AS34" s="82">
        <v>292</v>
      </c>
      <c r="AT34" s="82">
        <v>77</v>
      </c>
      <c r="AU34" s="82">
        <v>4</v>
      </c>
      <c r="AV34" s="82">
        <v>7</v>
      </c>
      <c r="AW34" s="82">
        <v>111</v>
      </c>
      <c r="AX34" s="82">
        <v>4</v>
      </c>
      <c r="AY34" s="82">
        <v>19</v>
      </c>
      <c r="AZ34" s="82">
        <v>7</v>
      </c>
      <c r="BA34" s="82">
        <v>272</v>
      </c>
      <c r="BB34" s="82">
        <v>382</v>
      </c>
      <c r="BC34" s="82">
        <v>1511</v>
      </c>
      <c r="BD34" s="82">
        <v>376</v>
      </c>
      <c r="BE34" s="82">
        <v>17</v>
      </c>
      <c r="BF34" s="82">
        <v>317</v>
      </c>
      <c r="BG34" s="82">
        <v>884</v>
      </c>
      <c r="BH34" s="82">
        <v>94</v>
      </c>
      <c r="BI34" s="82">
        <v>43</v>
      </c>
      <c r="BJ34" s="82">
        <v>958</v>
      </c>
      <c r="BK34" s="82">
        <v>117</v>
      </c>
      <c r="BL34" s="82">
        <v>276</v>
      </c>
      <c r="BM34" s="82">
        <v>613</v>
      </c>
      <c r="BN34" s="82">
        <v>104</v>
      </c>
      <c r="BO34" s="82">
        <v>190</v>
      </c>
      <c r="BP34" s="82">
        <v>174</v>
      </c>
      <c r="BQ34" s="82">
        <v>60</v>
      </c>
      <c r="BR34" s="82">
        <v>633</v>
      </c>
      <c r="BS34" s="82">
        <v>0</v>
      </c>
      <c r="BT34" s="82">
        <v>25103</v>
      </c>
      <c r="BU34" s="82">
        <v>3084</v>
      </c>
      <c r="BV34" s="82">
        <v>2</v>
      </c>
      <c r="BW34" s="82">
        <v>0</v>
      </c>
      <c r="BX34" s="82">
        <v>32667</v>
      </c>
      <c r="BY34" s="82">
        <v>26744</v>
      </c>
      <c r="BZ34" s="82">
        <v>597</v>
      </c>
      <c r="CA34" s="82">
        <v>63094</v>
      </c>
      <c r="CB34" s="82">
        <v>88197</v>
      </c>
      <c r="CC34" s="91"/>
      <c r="CD34" s="82">
        <v>0</v>
      </c>
      <c r="CE34" s="82">
        <v>0</v>
      </c>
      <c r="CF34" s="82">
        <v>0</v>
      </c>
      <c r="CG34" s="91"/>
      <c r="CH34" s="82">
        <v>88197</v>
      </c>
      <c r="CI34" s="82">
        <v>0</v>
      </c>
    </row>
    <row r="35" spans="1:87">
      <c r="A35" s="73">
        <v>10934</v>
      </c>
      <c r="B35" s="73" t="s">
        <v>1512</v>
      </c>
      <c r="C35" s="91">
        <v>31</v>
      </c>
      <c r="D35" s="129">
        <v>43</v>
      </c>
      <c r="E35" s="82">
        <v>74</v>
      </c>
      <c r="F35" s="82">
        <v>5</v>
      </c>
      <c r="G35" s="129">
        <v>23</v>
      </c>
      <c r="H35" s="129">
        <v>118</v>
      </c>
      <c r="I35" s="82">
        <v>39</v>
      </c>
      <c r="J35" s="82">
        <v>20</v>
      </c>
      <c r="K35" s="82">
        <v>79</v>
      </c>
      <c r="L35" s="82">
        <v>21</v>
      </c>
      <c r="M35" s="82">
        <v>112</v>
      </c>
      <c r="N35" s="82">
        <v>55</v>
      </c>
      <c r="O35" s="82">
        <v>3</v>
      </c>
      <c r="P35" s="82">
        <v>37</v>
      </c>
      <c r="Q35" s="82">
        <v>13</v>
      </c>
      <c r="R35" s="82">
        <v>13</v>
      </c>
      <c r="S35" s="82">
        <v>21</v>
      </c>
      <c r="T35" s="82">
        <v>50</v>
      </c>
      <c r="U35" s="82">
        <v>15</v>
      </c>
      <c r="V35" s="82">
        <v>16</v>
      </c>
      <c r="W35" s="82">
        <v>7</v>
      </c>
      <c r="X35" s="129">
        <v>82</v>
      </c>
      <c r="Y35" s="82">
        <v>29</v>
      </c>
      <c r="Z35" s="82">
        <v>25</v>
      </c>
      <c r="AA35" s="82">
        <v>15</v>
      </c>
      <c r="AB35" s="82">
        <v>116</v>
      </c>
      <c r="AC35" s="129">
        <v>116</v>
      </c>
      <c r="AD35" s="129">
        <v>71</v>
      </c>
      <c r="AE35" s="82">
        <v>116</v>
      </c>
      <c r="AF35" s="82">
        <v>153</v>
      </c>
      <c r="AG35" s="82">
        <v>1454</v>
      </c>
      <c r="AH35" s="82">
        <v>5985</v>
      </c>
      <c r="AI35" s="82">
        <v>2392</v>
      </c>
      <c r="AJ35" s="82">
        <v>978</v>
      </c>
      <c r="AK35" s="82">
        <v>815</v>
      </c>
      <c r="AL35" s="82">
        <v>302</v>
      </c>
      <c r="AM35" s="82">
        <v>210</v>
      </c>
      <c r="AN35" s="82">
        <v>1531</v>
      </c>
      <c r="AO35" s="82">
        <v>3296</v>
      </c>
      <c r="AP35" s="82">
        <v>125</v>
      </c>
      <c r="AQ35" s="129">
        <v>7952</v>
      </c>
      <c r="AR35" s="82">
        <v>339</v>
      </c>
      <c r="AS35" s="82">
        <v>811</v>
      </c>
      <c r="AT35" s="82">
        <v>830</v>
      </c>
      <c r="AU35" s="82">
        <v>15</v>
      </c>
      <c r="AV35" s="82">
        <v>2</v>
      </c>
      <c r="AW35" s="82">
        <v>68</v>
      </c>
      <c r="AX35" s="82">
        <v>29</v>
      </c>
      <c r="AY35" s="82">
        <v>61</v>
      </c>
      <c r="AZ35" s="82">
        <v>8</v>
      </c>
      <c r="BA35" s="82">
        <v>44</v>
      </c>
      <c r="BB35" s="82">
        <v>610</v>
      </c>
      <c r="BC35" s="82">
        <v>20</v>
      </c>
      <c r="BD35" s="82">
        <v>57</v>
      </c>
      <c r="BE35" s="82">
        <v>331</v>
      </c>
      <c r="BF35" s="82">
        <v>475</v>
      </c>
      <c r="BG35" s="82">
        <v>65</v>
      </c>
      <c r="BH35" s="82">
        <v>32</v>
      </c>
      <c r="BI35" s="82">
        <v>30</v>
      </c>
      <c r="BJ35" s="82">
        <v>444</v>
      </c>
      <c r="BK35" s="82">
        <v>4</v>
      </c>
      <c r="BL35" s="82">
        <v>85</v>
      </c>
      <c r="BM35" s="82">
        <v>55</v>
      </c>
      <c r="BN35" s="82">
        <v>18</v>
      </c>
      <c r="BO35" s="82">
        <v>18</v>
      </c>
      <c r="BP35" s="82">
        <v>21</v>
      </c>
      <c r="BQ35" s="82">
        <v>64</v>
      </c>
      <c r="BR35" s="82">
        <v>584</v>
      </c>
      <c r="BS35" s="82">
        <v>0</v>
      </c>
      <c r="BT35" s="82">
        <v>31645</v>
      </c>
      <c r="BU35" s="82">
        <v>6662</v>
      </c>
      <c r="BV35" s="82">
        <v>2</v>
      </c>
      <c r="BW35" s="82">
        <v>0</v>
      </c>
      <c r="BX35" s="82">
        <v>18427</v>
      </c>
      <c r="BY35" s="82">
        <v>12595</v>
      </c>
      <c r="BZ35" s="82">
        <v>1835</v>
      </c>
      <c r="CA35" s="82">
        <v>39521</v>
      </c>
      <c r="CB35" s="82">
        <v>71166</v>
      </c>
      <c r="CC35" s="91"/>
      <c r="CD35" s="82">
        <v>0</v>
      </c>
      <c r="CE35" s="82">
        <v>0</v>
      </c>
      <c r="CF35" s="82">
        <v>0</v>
      </c>
      <c r="CG35" s="91"/>
      <c r="CH35" s="82">
        <v>71166</v>
      </c>
      <c r="CI35" s="82">
        <v>0</v>
      </c>
    </row>
    <row r="36" spans="1:87">
      <c r="A36" s="73">
        <v>10935</v>
      </c>
      <c r="B36" s="73" t="s">
        <v>1513</v>
      </c>
      <c r="C36" s="91">
        <v>32</v>
      </c>
      <c r="D36" s="129">
        <v>31</v>
      </c>
      <c r="E36" s="82">
        <v>37</v>
      </c>
      <c r="F36" s="82">
        <v>8</v>
      </c>
      <c r="G36" s="129">
        <v>129</v>
      </c>
      <c r="H36" s="129">
        <v>1993</v>
      </c>
      <c r="I36" s="82">
        <v>1512</v>
      </c>
      <c r="J36" s="82">
        <v>551</v>
      </c>
      <c r="K36" s="82">
        <v>78</v>
      </c>
      <c r="L36" s="82">
        <v>9</v>
      </c>
      <c r="M36" s="82">
        <v>101</v>
      </c>
      <c r="N36" s="82">
        <v>78</v>
      </c>
      <c r="O36" s="82">
        <v>3</v>
      </c>
      <c r="P36" s="82">
        <v>9</v>
      </c>
      <c r="Q36" s="82">
        <v>12</v>
      </c>
      <c r="R36" s="82">
        <v>11</v>
      </c>
      <c r="S36" s="82">
        <v>51</v>
      </c>
      <c r="T36" s="82">
        <v>32</v>
      </c>
      <c r="U36" s="82">
        <v>22</v>
      </c>
      <c r="V36" s="82">
        <v>20</v>
      </c>
      <c r="W36" s="82">
        <v>6</v>
      </c>
      <c r="X36" s="129">
        <v>37</v>
      </c>
      <c r="Y36" s="82">
        <v>29</v>
      </c>
      <c r="Z36" s="82">
        <v>30</v>
      </c>
      <c r="AA36" s="82">
        <v>16</v>
      </c>
      <c r="AB36" s="82">
        <v>152</v>
      </c>
      <c r="AC36" s="129">
        <v>56</v>
      </c>
      <c r="AD36" s="129">
        <v>127</v>
      </c>
      <c r="AE36" s="82">
        <v>66</v>
      </c>
      <c r="AF36" s="82">
        <v>257</v>
      </c>
      <c r="AG36" s="82">
        <v>164</v>
      </c>
      <c r="AH36" s="82">
        <v>599</v>
      </c>
      <c r="AI36" s="82">
        <v>14965</v>
      </c>
      <c r="AJ36" s="82">
        <v>1774</v>
      </c>
      <c r="AK36" s="82">
        <v>293</v>
      </c>
      <c r="AL36" s="82">
        <v>574</v>
      </c>
      <c r="AM36" s="82">
        <v>72</v>
      </c>
      <c r="AN36" s="82">
        <v>5884</v>
      </c>
      <c r="AO36" s="82">
        <v>149</v>
      </c>
      <c r="AP36" s="82">
        <v>62</v>
      </c>
      <c r="AQ36" s="129">
        <v>3444</v>
      </c>
      <c r="AR36" s="82">
        <v>358</v>
      </c>
      <c r="AS36" s="82">
        <v>370</v>
      </c>
      <c r="AT36" s="82">
        <v>173</v>
      </c>
      <c r="AU36" s="82">
        <v>82</v>
      </c>
      <c r="AV36" s="82">
        <v>5</v>
      </c>
      <c r="AW36" s="82">
        <v>129</v>
      </c>
      <c r="AX36" s="82">
        <v>8</v>
      </c>
      <c r="AY36" s="82">
        <v>50</v>
      </c>
      <c r="AZ36" s="82">
        <v>8</v>
      </c>
      <c r="BA36" s="82">
        <v>4</v>
      </c>
      <c r="BB36" s="82">
        <v>66</v>
      </c>
      <c r="BC36" s="82">
        <v>12</v>
      </c>
      <c r="BD36" s="82">
        <v>13</v>
      </c>
      <c r="BE36" s="82">
        <v>21</v>
      </c>
      <c r="BF36" s="82">
        <v>26</v>
      </c>
      <c r="BG36" s="82">
        <v>43</v>
      </c>
      <c r="BH36" s="82">
        <v>6</v>
      </c>
      <c r="BI36" s="82">
        <v>13</v>
      </c>
      <c r="BJ36" s="82">
        <v>787</v>
      </c>
      <c r="BK36" s="82">
        <v>3</v>
      </c>
      <c r="BL36" s="82">
        <v>85</v>
      </c>
      <c r="BM36" s="82">
        <v>22</v>
      </c>
      <c r="BN36" s="82">
        <v>4</v>
      </c>
      <c r="BO36" s="82">
        <v>82</v>
      </c>
      <c r="BP36" s="82">
        <v>22</v>
      </c>
      <c r="BQ36" s="82">
        <v>10</v>
      </c>
      <c r="BR36" s="82">
        <v>30</v>
      </c>
      <c r="BS36" s="82">
        <v>0</v>
      </c>
      <c r="BT36" s="82">
        <v>35877</v>
      </c>
      <c r="BU36" s="82">
        <v>15681</v>
      </c>
      <c r="BV36" s="82">
        <v>2</v>
      </c>
      <c r="BW36" s="82">
        <v>0</v>
      </c>
      <c r="BX36" s="82">
        <v>3980</v>
      </c>
      <c r="BY36" s="82">
        <v>70087</v>
      </c>
      <c r="BZ36" s="82">
        <v>5699</v>
      </c>
      <c r="CA36" s="82">
        <v>95448</v>
      </c>
      <c r="CB36" s="82">
        <v>131325</v>
      </c>
      <c r="CC36" s="91"/>
      <c r="CD36" s="82">
        <v>0</v>
      </c>
      <c r="CE36" s="82">
        <v>0</v>
      </c>
      <c r="CF36" s="82">
        <v>0</v>
      </c>
      <c r="CG36" s="91"/>
      <c r="CH36" s="82">
        <v>131325</v>
      </c>
      <c r="CI36" s="82">
        <v>0</v>
      </c>
    </row>
    <row r="37" spans="1:87">
      <c r="A37" s="73">
        <v>10936</v>
      </c>
      <c r="B37" s="73" t="s">
        <v>1514</v>
      </c>
      <c r="C37" s="91">
        <v>33</v>
      </c>
      <c r="D37" s="129">
        <v>13</v>
      </c>
      <c r="E37" s="82">
        <v>8</v>
      </c>
      <c r="F37" s="82">
        <v>1</v>
      </c>
      <c r="G37" s="129">
        <v>2</v>
      </c>
      <c r="H37" s="129">
        <v>7</v>
      </c>
      <c r="I37" s="82">
        <v>18</v>
      </c>
      <c r="J37" s="82">
        <v>3</v>
      </c>
      <c r="K37" s="82">
        <v>8</v>
      </c>
      <c r="L37" s="82">
        <v>48</v>
      </c>
      <c r="M37" s="82">
        <v>11</v>
      </c>
      <c r="N37" s="82">
        <v>14</v>
      </c>
      <c r="O37" s="82">
        <v>1</v>
      </c>
      <c r="P37" s="82">
        <v>1</v>
      </c>
      <c r="Q37" s="82">
        <v>1</v>
      </c>
      <c r="R37" s="82">
        <v>2</v>
      </c>
      <c r="S37" s="82">
        <v>2</v>
      </c>
      <c r="T37" s="82">
        <v>3</v>
      </c>
      <c r="U37" s="82">
        <v>1</v>
      </c>
      <c r="V37" s="82">
        <v>1</v>
      </c>
      <c r="W37" s="82">
        <v>0</v>
      </c>
      <c r="X37" s="129">
        <v>7</v>
      </c>
      <c r="Y37" s="82">
        <v>20</v>
      </c>
      <c r="Z37" s="82">
        <v>6</v>
      </c>
      <c r="AA37" s="82">
        <v>10</v>
      </c>
      <c r="AB37" s="82">
        <v>9</v>
      </c>
      <c r="AC37" s="129">
        <v>18</v>
      </c>
      <c r="AD37" s="129">
        <v>9</v>
      </c>
      <c r="AE37" s="82">
        <v>7</v>
      </c>
      <c r="AF37" s="82">
        <v>18</v>
      </c>
      <c r="AG37" s="82">
        <v>33</v>
      </c>
      <c r="AH37" s="82">
        <v>106</v>
      </c>
      <c r="AI37" s="82">
        <v>146</v>
      </c>
      <c r="AJ37" s="82">
        <v>7528</v>
      </c>
      <c r="AK37" s="82">
        <v>161</v>
      </c>
      <c r="AL37" s="82">
        <v>19</v>
      </c>
      <c r="AM37" s="82">
        <v>9</v>
      </c>
      <c r="AN37" s="82">
        <v>48</v>
      </c>
      <c r="AO37" s="82">
        <v>69</v>
      </c>
      <c r="AP37" s="82">
        <v>14</v>
      </c>
      <c r="AQ37" s="129">
        <v>274</v>
      </c>
      <c r="AR37" s="82">
        <v>404</v>
      </c>
      <c r="AS37" s="82">
        <v>93</v>
      </c>
      <c r="AT37" s="82">
        <v>682</v>
      </c>
      <c r="AU37" s="82">
        <v>1</v>
      </c>
      <c r="AV37" s="82">
        <v>0</v>
      </c>
      <c r="AW37" s="82">
        <v>9</v>
      </c>
      <c r="AX37" s="82">
        <v>2</v>
      </c>
      <c r="AY37" s="82">
        <v>9</v>
      </c>
      <c r="AZ37" s="82">
        <v>1</v>
      </c>
      <c r="BA37" s="82">
        <v>2</v>
      </c>
      <c r="BB37" s="82">
        <v>17</v>
      </c>
      <c r="BC37" s="82">
        <v>4</v>
      </c>
      <c r="BD37" s="82">
        <v>6</v>
      </c>
      <c r="BE37" s="82">
        <v>10</v>
      </c>
      <c r="BF37" s="82">
        <v>11</v>
      </c>
      <c r="BG37" s="82">
        <v>62</v>
      </c>
      <c r="BH37" s="82">
        <v>1</v>
      </c>
      <c r="BI37" s="82">
        <v>18</v>
      </c>
      <c r="BJ37" s="82">
        <v>13</v>
      </c>
      <c r="BK37" s="82">
        <v>3</v>
      </c>
      <c r="BL37" s="82">
        <v>50</v>
      </c>
      <c r="BM37" s="82">
        <v>10</v>
      </c>
      <c r="BN37" s="82">
        <v>2</v>
      </c>
      <c r="BO37" s="82">
        <v>18</v>
      </c>
      <c r="BP37" s="82">
        <v>10</v>
      </c>
      <c r="BQ37" s="82">
        <v>4</v>
      </c>
      <c r="BR37" s="82">
        <v>9</v>
      </c>
      <c r="BS37" s="82">
        <v>0</v>
      </c>
      <c r="BT37" s="82">
        <v>10107</v>
      </c>
      <c r="BU37" s="82">
        <v>19104</v>
      </c>
      <c r="BV37" s="82">
        <v>0</v>
      </c>
      <c r="BW37" s="82">
        <v>0</v>
      </c>
      <c r="BX37" s="82">
        <v>80888</v>
      </c>
      <c r="BY37" s="82">
        <v>80913</v>
      </c>
      <c r="BZ37" s="82">
        <v>3461</v>
      </c>
      <c r="CA37" s="82">
        <v>184367</v>
      </c>
      <c r="CB37" s="82">
        <v>194474</v>
      </c>
      <c r="CC37" s="91"/>
      <c r="CD37" s="82">
        <v>0</v>
      </c>
      <c r="CE37" s="82">
        <v>0</v>
      </c>
      <c r="CF37" s="82">
        <v>0</v>
      </c>
      <c r="CG37" s="91"/>
      <c r="CH37" s="82">
        <v>194474</v>
      </c>
      <c r="CI37" s="82">
        <v>0</v>
      </c>
    </row>
    <row r="38" spans="1:87">
      <c r="A38" s="73">
        <v>10937</v>
      </c>
      <c r="B38" s="73" t="s">
        <v>1515</v>
      </c>
      <c r="C38" s="91">
        <v>34</v>
      </c>
      <c r="D38" s="129">
        <v>11</v>
      </c>
      <c r="E38" s="82">
        <v>9</v>
      </c>
      <c r="F38" s="82">
        <v>1</v>
      </c>
      <c r="G38" s="129">
        <v>9</v>
      </c>
      <c r="H38" s="129">
        <v>63</v>
      </c>
      <c r="I38" s="82">
        <v>44</v>
      </c>
      <c r="J38" s="82">
        <v>16</v>
      </c>
      <c r="K38" s="82">
        <v>26</v>
      </c>
      <c r="L38" s="82">
        <v>3</v>
      </c>
      <c r="M38" s="82">
        <v>41</v>
      </c>
      <c r="N38" s="82">
        <v>34</v>
      </c>
      <c r="O38" s="82">
        <v>1</v>
      </c>
      <c r="P38" s="82">
        <v>19</v>
      </c>
      <c r="Q38" s="82">
        <v>10</v>
      </c>
      <c r="R38" s="82">
        <v>9</v>
      </c>
      <c r="S38" s="82">
        <v>5</v>
      </c>
      <c r="T38" s="82">
        <v>7</v>
      </c>
      <c r="U38" s="82">
        <v>5</v>
      </c>
      <c r="V38" s="82">
        <v>13</v>
      </c>
      <c r="W38" s="82">
        <v>1</v>
      </c>
      <c r="X38" s="129">
        <v>14</v>
      </c>
      <c r="Y38" s="82">
        <v>17</v>
      </c>
      <c r="Z38" s="82">
        <v>15</v>
      </c>
      <c r="AA38" s="82">
        <v>8</v>
      </c>
      <c r="AB38" s="82">
        <v>68</v>
      </c>
      <c r="AC38" s="129">
        <v>20</v>
      </c>
      <c r="AD38" s="129">
        <v>72</v>
      </c>
      <c r="AE38" s="82">
        <v>16</v>
      </c>
      <c r="AF38" s="82">
        <v>125</v>
      </c>
      <c r="AG38" s="82">
        <v>45</v>
      </c>
      <c r="AH38" s="82">
        <v>85</v>
      </c>
      <c r="AI38" s="82">
        <v>446</v>
      </c>
      <c r="AJ38" s="82">
        <v>35016</v>
      </c>
      <c r="AK38" s="82">
        <v>8499</v>
      </c>
      <c r="AL38" s="82">
        <v>128</v>
      </c>
      <c r="AM38" s="82">
        <v>30</v>
      </c>
      <c r="AN38" s="82">
        <v>184</v>
      </c>
      <c r="AO38" s="82">
        <v>39</v>
      </c>
      <c r="AP38" s="82">
        <v>8</v>
      </c>
      <c r="AQ38" s="129">
        <v>454</v>
      </c>
      <c r="AR38" s="82">
        <v>9630</v>
      </c>
      <c r="AS38" s="82">
        <v>160</v>
      </c>
      <c r="AT38" s="82">
        <v>7320</v>
      </c>
      <c r="AU38" s="82">
        <v>3</v>
      </c>
      <c r="AV38" s="82">
        <v>1</v>
      </c>
      <c r="AW38" s="82">
        <v>12</v>
      </c>
      <c r="AX38" s="82">
        <v>6</v>
      </c>
      <c r="AY38" s="82">
        <v>30</v>
      </c>
      <c r="AZ38" s="82">
        <v>1</v>
      </c>
      <c r="BA38" s="82">
        <v>2</v>
      </c>
      <c r="BB38" s="82">
        <v>16</v>
      </c>
      <c r="BC38" s="82">
        <v>6</v>
      </c>
      <c r="BD38" s="82">
        <v>19</v>
      </c>
      <c r="BE38" s="82">
        <v>13</v>
      </c>
      <c r="BF38" s="82">
        <v>19</v>
      </c>
      <c r="BG38" s="82">
        <v>57</v>
      </c>
      <c r="BH38" s="82">
        <v>3</v>
      </c>
      <c r="BI38" s="82">
        <v>128</v>
      </c>
      <c r="BJ38" s="82">
        <v>37</v>
      </c>
      <c r="BK38" s="82">
        <v>2</v>
      </c>
      <c r="BL38" s="82">
        <v>599</v>
      </c>
      <c r="BM38" s="82">
        <v>220</v>
      </c>
      <c r="BN38" s="82">
        <v>13</v>
      </c>
      <c r="BO38" s="82">
        <v>83</v>
      </c>
      <c r="BP38" s="82">
        <v>9</v>
      </c>
      <c r="BQ38" s="82">
        <v>13</v>
      </c>
      <c r="BR38" s="82">
        <v>16</v>
      </c>
      <c r="BS38" s="82">
        <v>0</v>
      </c>
      <c r="BT38" s="82">
        <v>64032</v>
      </c>
      <c r="BU38" s="82">
        <v>12270</v>
      </c>
      <c r="BV38" s="82">
        <v>0</v>
      </c>
      <c r="BW38" s="82">
        <v>0</v>
      </c>
      <c r="BX38" s="82">
        <v>1341</v>
      </c>
      <c r="BY38" s="82">
        <v>3000</v>
      </c>
      <c r="BZ38" s="82">
        <v>8456</v>
      </c>
      <c r="CA38" s="82">
        <v>25068</v>
      </c>
      <c r="CB38" s="82">
        <v>89100</v>
      </c>
      <c r="CC38" s="91"/>
      <c r="CD38" s="82">
        <v>0</v>
      </c>
      <c r="CE38" s="82">
        <v>0</v>
      </c>
      <c r="CF38" s="82">
        <v>0</v>
      </c>
      <c r="CG38" s="91"/>
      <c r="CH38" s="82">
        <v>89100</v>
      </c>
      <c r="CI38" s="82">
        <v>0</v>
      </c>
    </row>
    <row r="39" spans="1:87">
      <c r="A39" s="73">
        <v>11001</v>
      </c>
      <c r="B39" s="73" t="s">
        <v>1516</v>
      </c>
      <c r="C39" s="91">
        <v>35</v>
      </c>
      <c r="D39" s="129">
        <v>2</v>
      </c>
      <c r="E39" s="82">
        <v>2</v>
      </c>
      <c r="F39" s="82">
        <v>1</v>
      </c>
      <c r="G39" s="129">
        <v>5</v>
      </c>
      <c r="H39" s="129">
        <v>19</v>
      </c>
      <c r="I39" s="82">
        <v>12</v>
      </c>
      <c r="J39" s="82">
        <v>7</v>
      </c>
      <c r="K39" s="82">
        <v>11</v>
      </c>
      <c r="L39" s="82">
        <v>4</v>
      </c>
      <c r="M39" s="82">
        <v>9</v>
      </c>
      <c r="N39" s="82">
        <v>9</v>
      </c>
      <c r="O39" s="82">
        <v>0</v>
      </c>
      <c r="P39" s="82">
        <v>1</v>
      </c>
      <c r="Q39" s="82">
        <v>4</v>
      </c>
      <c r="R39" s="82">
        <v>2</v>
      </c>
      <c r="S39" s="82">
        <v>3</v>
      </c>
      <c r="T39" s="82">
        <v>12</v>
      </c>
      <c r="U39" s="82">
        <v>7</v>
      </c>
      <c r="V39" s="82">
        <v>3</v>
      </c>
      <c r="W39" s="82">
        <v>3</v>
      </c>
      <c r="X39" s="129">
        <v>8</v>
      </c>
      <c r="Y39" s="82">
        <v>5</v>
      </c>
      <c r="Z39" s="82">
        <v>3</v>
      </c>
      <c r="AA39" s="82">
        <v>6</v>
      </c>
      <c r="AB39" s="82">
        <v>6</v>
      </c>
      <c r="AC39" s="129">
        <v>15</v>
      </c>
      <c r="AD39" s="129">
        <v>43</v>
      </c>
      <c r="AE39" s="82">
        <v>11</v>
      </c>
      <c r="AF39" s="82">
        <v>27</v>
      </c>
      <c r="AG39" s="82">
        <v>6</v>
      </c>
      <c r="AH39" s="82">
        <v>22</v>
      </c>
      <c r="AI39" s="82">
        <v>68</v>
      </c>
      <c r="AJ39" s="82">
        <v>63</v>
      </c>
      <c r="AK39" s="82">
        <v>25</v>
      </c>
      <c r="AL39" s="82">
        <v>6356</v>
      </c>
      <c r="AM39" s="82">
        <v>11</v>
      </c>
      <c r="AN39" s="82">
        <v>913</v>
      </c>
      <c r="AO39" s="82">
        <v>18</v>
      </c>
      <c r="AP39" s="82">
        <v>7</v>
      </c>
      <c r="AQ39" s="129">
        <v>97</v>
      </c>
      <c r="AR39" s="82">
        <v>100</v>
      </c>
      <c r="AS39" s="82">
        <v>34</v>
      </c>
      <c r="AT39" s="82">
        <v>631</v>
      </c>
      <c r="AU39" s="82">
        <v>3</v>
      </c>
      <c r="AV39" s="82">
        <v>2</v>
      </c>
      <c r="AW39" s="82">
        <v>15</v>
      </c>
      <c r="AX39" s="82">
        <v>1</v>
      </c>
      <c r="AY39" s="82">
        <v>6</v>
      </c>
      <c r="AZ39" s="82">
        <v>4</v>
      </c>
      <c r="BA39" s="82">
        <v>1</v>
      </c>
      <c r="BB39" s="82">
        <v>7</v>
      </c>
      <c r="BC39" s="82">
        <v>5</v>
      </c>
      <c r="BD39" s="82">
        <v>3</v>
      </c>
      <c r="BE39" s="82">
        <v>2</v>
      </c>
      <c r="BF39" s="82">
        <v>6</v>
      </c>
      <c r="BG39" s="82">
        <v>13</v>
      </c>
      <c r="BH39" s="82">
        <v>1</v>
      </c>
      <c r="BI39" s="82">
        <v>6</v>
      </c>
      <c r="BJ39" s="82">
        <v>9</v>
      </c>
      <c r="BK39" s="82">
        <v>1</v>
      </c>
      <c r="BL39" s="82">
        <v>165</v>
      </c>
      <c r="BM39" s="82">
        <v>3</v>
      </c>
      <c r="BN39" s="82">
        <v>1</v>
      </c>
      <c r="BO39" s="82">
        <v>8</v>
      </c>
      <c r="BP39" s="82">
        <v>15</v>
      </c>
      <c r="BQ39" s="82">
        <v>4</v>
      </c>
      <c r="BR39" s="82">
        <v>48</v>
      </c>
      <c r="BS39" s="82">
        <v>0</v>
      </c>
      <c r="BT39" s="82">
        <v>8922</v>
      </c>
      <c r="BU39" s="82">
        <v>26707</v>
      </c>
      <c r="BV39" s="82">
        <v>0</v>
      </c>
      <c r="BW39" s="82">
        <v>0</v>
      </c>
      <c r="BX39" s="82">
        <v>8216</v>
      </c>
      <c r="BY39" s="82">
        <v>8174</v>
      </c>
      <c r="BZ39" s="82">
        <v>-9240</v>
      </c>
      <c r="CA39" s="82">
        <v>33857</v>
      </c>
      <c r="CB39" s="82">
        <v>42779</v>
      </c>
      <c r="CC39" s="91"/>
      <c r="CD39" s="82">
        <v>0</v>
      </c>
      <c r="CE39" s="82">
        <v>0</v>
      </c>
      <c r="CF39" s="82">
        <v>0</v>
      </c>
      <c r="CG39" s="91"/>
      <c r="CH39" s="82">
        <v>42779</v>
      </c>
      <c r="CI39" s="82">
        <v>0</v>
      </c>
    </row>
    <row r="40" spans="1:87">
      <c r="A40" s="73">
        <v>12001</v>
      </c>
      <c r="B40" s="73" t="s">
        <v>1517</v>
      </c>
      <c r="C40" s="91">
        <v>36</v>
      </c>
      <c r="D40" s="129">
        <v>28</v>
      </c>
      <c r="E40" s="82">
        <v>19</v>
      </c>
      <c r="F40" s="82">
        <v>6</v>
      </c>
      <c r="G40" s="129">
        <v>6</v>
      </c>
      <c r="H40" s="129">
        <v>36</v>
      </c>
      <c r="I40" s="82">
        <v>18</v>
      </c>
      <c r="J40" s="82">
        <v>5</v>
      </c>
      <c r="K40" s="82">
        <v>47</v>
      </c>
      <c r="L40" s="82">
        <v>6</v>
      </c>
      <c r="M40" s="82">
        <v>86</v>
      </c>
      <c r="N40" s="82">
        <v>48</v>
      </c>
      <c r="O40" s="82">
        <v>1</v>
      </c>
      <c r="P40" s="82">
        <v>42</v>
      </c>
      <c r="Q40" s="82">
        <v>650</v>
      </c>
      <c r="R40" s="82">
        <v>135</v>
      </c>
      <c r="S40" s="82">
        <v>32</v>
      </c>
      <c r="T40" s="82">
        <v>20</v>
      </c>
      <c r="U40" s="82">
        <v>18</v>
      </c>
      <c r="V40" s="82">
        <v>10</v>
      </c>
      <c r="W40" s="82">
        <v>2</v>
      </c>
      <c r="X40" s="129">
        <v>57</v>
      </c>
      <c r="Y40" s="82">
        <v>38</v>
      </c>
      <c r="Z40" s="82">
        <v>24</v>
      </c>
      <c r="AA40" s="82">
        <v>38</v>
      </c>
      <c r="AB40" s="82">
        <v>133</v>
      </c>
      <c r="AC40" s="129">
        <v>91</v>
      </c>
      <c r="AD40" s="129">
        <v>26</v>
      </c>
      <c r="AE40" s="82">
        <v>6</v>
      </c>
      <c r="AF40" s="82">
        <v>73</v>
      </c>
      <c r="AG40" s="82">
        <v>127</v>
      </c>
      <c r="AH40" s="82">
        <v>50</v>
      </c>
      <c r="AI40" s="82">
        <v>378</v>
      </c>
      <c r="AJ40" s="82">
        <v>259</v>
      </c>
      <c r="AK40" s="82">
        <v>378</v>
      </c>
      <c r="AL40" s="82">
        <v>44</v>
      </c>
      <c r="AM40" s="82">
        <v>1769</v>
      </c>
      <c r="AN40" s="82">
        <v>103</v>
      </c>
      <c r="AO40" s="82">
        <v>48</v>
      </c>
      <c r="AP40" s="82">
        <v>23</v>
      </c>
      <c r="AQ40" s="129">
        <v>876</v>
      </c>
      <c r="AR40" s="82">
        <v>37</v>
      </c>
      <c r="AS40" s="82">
        <v>307</v>
      </c>
      <c r="AT40" s="82">
        <v>59</v>
      </c>
      <c r="AU40" s="82">
        <v>39</v>
      </c>
      <c r="AV40" s="82">
        <v>2</v>
      </c>
      <c r="AW40" s="82">
        <v>82</v>
      </c>
      <c r="AX40" s="82">
        <v>8</v>
      </c>
      <c r="AY40" s="82">
        <v>32</v>
      </c>
      <c r="AZ40" s="82">
        <v>3</v>
      </c>
      <c r="BA40" s="82">
        <v>27</v>
      </c>
      <c r="BB40" s="82">
        <v>7</v>
      </c>
      <c r="BC40" s="82">
        <v>36</v>
      </c>
      <c r="BD40" s="82">
        <v>110</v>
      </c>
      <c r="BE40" s="82">
        <v>67</v>
      </c>
      <c r="BF40" s="82">
        <v>114</v>
      </c>
      <c r="BG40" s="82">
        <v>221</v>
      </c>
      <c r="BH40" s="82">
        <v>116</v>
      </c>
      <c r="BI40" s="82">
        <v>227</v>
      </c>
      <c r="BJ40" s="82">
        <v>101</v>
      </c>
      <c r="BK40" s="82">
        <v>9</v>
      </c>
      <c r="BL40" s="82">
        <v>407</v>
      </c>
      <c r="BM40" s="82">
        <v>472</v>
      </c>
      <c r="BN40" s="82">
        <v>17</v>
      </c>
      <c r="BO40" s="82">
        <v>942</v>
      </c>
      <c r="BP40" s="82">
        <v>4036</v>
      </c>
      <c r="BQ40" s="82">
        <v>85</v>
      </c>
      <c r="BR40" s="82">
        <v>61</v>
      </c>
      <c r="BS40" s="82">
        <v>0</v>
      </c>
      <c r="BT40" s="82">
        <v>13377</v>
      </c>
      <c r="BU40" s="82">
        <v>2329</v>
      </c>
      <c r="BV40" s="82">
        <v>13</v>
      </c>
      <c r="BW40" s="82">
        <v>0</v>
      </c>
      <c r="BX40" s="82">
        <v>35768</v>
      </c>
      <c r="BY40" s="82">
        <v>9849</v>
      </c>
      <c r="BZ40" s="82">
        <v>5734</v>
      </c>
      <c r="CA40" s="82">
        <v>53694</v>
      </c>
      <c r="CB40" s="82">
        <v>67071</v>
      </c>
      <c r="CC40" s="91"/>
      <c r="CD40" s="82">
        <v>0</v>
      </c>
      <c r="CE40" s="82">
        <v>0</v>
      </c>
      <c r="CF40" s="82">
        <v>0</v>
      </c>
      <c r="CG40" s="91"/>
      <c r="CH40" s="82">
        <v>67071</v>
      </c>
      <c r="CI40" s="82">
        <v>0</v>
      </c>
    </row>
    <row r="41" spans="1:87">
      <c r="A41" s="73">
        <v>13001</v>
      </c>
      <c r="B41" s="73" t="s">
        <v>1518</v>
      </c>
      <c r="C41" s="91">
        <v>37</v>
      </c>
      <c r="D41" s="129">
        <v>79</v>
      </c>
      <c r="E41" s="82">
        <v>35</v>
      </c>
      <c r="F41" s="82">
        <v>92</v>
      </c>
      <c r="G41" s="129">
        <v>681</v>
      </c>
      <c r="H41" s="129">
        <v>1565</v>
      </c>
      <c r="I41" s="82">
        <v>797</v>
      </c>
      <c r="J41" s="82">
        <v>678</v>
      </c>
      <c r="K41" s="82">
        <v>766</v>
      </c>
      <c r="L41" s="82">
        <v>513</v>
      </c>
      <c r="M41" s="82">
        <v>453</v>
      </c>
      <c r="N41" s="82">
        <v>294</v>
      </c>
      <c r="O41" s="82">
        <v>12</v>
      </c>
      <c r="P41" s="82">
        <v>130</v>
      </c>
      <c r="Q41" s="82">
        <v>236</v>
      </c>
      <c r="R41" s="82">
        <v>140</v>
      </c>
      <c r="S41" s="82">
        <v>350</v>
      </c>
      <c r="T41" s="82">
        <v>1782</v>
      </c>
      <c r="U41" s="82">
        <v>1071</v>
      </c>
      <c r="V41" s="82">
        <v>341</v>
      </c>
      <c r="W41" s="82">
        <v>441</v>
      </c>
      <c r="X41" s="129">
        <v>823</v>
      </c>
      <c r="Y41" s="82">
        <v>443</v>
      </c>
      <c r="Z41" s="82">
        <v>124</v>
      </c>
      <c r="AA41" s="82">
        <v>462</v>
      </c>
      <c r="AB41" s="82">
        <v>434</v>
      </c>
      <c r="AC41" s="129">
        <v>2093</v>
      </c>
      <c r="AD41" s="129">
        <v>5449</v>
      </c>
      <c r="AE41" s="82">
        <v>1457</v>
      </c>
      <c r="AF41" s="82">
        <v>611</v>
      </c>
      <c r="AG41" s="82">
        <v>87</v>
      </c>
      <c r="AH41" s="82">
        <v>408</v>
      </c>
      <c r="AI41" s="82">
        <v>1428</v>
      </c>
      <c r="AJ41" s="82">
        <v>243</v>
      </c>
      <c r="AK41" s="82">
        <v>589</v>
      </c>
      <c r="AL41" s="82">
        <v>347</v>
      </c>
      <c r="AM41" s="82">
        <v>556</v>
      </c>
      <c r="AN41" s="82">
        <v>599</v>
      </c>
      <c r="AO41" s="82">
        <v>1063</v>
      </c>
      <c r="AP41" s="82">
        <v>840</v>
      </c>
      <c r="AQ41" s="129">
        <v>2179</v>
      </c>
      <c r="AR41" s="82">
        <v>608</v>
      </c>
      <c r="AS41" s="82">
        <v>3146</v>
      </c>
      <c r="AT41" s="82">
        <v>447</v>
      </c>
      <c r="AU41" s="82">
        <v>474</v>
      </c>
      <c r="AV41" s="82">
        <v>237</v>
      </c>
      <c r="AW41" s="82">
        <v>2127</v>
      </c>
      <c r="AX41" s="82">
        <v>6</v>
      </c>
      <c r="AY41" s="82">
        <v>195</v>
      </c>
      <c r="AZ41" s="82">
        <v>579</v>
      </c>
      <c r="BA41" s="82">
        <v>113</v>
      </c>
      <c r="BB41" s="82">
        <v>649</v>
      </c>
      <c r="BC41" s="82">
        <v>607</v>
      </c>
      <c r="BD41" s="82">
        <v>256</v>
      </c>
      <c r="BE41" s="82">
        <v>71</v>
      </c>
      <c r="BF41" s="82">
        <v>648</v>
      </c>
      <c r="BG41" s="82">
        <v>190</v>
      </c>
      <c r="BH41" s="82">
        <v>106</v>
      </c>
      <c r="BI41" s="82">
        <v>752</v>
      </c>
      <c r="BJ41" s="82">
        <v>664</v>
      </c>
      <c r="BK41" s="82">
        <v>171</v>
      </c>
      <c r="BL41" s="82">
        <v>935</v>
      </c>
      <c r="BM41" s="82">
        <v>94</v>
      </c>
      <c r="BN41" s="82">
        <v>3</v>
      </c>
      <c r="BO41" s="82">
        <v>731</v>
      </c>
      <c r="BP41" s="82">
        <v>301</v>
      </c>
      <c r="BQ41" s="82">
        <v>399</v>
      </c>
      <c r="BR41" s="82">
        <v>370</v>
      </c>
      <c r="BS41" s="82">
        <v>0</v>
      </c>
      <c r="BT41" s="82">
        <v>45571</v>
      </c>
      <c r="BU41" s="82">
        <v>2589</v>
      </c>
      <c r="BV41" s="82">
        <v>1</v>
      </c>
      <c r="BW41" s="82">
        <v>0</v>
      </c>
      <c r="BX41" s="82">
        <v>512</v>
      </c>
      <c r="BY41" s="82">
        <v>6342</v>
      </c>
      <c r="BZ41" s="82">
        <v>2</v>
      </c>
      <c r="CA41" s="82">
        <v>9445</v>
      </c>
      <c r="CB41" s="82">
        <v>55016</v>
      </c>
      <c r="CC41" s="91"/>
      <c r="CD41" s="82">
        <v>0</v>
      </c>
      <c r="CE41" s="82">
        <v>0</v>
      </c>
      <c r="CF41" s="82">
        <v>0</v>
      </c>
      <c r="CG41" s="91"/>
      <c r="CH41" s="82">
        <v>55016</v>
      </c>
      <c r="CI41" s="82">
        <v>0</v>
      </c>
    </row>
    <row r="42" spans="1:87">
      <c r="A42" s="73">
        <v>13002</v>
      </c>
      <c r="B42" s="73" t="s">
        <v>1519</v>
      </c>
      <c r="C42" s="91">
        <v>38</v>
      </c>
      <c r="D42" s="129">
        <v>3863</v>
      </c>
      <c r="E42" s="82">
        <v>2654</v>
      </c>
      <c r="F42" s="82">
        <v>227</v>
      </c>
      <c r="G42" s="129">
        <v>439</v>
      </c>
      <c r="H42" s="129">
        <v>117</v>
      </c>
      <c r="I42" s="82">
        <v>710</v>
      </c>
      <c r="J42" s="82">
        <v>247</v>
      </c>
      <c r="K42" s="82">
        <v>896</v>
      </c>
      <c r="L42" s="82">
        <v>48</v>
      </c>
      <c r="M42" s="82">
        <v>1894</v>
      </c>
      <c r="N42" s="82">
        <v>434</v>
      </c>
      <c r="O42" s="82">
        <v>41</v>
      </c>
      <c r="P42" s="82">
        <v>977</v>
      </c>
      <c r="Q42" s="82">
        <v>150</v>
      </c>
      <c r="R42" s="82">
        <v>184</v>
      </c>
      <c r="S42" s="82">
        <v>470</v>
      </c>
      <c r="T42" s="82">
        <v>1394</v>
      </c>
      <c r="U42" s="82">
        <v>113</v>
      </c>
      <c r="V42" s="82">
        <v>56</v>
      </c>
      <c r="W42" s="82">
        <v>81</v>
      </c>
      <c r="X42" s="129">
        <v>2958</v>
      </c>
      <c r="Y42" s="82">
        <v>465</v>
      </c>
      <c r="Z42" s="82">
        <v>136</v>
      </c>
      <c r="AA42" s="82">
        <v>183</v>
      </c>
      <c r="AB42" s="82">
        <v>1391</v>
      </c>
      <c r="AC42" s="129">
        <v>3066</v>
      </c>
      <c r="AD42" s="129">
        <v>2306</v>
      </c>
      <c r="AE42" s="82">
        <v>1764</v>
      </c>
      <c r="AF42" s="82">
        <v>827</v>
      </c>
      <c r="AG42" s="82">
        <v>113</v>
      </c>
      <c r="AH42" s="82">
        <v>409</v>
      </c>
      <c r="AI42" s="82">
        <v>497</v>
      </c>
      <c r="AJ42" s="82">
        <v>445</v>
      </c>
      <c r="AK42" s="82">
        <v>961</v>
      </c>
      <c r="AL42" s="82">
        <v>192</v>
      </c>
      <c r="AM42" s="82">
        <v>247</v>
      </c>
      <c r="AN42" s="82">
        <v>128</v>
      </c>
      <c r="AO42" s="82">
        <v>55663</v>
      </c>
      <c r="AP42" s="82">
        <v>1896</v>
      </c>
      <c r="AQ42" s="129">
        <v>446</v>
      </c>
      <c r="AR42" s="82">
        <v>940</v>
      </c>
      <c r="AS42" s="82">
        <v>11319</v>
      </c>
      <c r="AT42" s="82">
        <v>899</v>
      </c>
      <c r="AU42" s="82">
        <v>30</v>
      </c>
      <c r="AV42" s="82">
        <v>22</v>
      </c>
      <c r="AW42" s="82">
        <v>690</v>
      </c>
      <c r="AX42" s="82">
        <v>791</v>
      </c>
      <c r="AY42" s="82">
        <v>1072</v>
      </c>
      <c r="AZ42" s="82">
        <v>113</v>
      </c>
      <c r="BA42" s="82">
        <v>265</v>
      </c>
      <c r="BB42" s="82">
        <v>1315</v>
      </c>
      <c r="BC42" s="82">
        <v>320</v>
      </c>
      <c r="BD42" s="82">
        <v>1439</v>
      </c>
      <c r="BE42" s="82">
        <v>289</v>
      </c>
      <c r="BF42" s="82">
        <v>678</v>
      </c>
      <c r="BG42" s="82">
        <v>215</v>
      </c>
      <c r="BH42" s="82">
        <v>128</v>
      </c>
      <c r="BI42" s="82">
        <v>112</v>
      </c>
      <c r="BJ42" s="82">
        <v>3733</v>
      </c>
      <c r="BK42" s="82">
        <v>61</v>
      </c>
      <c r="BL42" s="82">
        <v>4349</v>
      </c>
      <c r="BM42" s="82">
        <v>1347</v>
      </c>
      <c r="BN42" s="82">
        <v>1414</v>
      </c>
      <c r="BO42" s="82">
        <v>951</v>
      </c>
      <c r="BP42" s="82">
        <v>798</v>
      </c>
      <c r="BQ42" s="82">
        <v>600</v>
      </c>
      <c r="BR42" s="82">
        <v>2117</v>
      </c>
      <c r="BS42" s="82">
        <v>0</v>
      </c>
      <c r="BT42" s="82">
        <v>125100</v>
      </c>
      <c r="BU42" s="82">
        <v>84</v>
      </c>
      <c r="BV42" s="82">
        <v>0</v>
      </c>
      <c r="BW42" s="82">
        <v>0</v>
      </c>
      <c r="BX42" s="82">
        <v>55359</v>
      </c>
      <c r="BY42" s="82">
        <v>343</v>
      </c>
      <c r="BZ42" s="82">
        <v>0</v>
      </c>
      <c r="CA42" s="82">
        <v>55786</v>
      </c>
      <c r="CB42" s="82">
        <v>180886</v>
      </c>
      <c r="CC42" s="91"/>
      <c r="CD42" s="82">
        <v>0</v>
      </c>
      <c r="CE42" s="82">
        <v>0</v>
      </c>
      <c r="CF42" s="82">
        <v>0</v>
      </c>
      <c r="CG42" s="91"/>
      <c r="CH42" s="82">
        <v>180886</v>
      </c>
      <c r="CI42" s="82">
        <v>0</v>
      </c>
    </row>
    <row r="43" spans="1:87">
      <c r="A43" s="73">
        <v>13003</v>
      </c>
      <c r="B43" s="73" t="s">
        <v>1520</v>
      </c>
      <c r="C43" s="91">
        <v>39</v>
      </c>
      <c r="D43" s="129">
        <v>7</v>
      </c>
      <c r="E43" s="82">
        <v>2</v>
      </c>
      <c r="F43" s="82">
        <v>1</v>
      </c>
      <c r="G43" s="129">
        <v>28</v>
      </c>
      <c r="H43" s="129">
        <v>27</v>
      </c>
      <c r="I43" s="82">
        <v>137</v>
      </c>
      <c r="J43" s="82">
        <v>54</v>
      </c>
      <c r="K43" s="82">
        <v>115</v>
      </c>
      <c r="L43" s="82">
        <v>60</v>
      </c>
      <c r="M43" s="82">
        <v>224</v>
      </c>
      <c r="N43" s="82">
        <v>397</v>
      </c>
      <c r="O43" s="82">
        <v>1</v>
      </c>
      <c r="P43" s="82">
        <v>54</v>
      </c>
      <c r="Q43" s="82">
        <v>27</v>
      </c>
      <c r="R43" s="82">
        <v>19</v>
      </c>
      <c r="S43" s="82">
        <v>161</v>
      </c>
      <c r="T43" s="82">
        <v>271</v>
      </c>
      <c r="U43" s="82">
        <v>9</v>
      </c>
      <c r="V43" s="82">
        <v>243</v>
      </c>
      <c r="W43" s="82">
        <v>19</v>
      </c>
      <c r="X43" s="129">
        <v>503</v>
      </c>
      <c r="Y43" s="82">
        <v>336</v>
      </c>
      <c r="Z43" s="82">
        <v>104</v>
      </c>
      <c r="AA43" s="82">
        <v>60</v>
      </c>
      <c r="AB43" s="82">
        <v>453</v>
      </c>
      <c r="AC43" s="129">
        <v>632</v>
      </c>
      <c r="AD43" s="129">
        <v>3374</v>
      </c>
      <c r="AE43" s="82">
        <v>1750</v>
      </c>
      <c r="AF43" s="82">
        <v>154</v>
      </c>
      <c r="AG43" s="82">
        <v>28</v>
      </c>
      <c r="AH43" s="82">
        <v>55</v>
      </c>
      <c r="AI43" s="82">
        <v>97</v>
      </c>
      <c r="AJ43" s="82">
        <v>105</v>
      </c>
      <c r="AK43" s="82">
        <v>283</v>
      </c>
      <c r="AL43" s="82">
        <v>110</v>
      </c>
      <c r="AM43" s="82">
        <v>62</v>
      </c>
      <c r="AN43" s="82">
        <v>22</v>
      </c>
      <c r="AO43" s="82">
        <v>55</v>
      </c>
      <c r="AP43" s="82">
        <v>674</v>
      </c>
      <c r="AQ43" s="129">
        <v>267</v>
      </c>
      <c r="AR43" s="82">
        <v>302</v>
      </c>
      <c r="AS43" s="82">
        <v>2992</v>
      </c>
      <c r="AT43" s="82">
        <v>243</v>
      </c>
      <c r="AU43" s="82">
        <v>8</v>
      </c>
      <c r="AV43" s="82">
        <v>5</v>
      </c>
      <c r="AW43" s="82">
        <v>555</v>
      </c>
      <c r="AX43" s="82">
        <v>250</v>
      </c>
      <c r="AY43" s="82">
        <v>853</v>
      </c>
      <c r="AZ43" s="82">
        <v>31</v>
      </c>
      <c r="BA43" s="82">
        <v>43</v>
      </c>
      <c r="BB43" s="82">
        <v>46</v>
      </c>
      <c r="BC43" s="82">
        <v>73</v>
      </c>
      <c r="BD43" s="82">
        <v>390</v>
      </c>
      <c r="BE43" s="82">
        <v>289</v>
      </c>
      <c r="BF43" s="82">
        <v>382</v>
      </c>
      <c r="BG43" s="82">
        <v>61</v>
      </c>
      <c r="BH43" s="82">
        <v>24</v>
      </c>
      <c r="BI43" s="82">
        <v>40</v>
      </c>
      <c r="BJ43" s="82">
        <v>3780</v>
      </c>
      <c r="BK43" s="82">
        <v>25</v>
      </c>
      <c r="BL43" s="82">
        <v>8433</v>
      </c>
      <c r="BM43" s="82">
        <v>1256</v>
      </c>
      <c r="BN43" s="82">
        <v>169</v>
      </c>
      <c r="BO43" s="82">
        <v>1245</v>
      </c>
      <c r="BP43" s="82">
        <v>1100</v>
      </c>
      <c r="BQ43" s="82">
        <v>92</v>
      </c>
      <c r="BR43" s="82">
        <v>1340</v>
      </c>
      <c r="BS43" s="82">
        <v>0</v>
      </c>
      <c r="BT43" s="82">
        <v>35011</v>
      </c>
      <c r="BU43" s="82">
        <v>33</v>
      </c>
      <c r="BV43" s="82">
        <v>0</v>
      </c>
      <c r="BW43" s="82">
        <v>0</v>
      </c>
      <c r="BX43" s="82">
        <v>21330</v>
      </c>
      <c r="BY43" s="82">
        <v>13</v>
      </c>
      <c r="BZ43" s="82">
        <v>349</v>
      </c>
      <c r="CA43" s="82">
        <v>21726</v>
      </c>
      <c r="CB43" s="82">
        <v>56737</v>
      </c>
      <c r="CC43" s="91"/>
      <c r="CD43" s="82">
        <v>0</v>
      </c>
      <c r="CE43" s="82">
        <v>0</v>
      </c>
      <c r="CF43" s="82">
        <v>0</v>
      </c>
      <c r="CG43" s="91"/>
      <c r="CH43" s="82">
        <v>56737</v>
      </c>
      <c r="CI43" s="82">
        <v>0</v>
      </c>
    </row>
    <row r="44" spans="1:87">
      <c r="A44" s="73">
        <v>14001</v>
      </c>
      <c r="B44" s="73" t="s">
        <v>1521</v>
      </c>
      <c r="C44" s="91">
        <v>40</v>
      </c>
      <c r="D44" s="129">
        <v>66</v>
      </c>
      <c r="E44" s="82">
        <v>144</v>
      </c>
      <c r="F44" s="82">
        <v>8</v>
      </c>
      <c r="G44" s="129">
        <v>5</v>
      </c>
      <c r="H44" s="129">
        <v>1904</v>
      </c>
      <c r="I44" s="82">
        <v>929</v>
      </c>
      <c r="J44" s="82">
        <v>280</v>
      </c>
      <c r="K44" s="82">
        <v>5</v>
      </c>
      <c r="L44" s="82">
        <v>8</v>
      </c>
      <c r="M44" s="82">
        <v>15</v>
      </c>
      <c r="N44" s="82">
        <v>2</v>
      </c>
      <c r="O44" s="82">
        <v>0</v>
      </c>
      <c r="P44" s="82">
        <v>23</v>
      </c>
      <c r="Q44" s="82">
        <v>3</v>
      </c>
      <c r="R44" s="82">
        <v>1</v>
      </c>
      <c r="S44" s="82">
        <v>1</v>
      </c>
      <c r="T44" s="82">
        <v>19</v>
      </c>
      <c r="U44" s="82">
        <v>18</v>
      </c>
      <c r="V44" s="82">
        <v>16</v>
      </c>
      <c r="W44" s="82">
        <v>20</v>
      </c>
      <c r="X44" s="129">
        <v>63</v>
      </c>
      <c r="Y44" s="82">
        <v>4</v>
      </c>
      <c r="Z44" s="82">
        <v>1</v>
      </c>
      <c r="AA44" s="82">
        <v>2</v>
      </c>
      <c r="AB44" s="82">
        <v>5</v>
      </c>
      <c r="AC44" s="129">
        <v>27</v>
      </c>
      <c r="AD44" s="129">
        <v>98</v>
      </c>
      <c r="AE44" s="82">
        <v>1351</v>
      </c>
      <c r="AF44" s="82">
        <v>55</v>
      </c>
      <c r="AG44" s="82">
        <v>64</v>
      </c>
      <c r="AH44" s="82">
        <v>13</v>
      </c>
      <c r="AI44" s="82">
        <v>89</v>
      </c>
      <c r="AJ44" s="82">
        <v>264</v>
      </c>
      <c r="AK44" s="82">
        <v>30</v>
      </c>
      <c r="AL44" s="82">
        <v>210</v>
      </c>
      <c r="AM44" s="82">
        <v>16</v>
      </c>
      <c r="AN44" s="82">
        <v>4</v>
      </c>
      <c r="AO44" s="82">
        <v>8</v>
      </c>
      <c r="AP44" s="82">
        <v>3463</v>
      </c>
      <c r="AQ44" s="129">
        <v>60980</v>
      </c>
      <c r="AR44" s="82">
        <v>496</v>
      </c>
      <c r="AS44" s="82">
        <v>755</v>
      </c>
      <c r="AT44" s="82">
        <v>252</v>
      </c>
      <c r="AU44" s="82">
        <v>9</v>
      </c>
      <c r="AV44" s="82">
        <v>15</v>
      </c>
      <c r="AW44" s="82">
        <v>1140</v>
      </c>
      <c r="AX44" s="82">
        <v>238</v>
      </c>
      <c r="AY44" s="82">
        <v>334</v>
      </c>
      <c r="AZ44" s="82">
        <v>15</v>
      </c>
      <c r="BA44" s="82">
        <v>221</v>
      </c>
      <c r="BB44" s="82">
        <v>4694</v>
      </c>
      <c r="BC44" s="82">
        <v>687</v>
      </c>
      <c r="BD44" s="82">
        <v>1443</v>
      </c>
      <c r="BE44" s="82">
        <v>1417</v>
      </c>
      <c r="BF44" s="82">
        <v>232</v>
      </c>
      <c r="BG44" s="82">
        <v>761</v>
      </c>
      <c r="BH44" s="82">
        <v>9</v>
      </c>
      <c r="BI44" s="82">
        <v>176</v>
      </c>
      <c r="BJ44" s="82">
        <v>2605</v>
      </c>
      <c r="BK44" s="82">
        <v>9</v>
      </c>
      <c r="BL44" s="82">
        <v>11545</v>
      </c>
      <c r="BM44" s="82">
        <v>1289</v>
      </c>
      <c r="BN44" s="82">
        <v>327</v>
      </c>
      <c r="BO44" s="82">
        <v>2780</v>
      </c>
      <c r="BP44" s="82">
        <v>12</v>
      </c>
      <c r="BQ44" s="82">
        <v>112</v>
      </c>
      <c r="BR44" s="82">
        <v>357</v>
      </c>
      <c r="BS44" s="82">
        <v>0</v>
      </c>
      <c r="BT44" s="82">
        <v>102145</v>
      </c>
      <c r="BU44" s="82">
        <v>2955</v>
      </c>
      <c r="BV44" s="82">
        <v>0</v>
      </c>
      <c r="BW44" s="82">
        <v>0</v>
      </c>
      <c r="BX44" s="82">
        <v>466</v>
      </c>
      <c r="BY44" s="82">
        <v>522414</v>
      </c>
      <c r="BZ44" s="82">
        <v>5</v>
      </c>
      <c r="CA44" s="82">
        <v>525841</v>
      </c>
      <c r="CB44" s="82">
        <v>627986</v>
      </c>
      <c r="CC44" s="91"/>
      <c r="CD44" s="82">
        <v>0</v>
      </c>
      <c r="CE44" s="82">
        <v>0</v>
      </c>
      <c r="CF44" s="82">
        <v>0</v>
      </c>
      <c r="CG44" s="91"/>
      <c r="CH44" s="82">
        <v>627986</v>
      </c>
      <c r="CI44" s="82">
        <v>0</v>
      </c>
    </row>
    <row r="45" spans="1:87">
      <c r="A45" s="73">
        <v>15001</v>
      </c>
      <c r="B45" s="73" t="s">
        <v>1522</v>
      </c>
      <c r="C45" s="91">
        <v>41</v>
      </c>
      <c r="D45" s="129">
        <v>222</v>
      </c>
      <c r="E45" s="82">
        <v>49</v>
      </c>
      <c r="F45" s="82">
        <v>25</v>
      </c>
      <c r="G45" s="129">
        <v>67</v>
      </c>
      <c r="H45" s="129">
        <v>124</v>
      </c>
      <c r="I45" s="82">
        <v>524</v>
      </c>
      <c r="J45" s="82">
        <v>75</v>
      </c>
      <c r="K45" s="82">
        <v>20</v>
      </c>
      <c r="L45" s="82">
        <v>28</v>
      </c>
      <c r="M45" s="82">
        <v>37</v>
      </c>
      <c r="N45" s="82">
        <v>35</v>
      </c>
      <c r="O45" s="82">
        <v>1</v>
      </c>
      <c r="P45" s="82">
        <v>5</v>
      </c>
      <c r="Q45" s="82">
        <v>2</v>
      </c>
      <c r="R45" s="82">
        <v>4</v>
      </c>
      <c r="S45" s="82">
        <v>2</v>
      </c>
      <c r="T45" s="82">
        <v>10</v>
      </c>
      <c r="U45" s="82">
        <v>2</v>
      </c>
      <c r="V45" s="82">
        <v>6</v>
      </c>
      <c r="W45" s="82">
        <v>7</v>
      </c>
      <c r="X45" s="129">
        <v>8</v>
      </c>
      <c r="Y45" s="82">
        <v>18</v>
      </c>
      <c r="Z45" s="82">
        <v>3</v>
      </c>
      <c r="AA45" s="82">
        <v>35</v>
      </c>
      <c r="AB45" s="82">
        <v>171</v>
      </c>
      <c r="AC45" s="129">
        <v>258</v>
      </c>
      <c r="AD45" s="129">
        <v>17</v>
      </c>
      <c r="AE45" s="82">
        <v>43</v>
      </c>
      <c r="AF45" s="82">
        <v>12</v>
      </c>
      <c r="AG45" s="82">
        <v>296</v>
      </c>
      <c r="AH45" s="82">
        <v>33</v>
      </c>
      <c r="AI45" s="82">
        <v>2380</v>
      </c>
      <c r="AJ45" s="82">
        <v>12876</v>
      </c>
      <c r="AK45" s="82">
        <v>2559</v>
      </c>
      <c r="AL45" s="82">
        <v>343</v>
      </c>
      <c r="AM45" s="82">
        <v>33</v>
      </c>
      <c r="AN45" s="82">
        <v>95</v>
      </c>
      <c r="AO45" s="82">
        <v>229</v>
      </c>
      <c r="AP45" s="82">
        <v>534</v>
      </c>
      <c r="AQ45" s="129">
        <v>553</v>
      </c>
      <c r="AR45" s="82">
        <v>4215</v>
      </c>
      <c r="AS45" s="82">
        <v>2634</v>
      </c>
      <c r="AT45" s="82">
        <v>7194</v>
      </c>
      <c r="AU45" s="82">
        <v>23</v>
      </c>
      <c r="AV45" s="82">
        <v>42</v>
      </c>
      <c r="AW45" s="82">
        <v>321</v>
      </c>
      <c r="AX45" s="82">
        <v>1</v>
      </c>
      <c r="AY45" s="82">
        <v>82</v>
      </c>
      <c r="AZ45" s="82">
        <v>13</v>
      </c>
      <c r="BA45" s="82">
        <v>52</v>
      </c>
      <c r="BB45" s="82">
        <v>78</v>
      </c>
      <c r="BC45" s="82">
        <v>21</v>
      </c>
      <c r="BD45" s="82">
        <v>108</v>
      </c>
      <c r="BE45" s="82">
        <v>22</v>
      </c>
      <c r="BF45" s="82">
        <v>7</v>
      </c>
      <c r="BG45" s="82">
        <v>115</v>
      </c>
      <c r="BH45" s="82">
        <v>18</v>
      </c>
      <c r="BI45" s="82">
        <v>728</v>
      </c>
      <c r="BJ45" s="82">
        <v>66</v>
      </c>
      <c r="BK45" s="82">
        <v>126</v>
      </c>
      <c r="BL45" s="82">
        <v>1646</v>
      </c>
      <c r="BM45" s="82">
        <v>336</v>
      </c>
      <c r="BN45" s="82">
        <v>18</v>
      </c>
      <c r="BO45" s="82">
        <v>842</v>
      </c>
      <c r="BP45" s="82">
        <v>424</v>
      </c>
      <c r="BQ45" s="82">
        <v>44</v>
      </c>
      <c r="BR45" s="82">
        <v>31</v>
      </c>
      <c r="BS45" s="82">
        <v>0</v>
      </c>
      <c r="BT45" s="82">
        <v>40953</v>
      </c>
      <c r="BU45" s="82">
        <v>7385</v>
      </c>
      <c r="BV45" s="82">
        <v>0</v>
      </c>
      <c r="BW45" s="82">
        <v>0</v>
      </c>
      <c r="BX45" s="82">
        <v>67335</v>
      </c>
      <c r="BY45" s="82">
        <v>23970</v>
      </c>
      <c r="BZ45" s="82">
        <v>96</v>
      </c>
      <c r="CA45" s="82">
        <v>98786</v>
      </c>
      <c r="CB45" s="82">
        <v>139739</v>
      </c>
      <c r="CC45" s="91"/>
      <c r="CD45" s="82">
        <v>0</v>
      </c>
      <c r="CE45" s="82">
        <v>0</v>
      </c>
      <c r="CF45" s="82">
        <v>0</v>
      </c>
      <c r="CG45" s="91"/>
      <c r="CH45" s="82">
        <v>139739</v>
      </c>
      <c r="CI45" s="82">
        <v>0</v>
      </c>
    </row>
    <row r="46" spans="1:87">
      <c r="A46" s="73">
        <v>16001</v>
      </c>
      <c r="B46" s="73" t="s">
        <v>1523</v>
      </c>
      <c r="C46" s="91">
        <v>42</v>
      </c>
      <c r="D46" s="129">
        <v>11103</v>
      </c>
      <c r="E46" s="82">
        <v>7483</v>
      </c>
      <c r="F46" s="82">
        <v>768</v>
      </c>
      <c r="G46" s="129">
        <v>722</v>
      </c>
      <c r="H46" s="129">
        <v>2247</v>
      </c>
      <c r="I46" s="82">
        <v>1309</v>
      </c>
      <c r="J46" s="82">
        <v>715</v>
      </c>
      <c r="K46" s="82">
        <v>22700</v>
      </c>
      <c r="L46" s="82">
        <v>1052</v>
      </c>
      <c r="M46" s="82">
        <v>22419</v>
      </c>
      <c r="N46" s="82">
        <v>4183</v>
      </c>
      <c r="O46" s="82">
        <v>1616</v>
      </c>
      <c r="P46" s="82">
        <v>4526</v>
      </c>
      <c r="Q46" s="82">
        <v>6637</v>
      </c>
      <c r="R46" s="82">
        <v>4519</v>
      </c>
      <c r="S46" s="82">
        <v>1922</v>
      </c>
      <c r="T46" s="82">
        <v>5499</v>
      </c>
      <c r="U46" s="82">
        <v>1599</v>
      </c>
      <c r="V46" s="82">
        <v>15589</v>
      </c>
      <c r="W46" s="82">
        <v>1152</v>
      </c>
      <c r="X46" s="129">
        <v>6854</v>
      </c>
      <c r="Y46" s="82">
        <v>4217</v>
      </c>
      <c r="Z46" s="82">
        <v>2785</v>
      </c>
      <c r="AA46" s="82">
        <v>3542</v>
      </c>
      <c r="AB46" s="82">
        <v>7131</v>
      </c>
      <c r="AC46" s="129">
        <v>6009</v>
      </c>
      <c r="AD46" s="129">
        <v>5538</v>
      </c>
      <c r="AE46" s="82">
        <v>3857</v>
      </c>
      <c r="AF46" s="82">
        <v>5731</v>
      </c>
      <c r="AG46" s="82">
        <v>8813</v>
      </c>
      <c r="AH46" s="82">
        <v>5658</v>
      </c>
      <c r="AI46" s="82">
        <v>11220</v>
      </c>
      <c r="AJ46" s="82">
        <v>5632</v>
      </c>
      <c r="AK46" s="82">
        <v>4176</v>
      </c>
      <c r="AL46" s="82">
        <v>2578</v>
      </c>
      <c r="AM46" s="82">
        <v>5705</v>
      </c>
      <c r="AN46" s="82">
        <v>3747</v>
      </c>
      <c r="AO46" s="82">
        <v>2979</v>
      </c>
      <c r="AP46" s="82">
        <v>967</v>
      </c>
      <c r="AQ46" s="129">
        <v>30365</v>
      </c>
      <c r="AR46" s="82">
        <v>1575</v>
      </c>
      <c r="AS46" s="82">
        <v>17197</v>
      </c>
      <c r="AT46" s="82">
        <v>9830</v>
      </c>
      <c r="AU46" s="82">
        <v>333</v>
      </c>
      <c r="AV46" s="82">
        <v>1162</v>
      </c>
      <c r="AW46" s="82">
        <v>1041</v>
      </c>
      <c r="AX46" s="82">
        <v>815</v>
      </c>
      <c r="AY46" s="82">
        <v>14610</v>
      </c>
      <c r="AZ46" s="82">
        <v>1881</v>
      </c>
      <c r="BA46" s="82">
        <v>1124</v>
      </c>
      <c r="BB46" s="82">
        <v>5615</v>
      </c>
      <c r="BC46" s="82">
        <v>2074</v>
      </c>
      <c r="BD46" s="82">
        <v>3738</v>
      </c>
      <c r="BE46" s="82">
        <v>1378</v>
      </c>
      <c r="BF46" s="82">
        <v>2103</v>
      </c>
      <c r="BG46" s="82">
        <v>1642</v>
      </c>
      <c r="BH46" s="82">
        <v>3011</v>
      </c>
      <c r="BI46" s="82">
        <v>950</v>
      </c>
      <c r="BJ46" s="82">
        <v>4127</v>
      </c>
      <c r="BK46" s="82">
        <v>364</v>
      </c>
      <c r="BL46" s="82">
        <v>5203</v>
      </c>
      <c r="BM46" s="82">
        <v>4485</v>
      </c>
      <c r="BN46" s="82">
        <v>1341</v>
      </c>
      <c r="BO46" s="82">
        <v>4674</v>
      </c>
      <c r="BP46" s="82">
        <v>10566</v>
      </c>
      <c r="BQ46" s="82">
        <v>630</v>
      </c>
      <c r="BR46" s="82">
        <v>3360</v>
      </c>
      <c r="BS46" s="82">
        <v>0</v>
      </c>
      <c r="BT46" s="82">
        <v>350094</v>
      </c>
      <c r="BU46" s="82">
        <v>57418</v>
      </c>
      <c r="BV46" s="82">
        <v>2776</v>
      </c>
      <c r="BW46" s="82">
        <v>0</v>
      </c>
      <c r="BX46" s="82">
        <v>361398</v>
      </c>
      <c r="BY46" s="82">
        <v>49798</v>
      </c>
      <c r="BZ46" s="82">
        <v>863</v>
      </c>
      <c r="CA46" s="82">
        <v>472254</v>
      </c>
      <c r="CB46" s="82">
        <v>822348</v>
      </c>
      <c r="CC46" s="91"/>
      <c r="CD46" s="82">
        <v>0</v>
      </c>
      <c r="CE46" s="82">
        <v>0</v>
      </c>
      <c r="CF46" s="82">
        <v>0</v>
      </c>
      <c r="CG46" s="91"/>
      <c r="CH46" s="82">
        <v>822348</v>
      </c>
      <c r="CI46" s="82">
        <v>0</v>
      </c>
    </row>
    <row r="47" spans="1:87">
      <c r="A47" s="73">
        <v>17001</v>
      </c>
      <c r="B47" s="73" t="s">
        <v>1524</v>
      </c>
      <c r="C47" s="91">
        <v>43</v>
      </c>
      <c r="D47" s="129">
        <v>4292</v>
      </c>
      <c r="E47" s="82">
        <v>1478</v>
      </c>
      <c r="F47" s="82">
        <v>510</v>
      </c>
      <c r="G47" s="129">
        <v>811</v>
      </c>
      <c r="H47" s="129">
        <v>4291</v>
      </c>
      <c r="I47" s="82">
        <v>2251</v>
      </c>
      <c r="J47" s="82">
        <v>720</v>
      </c>
      <c r="K47" s="82">
        <v>8499</v>
      </c>
      <c r="L47" s="82">
        <v>2970</v>
      </c>
      <c r="M47" s="82">
        <v>12556</v>
      </c>
      <c r="N47" s="82">
        <v>2881</v>
      </c>
      <c r="O47" s="82">
        <v>279</v>
      </c>
      <c r="P47" s="82">
        <v>1097</v>
      </c>
      <c r="Q47" s="82">
        <v>880</v>
      </c>
      <c r="R47" s="82">
        <v>956</v>
      </c>
      <c r="S47" s="82">
        <v>935</v>
      </c>
      <c r="T47" s="82">
        <v>2375</v>
      </c>
      <c r="U47" s="82">
        <v>361</v>
      </c>
      <c r="V47" s="82">
        <v>4567</v>
      </c>
      <c r="W47" s="82">
        <v>1343</v>
      </c>
      <c r="X47" s="129">
        <v>5039</v>
      </c>
      <c r="Y47" s="82">
        <v>1907</v>
      </c>
      <c r="Z47" s="82">
        <v>1425</v>
      </c>
      <c r="AA47" s="82">
        <v>2169</v>
      </c>
      <c r="AB47" s="82">
        <v>2864</v>
      </c>
      <c r="AC47" s="129">
        <v>3187</v>
      </c>
      <c r="AD47" s="129">
        <v>4994</v>
      </c>
      <c r="AE47" s="82">
        <v>1199</v>
      </c>
      <c r="AF47" s="82">
        <v>2838</v>
      </c>
      <c r="AG47" s="82">
        <v>1995</v>
      </c>
      <c r="AH47" s="82">
        <v>1679</v>
      </c>
      <c r="AI47" s="82">
        <v>2860</v>
      </c>
      <c r="AJ47" s="82">
        <v>5578</v>
      </c>
      <c r="AK47" s="82">
        <v>2068</v>
      </c>
      <c r="AL47" s="82">
        <v>773</v>
      </c>
      <c r="AM47" s="82">
        <v>1467</v>
      </c>
      <c r="AN47" s="82">
        <v>443</v>
      </c>
      <c r="AO47" s="82">
        <v>3375</v>
      </c>
      <c r="AP47" s="82">
        <v>348</v>
      </c>
      <c r="AQ47" s="129">
        <v>5640</v>
      </c>
      <c r="AR47" s="82">
        <v>1509</v>
      </c>
      <c r="AS47" s="82">
        <v>29533</v>
      </c>
      <c r="AT47" s="82">
        <v>26522</v>
      </c>
      <c r="AU47" s="82">
        <v>255</v>
      </c>
      <c r="AV47" s="82">
        <v>253</v>
      </c>
      <c r="AW47" s="82">
        <v>3663</v>
      </c>
      <c r="AX47" s="82">
        <v>112</v>
      </c>
      <c r="AY47" s="82">
        <v>1771</v>
      </c>
      <c r="AZ47" s="82">
        <v>539</v>
      </c>
      <c r="BA47" s="82">
        <v>404</v>
      </c>
      <c r="BB47" s="82">
        <v>721</v>
      </c>
      <c r="BC47" s="82">
        <v>464</v>
      </c>
      <c r="BD47" s="82">
        <v>1900</v>
      </c>
      <c r="BE47" s="82">
        <v>254</v>
      </c>
      <c r="BF47" s="82">
        <v>938</v>
      </c>
      <c r="BG47" s="82">
        <v>1035</v>
      </c>
      <c r="BH47" s="82">
        <v>315</v>
      </c>
      <c r="BI47" s="82">
        <v>462</v>
      </c>
      <c r="BJ47" s="82">
        <v>636</v>
      </c>
      <c r="BK47" s="82">
        <v>110</v>
      </c>
      <c r="BL47" s="82">
        <v>3620</v>
      </c>
      <c r="BM47" s="82">
        <v>2252</v>
      </c>
      <c r="BN47" s="82">
        <v>1031</v>
      </c>
      <c r="BO47" s="82">
        <v>1167</v>
      </c>
      <c r="BP47" s="82">
        <v>304</v>
      </c>
      <c r="BQ47" s="82">
        <v>273</v>
      </c>
      <c r="BR47" s="82">
        <v>2047</v>
      </c>
      <c r="BS47" s="82">
        <v>0</v>
      </c>
      <c r="BT47" s="82">
        <v>187990</v>
      </c>
      <c r="BU47" s="82">
        <v>10189</v>
      </c>
      <c r="BV47" s="82">
        <v>81</v>
      </c>
      <c r="BW47" s="82">
        <v>0</v>
      </c>
      <c r="BX47" s="82">
        <v>87676</v>
      </c>
      <c r="BY47" s="82">
        <v>4137</v>
      </c>
      <c r="BZ47" s="82">
        <v>4</v>
      </c>
      <c r="CA47" s="82">
        <v>102088</v>
      </c>
      <c r="CB47" s="82">
        <v>290078</v>
      </c>
      <c r="CC47" s="91"/>
      <c r="CD47" s="82">
        <v>0</v>
      </c>
      <c r="CE47" s="82">
        <v>0</v>
      </c>
      <c r="CF47" s="82">
        <v>0</v>
      </c>
      <c r="CG47" s="91"/>
      <c r="CH47" s="82">
        <v>290078</v>
      </c>
      <c r="CI47" s="82">
        <v>0</v>
      </c>
    </row>
    <row r="48" spans="1:87">
      <c r="A48" s="73">
        <v>17002</v>
      </c>
      <c r="B48" s="73" t="s">
        <v>1525</v>
      </c>
      <c r="C48" s="91">
        <v>44</v>
      </c>
      <c r="D48" s="129">
        <v>22</v>
      </c>
      <c r="E48" s="82">
        <v>18</v>
      </c>
      <c r="F48" s="82">
        <v>2</v>
      </c>
      <c r="G48" s="129">
        <v>2</v>
      </c>
      <c r="H48" s="129">
        <v>3504</v>
      </c>
      <c r="I48" s="82">
        <v>3</v>
      </c>
      <c r="J48" s="82">
        <v>12</v>
      </c>
      <c r="K48" s="82">
        <v>1194</v>
      </c>
      <c r="L48" s="82">
        <v>116</v>
      </c>
      <c r="M48" s="82">
        <v>401</v>
      </c>
      <c r="N48" s="82">
        <v>10</v>
      </c>
      <c r="O48" s="82">
        <v>3</v>
      </c>
      <c r="P48" s="82">
        <v>17</v>
      </c>
      <c r="Q48" s="82">
        <v>21</v>
      </c>
      <c r="R48" s="82">
        <v>9</v>
      </c>
      <c r="S48" s="82">
        <v>112</v>
      </c>
      <c r="T48" s="82">
        <v>937</v>
      </c>
      <c r="U48" s="82">
        <v>22</v>
      </c>
      <c r="V48" s="82">
        <v>68</v>
      </c>
      <c r="W48" s="82">
        <v>22</v>
      </c>
      <c r="X48" s="129">
        <v>648</v>
      </c>
      <c r="Y48" s="82">
        <v>20</v>
      </c>
      <c r="Z48" s="82">
        <v>43</v>
      </c>
      <c r="AA48" s="82">
        <v>5</v>
      </c>
      <c r="AB48" s="82">
        <v>55</v>
      </c>
      <c r="AC48" s="129">
        <v>123</v>
      </c>
      <c r="AD48" s="129">
        <v>307</v>
      </c>
      <c r="AE48" s="82">
        <v>26</v>
      </c>
      <c r="AF48" s="82">
        <v>46</v>
      </c>
      <c r="AG48" s="82">
        <v>103</v>
      </c>
      <c r="AH48" s="82">
        <v>54</v>
      </c>
      <c r="AI48" s="82">
        <v>292</v>
      </c>
      <c r="AJ48" s="82">
        <v>238</v>
      </c>
      <c r="AK48" s="82">
        <v>94</v>
      </c>
      <c r="AL48" s="82">
        <v>152</v>
      </c>
      <c r="AM48" s="82">
        <v>9</v>
      </c>
      <c r="AN48" s="82">
        <v>12</v>
      </c>
      <c r="AO48" s="82">
        <v>11</v>
      </c>
      <c r="AP48" s="82">
        <v>2</v>
      </c>
      <c r="AQ48" s="129">
        <v>78</v>
      </c>
      <c r="AR48" s="82">
        <v>13</v>
      </c>
      <c r="AS48" s="82">
        <v>979</v>
      </c>
      <c r="AT48" s="82">
        <v>599</v>
      </c>
      <c r="AU48" s="82">
        <v>995</v>
      </c>
      <c r="AV48" s="82">
        <v>2</v>
      </c>
      <c r="AW48" s="82">
        <v>51</v>
      </c>
      <c r="AX48" s="82">
        <v>3</v>
      </c>
      <c r="AY48" s="82">
        <v>42</v>
      </c>
      <c r="AZ48" s="82">
        <v>2</v>
      </c>
      <c r="BA48" s="82">
        <v>3</v>
      </c>
      <c r="BB48" s="82">
        <v>6</v>
      </c>
      <c r="BC48" s="82">
        <v>16</v>
      </c>
      <c r="BD48" s="82">
        <v>12</v>
      </c>
      <c r="BE48" s="82">
        <v>6</v>
      </c>
      <c r="BF48" s="82">
        <v>10</v>
      </c>
      <c r="BG48" s="82">
        <v>5</v>
      </c>
      <c r="BH48" s="82">
        <v>3</v>
      </c>
      <c r="BI48" s="82">
        <v>3</v>
      </c>
      <c r="BJ48" s="82">
        <v>238</v>
      </c>
      <c r="BK48" s="82">
        <v>1</v>
      </c>
      <c r="BL48" s="82">
        <v>9</v>
      </c>
      <c r="BM48" s="82">
        <v>4</v>
      </c>
      <c r="BN48" s="82">
        <v>7</v>
      </c>
      <c r="BO48" s="82">
        <v>4</v>
      </c>
      <c r="BP48" s="82">
        <v>9</v>
      </c>
      <c r="BQ48" s="82">
        <v>8</v>
      </c>
      <c r="BR48" s="82">
        <v>8</v>
      </c>
      <c r="BS48" s="82">
        <v>0</v>
      </c>
      <c r="BT48" s="82">
        <v>11852</v>
      </c>
      <c r="BU48" s="82">
        <v>2625</v>
      </c>
      <c r="BV48" s="82">
        <v>2</v>
      </c>
      <c r="BW48" s="82">
        <v>0</v>
      </c>
      <c r="BX48" s="82">
        <v>1454</v>
      </c>
      <c r="BY48" s="82">
        <v>82</v>
      </c>
      <c r="BZ48" s="82">
        <v>0</v>
      </c>
      <c r="CA48" s="82">
        <v>4164</v>
      </c>
      <c r="CB48" s="82">
        <v>16016</v>
      </c>
      <c r="CC48" s="91"/>
      <c r="CD48" s="82">
        <v>0</v>
      </c>
      <c r="CE48" s="82">
        <v>0</v>
      </c>
      <c r="CF48" s="82">
        <v>0</v>
      </c>
      <c r="CG48" s="91"/>
      <c r="CH48" s="82">
        <v>16016</v>
      </c>
      <c r="CI48" s="82">
        <v>0</v>
      </c>
    </row>
    <row r="49" spans="1:87">
      <c r="A49" s="73">
        <v>18001</v>
      </c>
      <c r="B49" s="73" t="s">
        <v>1526</v>
      </c>
      <c r="C49" s="91">
        <v>45</v>
      </c>
      <c r="D49" s="129">
        <v>1</v>
      </c>
      <c r="E49" s="82">
        <v>0</v>
      </c>
      <c r="F49" s="82">
        <v>5</v>
      </c>
      <c r="G49" s="129">
        <v>6</v>
      </c>
      <c r="H49" s="129">
        <v>999</v>
      </c>
      <c r="I49" s="82">
        <v>8</v>
      </c>
      <c r="J49" s="82">
        <v>24</v>
      </c>
      <c r="K49" s="82">
        <v>206</v>
      </c>
      <c r="L49" s="82">
        <v>7</v>
      </c>
      <c r="M49" s="82">
        <v>179</v>
      </c>
      <c r="N49" s="82">
        <v>36</v>
      </c>
      <c r="O49" s="82">
        <v>26</v>
      </c>
      <c r="P49" s="82">
        <v>28</v>
      </c>
      <c r="Q49" s="82">
        <v>30</v>
      </c>
      <c r="R49" s="82">
        <v>37</v>
      </c>
      <c r="S49" s="82">
        <v>29</v>
      </c>
      <c r="T49" s="82">
        <v>72</v>
      </c>
      <c r="U49" s="82">
        <v>18</v>
      </c>
      <c r="V49" s="82">
        <v>23</v>
      </c>
      <c r="W49" s="82">
        <v>3</v>
      </c>
      <c r="X49" s="129">
        <v>188</v>
      </c>
      <c r="Y49" s="82">
        <v>205</v>
      </c>
      <c r="Z49" s="82">
        <v>10</v>
      </c>
      <c r="AA49" s="82">
        <v>96</v>
      </c>
      <c r="AB49" s="82">
        <v>37</v>
      </c>
      <c r="AC49" s="129">
        <v>108</v>
      </c>
      <c r="AD49" s="129">
        <v>65</v>
      </c>
      <c r="AE49" s="82">
        <v>12</v>
      </c>
      <c r="AF49" s="82">
        <v>45</v>
      </c>
      <c r="AG49" s="82">
        <v>228</v>
      </c>
      <c r="AH49" s="82">
        <v>133</v>
      </c>
      <c r="AI49" s="82">
        <v>200</v>
      </c>
      <c r="AJ49" s="82">
        <v>243</v>
      </c>
      <c r="AK49" s="82">
        <v>70</v>
      </c>
      <c r="AL49" s="82">
        <v>32</v>
      </c>
      <c r="AM49" s="82">
        <v>31</v>
      </c>
      <c r="AN49" s="82">
        <v>40</v>
      </c>
      <c r="AO49" s="82">
        <v>357</v>
      </c>
      <c r="AP49" s="82">
        <v>37</v>
      </c>
      <c r="AQ49" s="129">
        <v>1357</v>
      </c>
      <c r="AR49" s="82">
        <v>187</v>
      </c>
      <c r="AS49" s="82">
        <v>2387</v>
      </c>
      <c r="AT49" s="82">
        <v>171</v>
      </c>
      <c r="AU49" s="82">
        <v>69</v>
      </c>
      <c r="AV49" s="82">
        <v>8</v>
      </c>
      <c r="AW49" s="82">
        <v>487</v>
      </c>
      <c r="AX49" s="82">
        <v>56</v>
      </c>
      <c r="AY49" s="82">
        <v>48</v>
      </c>
      <c r="AZ49" s="82">
        <v>19</v>
      </c>
      <c r="BA49" s="82">
        <v>133</v>
      </c>
      <c r="BB49" s="82">
        <v>185</v>
      </c>
      <c r="BC49" s="82">
        <v>481</v>
      </c>
      <c r="BD49" s="82">
        <v>2058</v>
      </c>
      <c r="BE49" s="82">
        <v>46</v>
      </c>
      <c r="BF49" s="82">
        <v>694</v>
      </c>
      <c r="BG49" s="82">
        <v>301</v>
      </c>
      <c r="BH49" s="82">
        <v>409</v>
      </c>
      <c r="BI49" s="82">
        <v>75</v>
      </c>
      <c r="BJ49" s="82">
        <v>293</v>
      </c>
      <c r="BK49" s="82">
        <v>21</v>
      </c>
      <c r="BL49" s="82">
        <v>918</v>
      </c>
      <c r="BM49" s="82">
        <v>315</v>
      </c>
      <c r="BN49" s="82">
        <v>1486</v>
      </c>
      <c r="BO49" s="82">
        <v>304</v>
      </c>
      <c r="BP49" s="82">
        <v>4</v>
      </c>
      <c r="BQ49" s="82">
        <v>84</v>
      </c>
      <c r="BR49" s="82">
        <v>6834</v>
      </c>
      <c r="BS49" s="82">
        <v>0</v>
      </c>
      <c r="BT49" s="82">
        <v>23303</v>
      </c>
      <c r="BU49" s="82">
        <v>4577</v>
      </c>
      <c r="BV49" s="82">
        <v>0</v>
      </c>
      <c r="BW49" s="82">
        <v>0</v>
      </c>
      <c r="BX49" s="82">
        <v>7549</v>
      </c>
      <c r="BY49" s="82">
        <v>1</v>
      </c>
      <c r="BZ49" s="82">
        <v>0</v>
      </c>
      <c r="CA49" s="82">
        <v>12127</v>
      </c>
      <c r="CB49" s="82">
        <v>35430</v>
      </c>
      <c r="CC49" s="91"/>
      <c r="CD49" s="82">
        <v>0</v>
      </c>
      <c r="CE49" s="82">
        <v>0</v>
      </c>
      <c r="CF49" s="82">
        <v>0</v>
      </c>
      <c r="CG49" s="91"/>
      <c r="CH49" s="82">
        <v>35430</v>
      </c>
      <c r="CI49" s="82">
        <v>0</v>
      </c>
    </row>
    <row r="50" spans="1:87">
      <c r="A50" s="73">
        <v>19911</v>
      </c>
      <c r="B50" s="73" t="s">
        <v>1527</v>
      </c>
      <c r="C50" s="91">
        <v>46</v>
      </c>
      <c r="D50" s="129">
        <v>609</v>
      </c>
      <c r="E50" s="82">
        <v>45</v>
      </c>
      <c r="F50" s="82">
        <v>142</v>
      </c>
      <c r="G50" s="129">
        <v>27</v>
      </c>
      <c r="H50" s="129">
        <v>3336</v>
      </c>
      <c r="I50" s="82">
        <v>2201</v>
      </c>
      <c r="J50" s="82">
        <v>746</v>
      </c>
      <c r="K50" s="82">
        <v>2529</v>
      </c>
      <c r="L50" s="82">
        <v>1969</v>
      </c>
      <c r="M50" s="82">
        <v>2893</v>
      </c>
      <c r="N50" s="82">
        <v>1521</v>
      </c>
      <c r="O50" s="82">
        <v>33</v>
      </c>
      <c r="P50" s="82">
        <v>161</v>
      </c>
      <c r="Q50" s="82">
        <v>119</v>
      </c>
      <c r="R50" s="82">
        <v>153</v>
      </c>
      <c r="S50" s="82">
        <v>213</v>
      </c>
      <c r="T50" s="82">
        <v>1114</v>
      </c>
      <c r="U50" s="82">
        <v>196</v>
      </c>
      <c r="V50" s="82">
        <v>434</v>
      </c>
      <c r="W50" s="82">
        <v>509</v>
      </c>
      <c r="X50" s="129">
        <v>1011</v>
      </c>
      <c r="Y50" s="82">
        <v>634</v>
      </c>
      <c r="Z50" s="82">
        <v>335</v>
      </c>
      <c r="AA50" s="82">
        <v>492</v>
      </c>
      <c r="AB50" s="82">
        <v>240</v>
      </c>
      <c r="AC50" s="129">
        <v>342</v>
      </c>
      <c r="AD50" s="129">
        <v>2117</v>
      </c>
      <c r="AE50" s="82">
        <v>121</v>
      </c>
      <c r="AF50" s="82">
        <v>865</v>
      </c>
      <c r="AG50" s="82">
        <v>754</v>
      </c>
      <c r="AH50" s="82">
        <v>797</v>
      </c>
      <c r="AI50" s="82">
        <v>450</v>
      </c>
      <c r="AJ50" s="82">
        <v>3982</v>
      </c>
      <c r="AK50" s="82">
        <v>707</v>
      </c>
      <c r="AL50" s="82">
        <v>504</v>
      </c>
      <c r="AM50" s="82">
        <v>273</v>
      </c>
      <c r="AN50" s="82">
        <v>149</v>
      </c>
      <c r="AO50" s="82">
        <v>450</v>
      </c>
      <c r="AP50" s="82">
        <v>20</v>
      </c>
      <c r="AQ50" s="129">
        <v>664</v>
      </c>
      <c r="AR50" s="82">
        <v>668</v>
      </c>
      <c r="AS50" s="82">
        <v>11358</v>
      </c>
      <c r="AT50" s="82">
        <v>5957</v>
      </c>
      <c r="AU50" s="82">
        <v>3083</v>
      </c>
      <c r="AV50" s="82">
        <v>3255</v>
      </c>
      <c r="AW50" s="82">
        <v>3594</v>
      </c>
      <c r="AX50" s="82">
        <v>53</v>
      </c>
      <c r="AY50" s="82">
        <v>216</v>
      </c>
      <c r="AZ50" s="82">
        <v>81</v>
      </c>
      <c r="BA50" s="82">
        <v>70</v>
      </c>
      <c r="BB50" s="82">
        <v>600</v>
      </c>
      <c r="BC50" s="82">
        <v>122</v>
      </c>
      <c r="BD50" s="82">
        <v>4182</v>
      </c>
      <c r="BE50" s="82">
        <v>184</v>
      </c>
      <c r="BF50" s="82">
        <v>478</v>
      </c>
      <c r="BG50" s="82">
        <v>236</v>
      </c>
      <c r="BH50" s="82">
        <v>190</v>
      </c>
      <c r="BI50" s="82">
        <v>189</v>
      </c>
      <c r="BJ50" s="82">
        <v>667</v>
      </c>
      <c r="BK50" s="82">
        <v>59</v>
      </c>
      <c r="BL50" s="82">
        <v>3020</v>
      </c>
      <c r="BM50" s="82">
        <v>300</v>
      </c>
      <c r="BN50" s="82">
        <v>350</v>
      </c>
      <c r="BO50" s="82">
        <v>341</v>
      </c>
      <c r="BP50" s="82">
        <v>180</v>
      </c>
      <c r="BQ50" s="82">
        <v>64</v>
      </c>
      <c r="BR50" s="82">
        <v>1152</v>
      </c>
      <c r="BS50" s="82">
        <v>0</v>
      </c>
      <c r="BT50" s="82">
        <v>74506</v>
      </c>
      <c r="BU50" s="82">
        <v>6555</v>
      </c>
      <c r="BV50" s="82">
        <v>1</v>
      </c>
      <c r="BW50" s="82">
        <v>0</v>
      </c>
      <c r="BX50" s="82">
        <v>19311</v>
      </c>
      <c r="BY50" s="82">
        <v>29</v>
      </c>
      <c r="BZ50" s="82">
        <v>0</v>
      </c>
      <c r="CA50" s="82">
        <v>25895</v>
      </c>
      <c r="CB50" s="82">
        <v>100401</v>
      </c>
      <c r="CC50" s="91"/>
      <c r="CD50" s="82">
        <v>0</v>
      </c>
      <c r="CE50" s="82">
        <v>0</v>
      </c>
      <c r="CF50" s="82">
        <v>0</v>
      </c>
      <c r="CG50" s="91"/>
      <c r="CH50" s="82">
        <v>100401</v>
      </c>
      <c r="CI50" s="82">
        <v>0</v>
      </c>
    </row>
    <row r="51" spans="1:87">
      <c r="A51" s="73">
        <v>19912</v>
      </c>
      <c r="B51" s="73" t="s">
        <v>1528</v>
      </c>
      <c r="C51" s="91">
        <v>47</v>
      </c>
      <c r="D51" s="129">
        <v>6</v>
      </c>
      <c r="E51" s="82">
        <v>3</v>
      </c>
      <c r="F51" s="82">
        <v>2</v>
      </c>
      <c r="G51" s="129">
        <v>6</v>
      </c>
      <c r="H51" s="129">
        <v>95</v>
      </c>
      <c r="I51" s="82">
        <v>31</v>
      </c>
      <c r="J51" s="82">
        <v>10</v>
      </c>
      <c r="K51" s="82">
        <v>150</v>
      </c>
      <c r="L51" s="82">
        <v>19</v>
      </c>
      <c r="M51" s="82">
        <v>154</v>
      </c>
      <c r="N51" s="82">
        <v>29</v>
      </c>
      <c r="O51" s="82">
        <v>20</v>
      </c>
      <c r="P51" s="82">
        <v>18</v>
      </c>
      <c r="Q51" s="82">
        <v>17</v>
      </c>
      <c r="R51" s="82">
        <v>18</v>
      </c>
      <c r="S51" s="82">
        <v>5</v>
      </c>
      <c r="T51" s="82">
        <v>43</v>
      </c>
      <c r="U51" s="82">
        <v>7</v>
      </c>
      <c r="V51" s="82">
        <v>16</v>
      </c>
      <c r="W51" s="82">
        <v>7</v>
      </c>
      <c r="X51" s="129">
        <v>69</v>
      </c>
      <c r="Y51" s="82">
        <v>76</v>
      </c>
      <c r="Z51" s="82">
        <v>22</v>
      </c>
      <c r="AA51" s="82">
        <v>101</v>
      </c>
      <c r="AB51" s="82">
        <v>60</v>
      </c>
      <c r="AC51" s="129">
        <v>49</v>
      </c>
      <c r="AD51" s="129">
        <v>90</v>
      </c>
      <c r="AE51" s="82">
        <v>16</v>
      </c>
      <c r="AF51" s="82">
        <v>100</v>
      </c>
      <c r="AG51" s="82">
        <v>85</v>
      </c>
      <c r="AH51" s="82">
        <v>74</v>
      </c>
      <c r="AI51" s="82">
        <v>212</v>
      </c>
      <c r="AJ51" s="82">
        <v>104</v>
      </c>
      <c r="AK51" s="82">
        <v>58</v>
      </c>
      <c r="AL51" s="82">
        <v>36</v>
      </c>
      <c r="AM51" s="82">
        <v>61</v>
      </c>
      <c r="AN51" s="82">
        <v>33</v>
      </c>
      <c r="AO51" s="82">
        <v>99</v>
      </c>
      <c r="AP51" s="82">
        <v>8</v>
      </c>
      <c r="AQ51" s="129">
        <v>839</v>
      </c>
      <c r="AR51" s="82">
        <v>216</v>
      </c>
      <c r="AS51" s="82">
        <v>1440</v>
      </c>
      <c r="AT51" s="82">
        <v>109</v>
      </c>
      <c r="AU51" s="82">
        <v>3</v>
      </c>
      <c r="AV51" s="82">
        <v>38</v>
      </c>
      <c r="AW51" s="82">
        <v>103</v>
      </c>
      <c r="AX51" s="82">
        <v>1</v>
      </c>
      <c r="AY51" s="82">
        <v>23</v>
      </c>
      <c r="AZ51" s="82">
        <v>57</v>
      </c>
      <c r="BA51" s="82">
        <v>83</v>
      </c>
      <c r="BB51" s="82">
        <v>69</v>
      </c>
      <c r="BC51" s="82">
        <v>232</v>
      </c>
      <c r="BD51" s="82">
        <v>527</v>
      </c>
      <c r="BE51" s="82">
        <v>28</v>
      </c>
      <c r="BF51" s="82">
        <v>161</v>
      </c>
      <c r="BG51" s="82">
        <v>180</v>
      </c>
      <c r="BH51" s="82">
        <v>72</v>
      </c>
      <c r="BI51" s="82">
        <v>81</v>
      </c>
      <c r="BJ51" s="82">
        <v>82</v>
      </c>
      <c r="BK51" s="82">
        <v>25</v>
      </c>
      <c r="BL51" s="82">
        <v>1085</v>
      </c>
      <c r="BM51" s="82">
        <v>169</v>
      </c>
      <c r="BN51" s="82">
        <v>172</v>
      </c>
      <c r="BO51" s="82">
        <v>177</v>
      </c>
      <c r="BP51" s="82">
        <v>5</v>
      </c>
      <c r="BQ51" s="82">
        <v>83</v>
      </c>
      <c r="BR51" s="82">
        <v>3633</v>
      </c>
      <c r="BS51" s="82">
        <v>0</v>
      </c>
      <c r="BT51" s="82">
        <v>11701</v>
      </c>
      <c r="BU51" s="82">
        <v>4689</v>
      </c>
      <c r="BV51" s="82">
        <v>1</v>
      </c>
      <c r="BW51" s="82">
        <v>0</v>
      </c>
      <c r="BX51" s="82">
        <v>4906</v>
      </c>
      <c r="BY51" s="82">
        <v>16</v>
      </c>
      <c r="BZ51" s="82">
        <v>0</v>
      </c>
      <c r="CA51" s="82">
        <v>9611</v>
      </c>
      <c r="CB51" s="82">
        <v>21312</v>
      </c>
      <c r="CC51" s="91"/>
      <c r="CD51" s="82">
        <v>0</v>
      </c>
      <c r="CE51" s="82">
        <v>0</v>
      </c>
      <c r="CF51" s="82">
        <v>0</v>
      </c>
      <c r="CG51" s="91"/>
      <c r="CH51" s="82">
        <v>21312</v>
      </c>
      <c r="CI51" s="82">
        <v>0</v>
      </c>
    </row>
    <row r="52" spans="1:87">
      <c r="A52" s="73">
        <v>19913</v>
      </c>
      <c r="B52" s="73" t="s">
        <v>1529</v>
      </c>
      <c r="C52" s="91">
        <v>48</v>
      </c>
      <c r="D52" s="129">
        <v>4</v>
      </c>
      <c r="E52" s="82">
        <v>1</v>
      </c>
      <c r="F52" s="82">
        <v>2</v>
      </c>
      <c r="G52" s="129">
        <v>2</v>
      </c>
      <c r="H52" s="129">
        <v>148</v>
      </c>
      <c r="I52" s="82">
        <v>5</v>
      </c>
      <c r="J52" s="82">
        <v>6</v>
      </c>
      <c r="K52" s="82">
        <v>8</v>
      </c>
      <c r="L52" s="82">
        <v>3</v>
      </c>
      <c r="M52" s="82">
        <v>92</v>
      </c>
      <c r="N52" s="82">
        <v>3</v>
      </c>
      <c r="O52" s="82">
        <v>1</v>
      </c>
      <c r="P52" s="82">
        <v>9</v>
      </c>
      <c r="Q52" s="82">
        <v>4</v>
      </c>
      <c r="R52" s="82">
        <v>1</v>
      </c>
      <c r="S52" s="82">
        <v>1</v>
      </c>
      <c r="T52" s="82">
        <v>7</v>
      </c>
      <c r="U52" s="82">
        <v>12</v>
      </c>
      <c r="V52" s="82">
        <v>4</v>
      </c>
      <c r="W52" s="82">
        <v>2</v>
      </c>
      <c r="X52" s="129">
        <v>61</v>
      </c>
      <c r="Y52" s="82">
        <v>83</v>
      </c>
      <c r="Z52" s="82">
        <v>2</v>
      </c>
      <c r="AA52" s="82">
        <v>172</v>
      </c>
      <c r="AB52" s="82">
        <v>13</v>
      </c>
      <c r="AC52" s="129">
        <v>3</v>
      </c>
      <c r="AD52" s="129">
        <v>23</v>
      </c>
      <c r="AE52" s="82">
        <v>40</v>
      </c>
      <c r="AF52" s="82">
        <v>28</v>
      </c>
      <c r="AG52" s="82">
        <v>5</v>
      </c>
      <c r="AH52" s="82">
        <v>2</v>
      </c>
      <c r="AI52" s="82">
        <v>83</v>
      </c>
      <c r="AJ52" s="82">
        <v>351</v>
      </c>
      <c r="AK52" s="82">
        <v>12</v>
      </c>
      <c r="AL52" s="82">
        <v>3</v>
      </c>
      <c r="AM52" s="82">
        <v>3</v>
      </c>
      <c r="AN52" s="82">
        <v>55</v>
      </c>
      <c r="AO52" s="82">
        <v>166</v>
      </c>
      <c r="AP52" s="82">
        <v>9</v>
      </c>
      <c r="AQ52" s="129">
        <v>35</v>
      </c>
      <c r="AR52" s="82">
        <v>131</v>
      </c>
      <c r="AS52" s="82">
        <v>540</v>
      </c>
      <c r="AT52" s="82">
        <v>32</v>
      </c>
      <c r="AU52" s="82">
        <v>5</v>
      </c>
      <c r="AV52" s="82">
        <v>703</v>
      </c>
      <c r="AW52" s="82">
        <v>35</v>
      </c>
      <c r="AX52" s="82">
        <v>169</v>
      </c>
      <c r="AY52" s="82">
        <v>22</v>
      </c>
      <c r="AZ52" s="82">
        <v>5</v>
      </c>
      <c r="BA52" s="82">
        <v>296</v>
      </c>
      <c r="BB52" s="82">
        <v>81</v>
      </c>
      <c r="BC52" s="82">
        <v>21</v>
      </c>
      <c r="BD52" s="82">
        <v>2502</v>
      </c>
      <c r="BE52" s="82">
        <v>55</v>
      </c>
      <c r="BF52" s="82">
        <v>1012</v>
      </c>
      <c r="BG52" s="82">
        <v>10</v>
      </c>
      <c r="BH52" s="82">
        <v>157</v>
      </c>
      <c r="BI52" s="82">
        <v>12</v>
      </c>
      <c r="BJ52" s="82">
        <v>1054</v>
      </c>
      <c r="BK52" s="82">
        <v>6</v>
      </c>
      <c r="BL52" s="82">
        <v>7690</v>
      </c>
      <c r="BM52" s="82">
        <v>1343</v>
      </c>
      <c r="BN52" s="82">
        <v>167</v>
      </c>
      <c r="BO52" s="82">
        <v>3530</v>
      </c>
      <c r="BP52" s="82">
        <v>2010</v>
      </c>
      <c r="BQ52" s="82">
        <v>48</v>
      </c>
      <c r="BR52" s="82">
        <v>7176</v>
      </c>
      <c r="BS52" s="82">
        <v>0</v>
      </c>
      <c r="BT52" s="82">
        <v>30275</v>
      </c>
      <c r="BU52" s="82">
        <v>3475</v>
      </c>
      <c r="BV52" s="82">
        <v>0</v>
      </c>
      <c r="BW52" s="82">
        <v>0</v>
      </c>
      <c r="BX52" s="82">
        <v>158440</v>
      </c>
      <c r="BY52" s="82">
        <v>6</v>
      </c>
      <c r="BZ52" s="82">
        <v>0</v>
      </c>
      <c r="CA52" s="82">
        <v>161921</v>
      </c>
      <c r="CB52" s="82">
        <v>192196</v>
      </c>
      <c r="CC52" s="91"/>
      <c r="CD52" s="82">
        <v>0</v>
      </c>
      <c r="CE52" s="82">
        <v>0</v>
      </c>
      <c r="CF52" s="82">
        <v>0</v>
      </c>
      <c r="CG52" s="91"/>
      <c r="CH52" s="82">
        <v>192196</v>
      </c>
      <c r="CI52" s="82">
        <v>0</v>
      </c>
    </row>
    <row r="53" spans="1:87">
      <c r="A53" s="73">
        <v>19914</v>
      </c>
      <c r="B53" s="73" t="s">
        <v>1530</v>
      </c>
      <c r="C53" s="91">
        <v>49</v>
      </c>
      <c r="D53" s="129">
        <v>3</v>
      </c>
      <c r="E53" s="82">
        <v>2</v>
      </c>
      <c r="F53" s="82">
        <v>0</v>
      </c>
      <c r="G53" s="129">
        <v>0</v>
      </c>
      <c r="H53" s="129">
        <v>1</v>
      </c>
      <c r="I53" s="82">
        <v>1</v>
      </c>
      <c r="J53" s="82">
        <v>0</v>
      </c>
      <c r="K53" s="82">
        <v>8</v>
      </c>
      <c r="L53" s="82">
        <v>1</v>
      </c>
      <c r="M53" s="82">
        <v>9</v>
      </c>
      <c r="N53" s="82">
        <v>14</v>
      </c>
      <c r="O53" s="82">
        <v>0</v>
      </c>
      <c r="P53" s="82">
        <v>2</v>
      </c>
      <c r="Q53" s="82">
        <v>3</v>
      </c>
      <c r="R53" s="82">
        <v>1</v>
      </c>
      <c r="S53" s="82">
        <v>1</v>
      </c>
      <c r="T53" s="82">
        <v>9</v>
      </c>
      <c r="U53" s="82">
        <v>84</v>
      </c>
      <c r="V53" s="82">
        <v>4</v>
      </c>
      <c r="W53" s="82">
        <v>1</v>
      </c>
      <c r="X53" s="129">
        <v>103</v>
      </c>
      <c r="Y53" s="82">
        <v>2</v>
      </c>
      <c r="Z53" s="82">
        <v>1</v>
      </c>
      <c r="AA53" s="82">
        <v>2</v>
      </c>
      <c r="AB53" s="82">
        <v>3</v>
      </c>
      <c r="AC53" s="129">
        <v>2</v>
      </c>
      <c r="AD53" s="129">
        <v>2</v>
      </c>
      <c r="AE53" s="82">
        <v>1</v>
      </c>
      <c r="AF53" s="82">
        <v>3</v>
      </c>
      <c r="AG53" s="82">
        <v>12</v>
      </c>
      <c r="AH53" s="82">
        <v>2</v>
      </c>
      <c r="AI53" s="82">
        <v>4</v>
      </c>
      <c r="AJ53" s="82">
        <v>3</v>
      </c>
      <c r="AK53" s="82">
        <v>4</v>
      </c>
      <c r="AL53" s="82">
        <v>1</v>
      </c>
      <c r="AM53" s="82">
        <v>3</v>
      </c>
      <c r="AN53" s="82">
        <v>11</v>
      </c>
      <c r="AO53" s="82">
        <v>69</v>
      </c>
      <c r="AP53" s="82">
        <v>4</v>
      </c>
      <c r="AQ53" s="129">
        <v>11</v>
      </c>
      <c r="AR53" s="82">
        <v>11</v>
      </c>
      <c r="AS53" s="82">
        <v>558</v>
      </c>
      <c r="AT53" s="82">
        <v>7</v>
      </c>
      <c r="AU53" s="82">
        <v>0</v>
      </c>
      <c r="AV53" s="82">
        <v>2</v>
      </c>
      <c r="AW53" s="82">
        <v>6</v>
      </c>
      <c r="AX53" s="82">
        <v>44</v>
      </c>
      <c r="AY53" s="82">
        <v>11</v>
      </c>
      <c r="AZ53" s="82">
        <v>153</v>
      </c>
      <c r="BA53" s="82">
        <v>25</v>
      </c>
      <c r="BB53" s="82">
        <v>160</v>
      </c>
      <c r="BC53" s="82">
        <v>48</v>
      </c>
      <c r="BD53" s="82">
        <v>1449</v>
      </c>
      <c r="BE53" s="82">
        <v>49</v>
      </c>
      <c r="BF53" s="82">
        <v>243</v>
      </c>
      <c r="BG53" s="82">
        <v>148</v>
      </c>
      <c r="BH53" s="82">
        <v>2091</v>
      </c>
      <c r="BI53" s="82">
        <v>19</v>
      </c>
      <c r="BJ53" s="82">
        <v>82</v>
      </c>
      <c r="BK53" s="82">
        <v>0</v>
      </c>
      <c r="BL53" s="82">
        <v>555</v>
      </c>
      <c r="BM53" s="82">
        <v>2007</v>
      </c>
      <c r="BN53" s="82">
        <v>1227</v>
      </c>
      <c r="BO53" s="82">
        <v>29</v>
      </c>
      <c r="BP53" s="82">
        <v>94</v>
      </c>
      <c r="BQ53" s="82">
        <v>25</v>
      </c>
      <c r="BR53" s="82">
        <v>159</v>
      </c>
      <c r="BS53" s="82">
        <v>0</v>
      </c>
      <c r="BT53" s="82">
        <v>9591</v>
      </c>
      <c r="BU53" s="82">
        <v>567</v>
      </c>
      <c r="BV53" s="82">
        <v>1</v>
      </c>
      <c r="BW53" s="82">
        <v>0</v>
      </c>
      <c r="BX53" s="82">
        <v>11199</v>
      </c>
      <c r="BY53" s="82">
        <v>35</v>
      </c>
      <c r="BZ53" s="82">
        <v>198</v>
      </c>
      <c r="CA53" s="82">
        <v>11999</v>
      </c>
      <c r="CB53" s="82">
        <v>21590</v>
      </c>
      <c r="CC53" s="91"/>
      <c r="CD53" s="82">
        <v>0</v>
      </c>
      <c r="CE53" s="82">
        <v>0</v>
      </c>
      <c r="CF53" s="82">
        <v>0</v>
      </c>
      <c r="CG53" s="91"/>
      <c r="CH53" s="82">
        <v>21590</v>
      </c>
      <c r="CI53" s="82">
        <v>0</v>
      </c>
    </row>
    <row r="54" spans="1:87">
      <c r="A54" s="73">
        <v>19915</v>
      </c>
      <c r="B54" s="73" t="s">
        <v>1531</v>
      </c>
      <c r="C54" s="91">
        <v>50</v>
      </c>
      <c r="D54" s="129">
        <v>1</v>
      </c>
      <c r="E54" s="82">
        <v>1</v>
      </c>
      <c r="F54" s="82">
        <v>0</v>
      </c>
      <c r="G54" s="129">
        <v>0</v>
      </c>
      <c r="H54" s="129">
        <v>0</v>
      </c>
      <c r="I54" s="82">
        <v>0</v>
      </c>
      <c r="J54" s="82">
        <v>0</v>
      </c>
      <c r="K54" s="82">
        <v>2</v>
      </c>
      <c r="L54" s="82">
        <v>0</v>
      </c>
      <c r="M54" s="82">
        <v>2</v>
      </c>
      <c r="N54" s="82">
        <v>0</v>
      </c>
      <c r="O54" s="82">
        <v>0</v>
      </c>
      <c r="P54" s="82">
        <v>1</v>
      </c>
      <c r="Q54" s="82">
        <v>1</v>
      </c>
      <c r="R54" s="82">
        <v>0</v>
      </c>
      <c r="S54" s="82">
        <v>0</v>
      </c>
      <c r="T54" s="82">
        <v>1</v>
      </c>
      <c r="U54" s="82">
        <v>0</v>
      </c>
      <c r="V54" s="82">
        <v>1</v>
      </c>
      <c r="W54" s="82">
        <v>0</v>
      </c>
      <c r="X54" s="129">
        <v>1</v>
      </c>
      <c r="Y54" s="82">
        <v>0</v>
      </c>
      <c r="Z54" s="82">
        <v>0</v>
      </c>
      <c r="AA54" s="82">
        <v>0</v>
      </c>
      <c r="AB54" s="82">
        <v>1</v>
      </c>
      <c r="AC54" s="129">
        <v>1</v>
      </c>
      <c r="AD54" s="129">
        <v>1</v>
      </c>
      <c r="AE54" s="82">
        <v>0</v>
      </c>
      <c r="AF54" s="82">
        <v>1</v>
      </c>
      <c r="AG54" s="82">
        <v>1</v>
      </c>
      <c r="AH54" s="82">
        <v>1</v>
      </c>
      <c r="AI54" s="82">
        <v>1</v>
      </c>
      <c r="AJ54" s="82">
        <v>1</v>
      </c>
      <c r="AK54" s="82">
        <v>0</v>
      </c>
      <c r="AL54" s="82">
        <v>0</v>
      </c>
      <c r="AM54" s="82">
        <v>1</v>
      </c>
      <c r="AN54" s="82">
        <v>0</v>
      </c>
      <c r="AO54" s="82">
        <v>0</v>
      </c>
      <c r="AP54" s="82">
        <v>0</v>
      </c>
      <c r="AQ54" s="129">
        <v>3</v>
      </c>
      <c r="AR54" s="82">
        <v>1</v>
      </c>
      <c r="AS54" s="82">
        <v>9</v>
      </c>
      <c r="AT54" s="82">
        <v>2</v>
      </c>
      <c r="AU54" s="82">
        <v>0</v>
      </c>
      <c r="AV54" s="82">
        <v>0</v>
      </c>
      <c r="AW54" s="82">
        <v>1</v>
      </c>
      <c r="AX54" s="82">
        <v>4</v>
      </c>
      <c r="AY54" s="82">
        <v>2</v>
      </c>
      <c r="AZ54" s="82">
        <v>12</v>
      </c>
      <c r="BA54" s="82">
        <v>4216</v>
      </c>
      <c r="BB54" s="82">
        <v>4332</v>
      </c>
      <c r="BC54" s="82">
        <v>1</v>
      </c>
      <c r="BD54" s="82">
        <v>3</v>
      </c>
      <c r="BE54" s="82">
        <v>1</v>
      </c>
      <c r="BF54" s="82">
        <v>1</v>
      </c>
      <c r="BG54" s="82">
        <v>0</v>
      </c>
      <c r="BH54" s="82">
        <v>28056</v>
      </c>
      <c r="BI54" s="82">
        <v>0</v>
      </c>
      <c r="BJ54" s="82">
        <v>16</v>
      </c>
      <c r="BK54" s="82">
        <v>3</v>
      </c>
      <c r="BL54" s="82">
        <v>1</v>
      </c>
      <c r="BM54" s="82">
        <v>1</v>
      </c>
      <c r="BN54" s="82">
        <v>1</v>
      </c>
      <c r="BO54" s="82">
        <v>0</v>
      </c>
      <c r="BP54" s="82">
        <v>1</v>
      </c>
      <c r="BQ54" s="82">
        <v>81</v>
      </c>
      <c r="BR54" s="82">
        <v>1</v>
      </c>
      <c r="BS54" s="82">
        <v>0</v>
      </c>
      <c r="BT54" s="82">
        <v>36772</v>
      </c>
      <c r="BU54" s="82">
        <v>59</v>
      </c>
      <c r="BV54" s="82">
        <v>0</v>
      </c>
      <c r="BW54" s="82">
        <v>0</v>
      </c>
      <c r="BX54" s="82">
        <v>1658</v>
      </c>
      <c r="BY54" s="82">
        <v>5</v>
      </c>
      <c r="BZ54" s="82">
        <v>0</v>
      </c>
      <c r="CA54" s="82">
        <v>1722</v>
      </c>
      <c r="CB54" s="82">
        <v>38494</v>
      </c>
      <c r="CC54" s="91"/>
      <c r="CD54" s="82">
        <v>0</v>
      </c>
      <c r="CE54" s="82">
        <v>0</v>
      </c>
      <c r="CF54" s="82">
        <v>0</v>
      </c>
      <c r="CG54" s="91"/>
      <c r="CH54" s="82">
        <v>38494</v>
      </c>
      <c r="CI54" s="82">
        <v>0</v>
      </c>
    </row>
    <row r="55" spans="1:87">
      <c r="A55" s="73">
        <v>19916</v>
      </c>
      <c r="B55" s="73" t="s">
        <v>1532</v>
      </c>
      <c r="C55" s="91">
        <v>51</v>
      </c>
      <c r="D55" s="129">
        <v>6</v>
      </c>
      <c r="E55" s="82">
        <v>4</v>
      </c>
      <c r="F55" s="82">
        <v>8</v>
      </c>
      <c r="G55" s="129">
        <v>28</v>
      </c>
      <c r="H55" s="129">
        <v>390</v>
      </c>
      <c r="I55" s="82">
        <v>57</v>
      </c>
      <c r="J55" s="82">
        <v>24</v>
      </c>
      <c r="K55" s="82">
        <v>551</v>
      </c>
      <c r="L55" s="82">
        <v>181</v>
      </c>
      <c r="M55" s="82">
        <v>1092</v>
      </c>
      <c r="N55" s="82">
        <v>306</v>
      </c>
      <c r="O55" s="82">
        <v>19</v>
      </c>
      <c r="P55" s="82">
        <v>196</v>
      </c>
      <c r="Q55" s="82">
        <v>546</v>
      </c>
      <c r="R55" s="82">
        <v>152</v>
      </c>
      <c r="S55" s="82">
        <v>70</v>
      </c>
      <c r="T55" s="82">
        <v>284</v>
      </c>
      <c r="U55" s="82">
        <v>351</v>
      </c>
      <c r="V55" s="82">
        <v>135</v>
      </c>
      <c r="W55" s="82">
        <v>95</v>
      </c>
      <c r="X55" s="129">
        <v>222</v>
      </c>
      <c r="Y55" s="82">
        <v>222</v>
      </c>
      <c r="Z55" s="82">
        <v>27</v>
      </c>
      <c r="AA55" s="82">
        <v>193</v>
      </c>
      <c r="AB55" s="82">
        <v>301</v>
      </c>
      <c r="AC55" s="129">
        <v>446</v>
      </c>
      <c r="AD55" s="129">
        <v>151</v>
      </c>
      <c r="AE55" s="82">
        <v>59</v>
      </c>
      <c r="AF55" s="82">
        <v>389</v>
      </c>
      <c r="AG55" s="82">
        <v>634</v>
      </c>
      <c r="AH55" s="82">
        <v>409</v>
      </c>
      <c r="AI55" s="82">
        <v>494</v>
      </c>
      <c r="AJ55" s="82">
        <v>1491</v>
      </c>
      <c r="AK55" s="82">
        <v>1228</v>
      </c>
      <c r="AL55" s="82">
        <v>214</v>
      </c>
      <c r="AM55" s="82">
        <v>402</v>
      </c>
      <c r="AN55" s="82">
        <v>90</v>
      </c>
      <c r="AO55" s="82">
        <v>327</v>
      </c>
      <c r="AP55" s="82">
        <v>136</v>
      </c>
      <c r="AQ55" s="129">
        <v>1277</v>
      </c>
      <c r="AR55" s="82">
        <v>1052</v>
      </c>
      <c r="AS55" s="82">
        <v>5628</v>
      </c>
      <c r="AT55" s="82">
        <v>789</v>
      </c>
      <c r="AU55" s="82">
        <v>28</v>
      </c>
      <c r="AV55" s="82">
        <v>57</v>
      </c>
      <c r="AW55" s="82">
        <v>649</v>
      </c>
      <c r="AX55" s="82">
        <v>196</v>
      </c>
      <c r="AY55" s="82">
        <v>544</v>
      </c>
      <c r="AZ55" s="82">
        <v>165</v>
      </c>
      <c r="BA55" s="82">
        <v>298</v>
      </c>
      <c r="BB55" s="82">
        <v>22178</v>
      </c>
      <c r="BC55" s="82">
        <v>1168</v>
      </c>
      <c r="BD55" s="82">
        <v>8162</v>
      </c>
      <c r="BE55" s="82">
        <v>510</v>
      </c>
      <c r="BF55" s="82">
        <v>2211</v>
      </c>
      <c r="BG55" s="82">
        <v>405</v>
      </c>
      <c r="BH55" s="82">
        <v>1894</v>
      </c>
      <c r="BI55" s="82">
        <v>117</v>
      </c>
      <c r="BJ55" s="82">
        <v>1455</v>
      </c>
      <c r="BK55" s="82">
        <v>249</v>
      </c>
      <c r="BL55" s="82">
        <v>4079</v>
      </c>
      <c r="BM55" s="82">
        <v>871</v>
      </c>
      <c r="BN55" s="82">
        <v>993</v>
      </c>
      <c r="BO55" s="82">
        <v>368</v>
      </c>
      <c r="BP55" s="82">
        <v>738</v>
      </c>
      <c r="BQ55" s="82">
        <v>239</v>
      </c>
      <c r="BR55" s="82">
        <v>1459</v>
      </c>
      <c r="BS55" s="82">
        <v>0</v>
      </c>
      <c r="BT55" s="82">
        <v>69713</v>
      </c>
      <c r="BU55" s="82">
        <v>703</v>
      </c>
      <c r="BV55" s="82">
        <v>0</v>
      </c>
      <c r="BW55" s="82">
        <v>0</v>
      </c>
      <c r="BX55" s="82">
        <v>89429</v>
      </c>
      <c r="BY55" s="82">
        <v>537</v>
      </c>
      <c r="BZ55" s="82">
        <v>0</v>
      </c>
      <c r="CA55" s="82">
        <v>90669</v>
      </c>
      <c r="CB55" s="82">
        <v>160382</v>
      </c>
      <c r="CC55" s="91"/>
      <c r="CD55" s="82">
        <v>0</v>
      </c>
      <c r="CE55" s="82">
        <v>0</v>
      </c>
      <c r="CF55" s="82">
        <v>0</v>
      </c>
      <c r="CG55" s="91"/>
      <c r="CH55" s="82">
        <v>160382</v>
      </c>
      <c r="CI55" s="82">
        <v>0</v>
      </c>
    </row>
    <row r="56" spans="1:87">
      <c r="A56" s="73">
        <v>19921</v>
      </c>
      <c r="B56" s="73" t="s">
        <v>1533</v>
      </c>
      <c r="C56" s="91">
        <v>52</v>
      </c>
      <c r="D56" s="129">
        <v>17</v>
      </c>
      <c r="E56" s="82">
        <v>9</v>
      </c>
      <c r="F56" s="82">
        <v>1</v>
      </c>
      <c r="G56" s="129">
        <v>1</v>
      </c>
      <c r="H56" s="129">
        <v>39</v>
      </c>
      <c r="I56" s="82">
        <v>128</v>
      </c>
      <c r="J56" s="82">
        <v>24</v>
      </c>
      <c r="K56" s="82">
        <v>308</v>
      </c>
      <c r="L56" s="82">
        <v>10</v>
      </c>
      <c r="M56" s="82">
        <v>554</v>
      </c>
      <c r="N56" s="82">
        <v>50</v>
      </c>
      <c r="O56" s="82">
        <v>32</v>
      </c>
      <c r="P56" s="82">
        <v>32</v>
      </c>
      <c r="Q56" s="82">
        <v>43</v>
      </c>
      <c r="R56" s="82">
        <v>11</v>
      </c>
      <c r="S56" s="82">
        <v>8</v>
      </c>
      <c r="T56" s="82">
        <v>103</v>
      </c>
      <c r="U56" s="82">
        <v>4</v>
      </c>
      <c r="V56" s="82">
        <v>23</v>
      </c>
      <c r="W56" s="82">
        <v>2</v>
      </c>
      <c r="X56" s="129">
        <v>234</v>
      </c>
      <c r="Y56" s="82">
        <v>160</v>
      </c>
      <c r="Z56" s="82">
        <v>15</v>
      </c>
      <c r="AA56" s="82">
        <v>259</v>
      </c>
      <c r="AB56" s="82">
        <v>107</v>
      </c>
      <c r="AC56" s="129">
        <v>76</v>
      </c>
      <c r="AD56" s="129">
        <v>119</v>
      </c>
      <c r="AE56" s="82">
        <v>20</v>
      </c>
      <c r="AF56" s="82">
        <v>89</v>
      </c>
      <c r="AG56" s="82">
        <v>181</v>
      </c>
      <c r="AH56" s="82">
        <v>267</v>
      </c>
      <c r="AI56" s="82">
        <v>169</v>
      </c>
      <c r="AJ56" s="82">
        <v>815</v>
      </c>
      <c r="AK56" s="82">
        <v>103</v>
      </c>
      <c r="AL56" s="82">
        <v>55</v>
      </c>
      <c r="AM56" s="82">
        <v>85</v>
      </c>
      <c r="AN56" s="82">
        <v>54</v>
      </c>
      <c r="AO56" s="82">
        <v>745</v>
      </c>
      <c r="AP56" s="82">
        <v>189</v>
      </c>
      <c r="AQ56" s="129">
        <v>423</v>
      </c>
      <c r="AR56" s="82">
        <v>330</v>
      </c>
      <c r="AS56" s="82">
        <v>5571</v>
      </c>
      <c r="AT56" s="82">
        <v>585</v>
      </c>
      <c r="AU56" s="82">
        <v>1</v>
      </c>
      <c r="AV56" s="82">
        <v>519</v>
      </c>
      <c r="AW56" s="82">
        <v>770</v>
      </c>
      <c r="AX56" s="82">
        <v>50</v>
      </c>
      <c r="AY56" s="82">
        <v>60</v>
      </c>
      <c r="AZ56" s="82">
        <v>473</v>
      </c>
      <c r="BA56" s="82">
        <v>781</v>
      </c>
      <c r="BB56" s="82">
        <v>2505</v>
      </c>
      <c r="BC56" s="82">
        <v>5165</v>
      </c>
      <c r="BD56" s="82">
        <v>11667</v>
      </c>
      <c r="BE56" s="82">
        <v>243</v>
      </c>
      <c r="BF56" s="82">
        <v>1693</v>
      </c>
      <c r="BG56" s="82">
        <v>54</v>
      </c>
      <c r="BH56" s="82">
        <v>3222</v>
      </c>
      <c r="BI56" s="82">
        <v>280</v>
      </c>
      <c r="BJ56" s="82">
        <v>635</v>
      </c>
      <c r="BK56" s="82">
        <v>119</v>
      </c>
      <c r="BL56" s="82">
        <v>8098</v>
      </c>
      <c r="BM56" s="82">
        <v>1172</v>
      </c>
      <c r="BN56" s="82">
        <v>263</v>
      </c>
      <c r="BO56" s="82">
        <v>1699</v>
      </c>
      <c r="BP56" s="82">
        <v>1</v>
      </c>
      <c r="BQ56" s="82">
        <v>118</v>
      </c>
      <c r="BR56" s="82">
        <v>1033</v>
      </c>
      <c r="BS56" s="82">
        <v>0</v>
      </c>
      <c r="BT56" s="82">
        <v>52671</v>
      </c>
      <c r="BU56" s="82">
        <v>942</v>
      </c>
      <c r="BV56" s="82">
        <v>0</v>
      </c>
      <c r="BW56" s="82">
        <v>0</v>
      </c>
      <c r="BX56" s="82">
        <v>223</v>
      </c>
      <c r="BY56" s="82">
        <v>47811</v>
      </c>
      <c r="BZ56" s="82">
        <v>61</v>
      </c>
      <c r="CA56" s="82">
        <v>49036</v>
      </c>
      <c r="CB56" s="82">
        <v>101707</v>
      </c>
      <c r="CC56" s="91"/>
      <c r="CD56" s="82">
        <v>0</v>
      </c>
      <c r="CE56" s="82">
        <v>0</v>
      </c>
      <c r="CF56" s="82">
        <v>0</v>
      </c>
      <c r="CG56" s="91"/>
      <c r="CH56" s="82">
        <v>101707</v>
      </c>
      <c r="CI56" s="82">
        <v>0</v>
      </c>
    </row>
    <row r="57" spans="1:87">
      <c r="A57" s="73">
        <v>20911</v>
      </c>
      <c r="B57" s="73" t="s">
        <v>1534</v>
      </c>
      <c r="C57" s="91">
        <v>53</v>
      </c>
      <c r="D57" s="129">
        <v>4219</v>
      </c>
      <c r="E57" s="82">
        <v>1487</v>
      </c>
      <c r="F57" s="82">
        <v>337</v>
      </c>
      <c r="G57" s="129">
        <v>546</v>
      </c>
      <c r="H57" s="129">
        <v>3372</v>
      </c>
      <c r="I57" s="82">
        <v>1673</v>
      </c>
      <c r="J57" s="82">
        <v>341</v>
      </c>
      <c r="K57" s="82">
        <v>3909</v>
      </c>
      <c r="L57" s="82">
        <v>1375</v>
      </c>
      <c r="M57" s="82">
        <v>3841</v>
      </c>
      <c r="N57" s="82">
        <v>1134</v>
      </c>
      <c r="O57" s="82">
        <v>278</v>
      </c>
      <c r="P57" s="82">
        <v>738</v>
      </c>
      <c r="Q57" s="82">
        <v>869</v>
      </c>
      <c r="R57" s="82">
        <v>654</v>
      </c>
      <c r="S57" s="82">
        <v>428</v>
      </c>
      <c r="T57" s="82">
        <v>1546</v>
      </c>
      <c r="U57" s="82">
        <v>350</v>
      </c>
      <c r="V57" s="82">
        <v>2621</v>
      </c>
      <c r="W57" s="82">
        <v>711</v>
      </c>
      <c r="X57" s="129">
        <v>2801</v>
      </c>
      <c r="Y57" s="82">
        <v>1118</v>
      </c>
      <c r="Z57" s="82">
        <v>632</v>
      </c>
      <c r="AA57" s="82">
        <v>737</v>
      </c>
      <c r="AB57" s="82">
        <v>1557</v>
      </c>
      <c r="AC57" s="129">
        <v>1810</v>
      </c>
      <c r="AD57" s="129">
        <v>2261</v>
      </c>
      <c r="AE57" s="82">
        <v>934</v>
      </c>
      <c r="AF57" s="82">
        <v>1483</v>
      </c>
      <c r="AG57" s="82">
        <v>1411</v>
      </c>
      <c r="AH57" s="82">
        <v>1254</v>
      </c>
      <c r="AI57" s="82">
        <v>2117</v>
      </c>
      <c r="AJ57" s="82">
        <v>3349</v>
      </c>
      <c r="AK57" s="82">
        <v>1222</v>
      </c>
      <c r="AL57" s="82">
        <v>847</v>
      </c>
      <c r="AM57" s="82">
        <v>885</v>
      </c>
      <c r="AN57" s="82">
        <v>509</v>
      </c>
      <c r="AO57" s="82">
        <v>4412</v>
      </c>
      <c r="AP57" s="82">
        <v>953</v>
      </c>
      <c r="AQ57" s="129">
        <v>8295</v>
      </c>
      <c r="AR57" s="82">
        <v>2458</v>
      </c>
      <c r="AS57" s="82">
        <v>21061</v>
      </c>
      <c r="AT57" s="82">
        <v>6527</v>
      </c>
      <c r="AU57" s="82">
        <v>383</v>
      </c>
      <c r="AV57" s="82">
        <v>1011</v>
      </c>
      <c r="AW57" s="82">
        <v>2428</v>
      </c>
      <c r="AX57" s="82">
        <v>472</v>
      </c>
      <c r="AY57" s="82">
        <v>2395</v>
      </c>
      <c r="AZ57" s="82">
        <v>457</v>
      </c>
      <c r="BA57" s="82">
        <v>819</v>
      </c>
      <c r="BB57" s="82">
        <v>5249</v>
      </c>
      <c r="BC57" s="82">
        <v>1685</v>
      </c>
      <c r="BD57" s="82">
        <v>54964</v>
      </c>
      <c r="BE57" s="82">
        <v>15652</v>
      </c>
      <c r="BF57" s="82">
        <v>3249</v>
      </c>
      <c r="BG57" s="82">
        <v>1278</v>
      </c>
      <c r="BH57" s="82">
        <v>598</v>
      </c>
      <c r="BI57" s="82">
        <v>1161</v>
      </c>
      <c r="BJ57" s="82">
        <v>3515</v>
      </c>
      <c r="BK57" s="82">
        <v>710</v>
      </c>
      <c r="BL57" s="82">
        <v>39700</v>
      </c>
      <c r="BM57" s="82">
        <v>404</v>
      </c>
      <c r="BN57" s="82">
        <v>1262</v>
      </c>
      <c r="BO57" s="82">
        <v>320</v>
      </c>
      <c r="BP57" s="82">
        <v>3052</v>
      </c>
      <c r="BQ57" s="82">
        <v>807</v>
      </c>
      <c r="BR57" s="82">
        <v>1949</v>
      </c>
      <c r="BS57" s="82">
        <v>0</v>
      </c>
      <c r="BT57" s="82">
        <v>242579</v>
      </c>
      <c r="BU57" s="82">
        <v>10000</v>
      </c>
      <c r="BV57" s="82">
        <v>2628</v>
      </c>
      <c r="BW57" s="82">
        <v>258</v>
      </c>
      <c r="BX57" s="82">
        <v>189244</v>
      </c>
      <c r="BY57" s="82">
        <v>56</v>
      </c>
      <c r="BZ57" s="82">
        <v>0</v>
      </c>
      <c r="CA57" s="82">
        <v>202187</v>
      </c>
      <c r="CB57" s="82">
        <v>444766</v>
      </c>
      <c r="CC57" s="91"/>
      <c r="CD57" s="82">
        <v>0</v>
      </c>
      <c r="CE57" s="82">
        <v>0</v>
      </c>
      <c r="CF57" s="82">
        <v>0</v>
      </c>
      <c r="CG57" s="91"/>
      <c r="CH57" s="82">
        <v>444766</v>
      </c>
      <c r="CI57" s="82">
        <v>0</v>
      </c>
    </row>
    <row r="58" spans="1:87">
      <c r="A58" s="73">
        <v>20912</v>
      </c>
      <c r="B58" s="73" t="s">
        <v>1535</v>
      </c>
      <c r="C58" s="91">
        <v>54</v>
      </c>
      <c r="D58" s="129">
        <v>6</v>
      </c>
      <c r="E58" s="82">
        <v>4</v>
      </c>
      <c r="F58" s="82">
        <v>6</v>
      </c>
      <c r="G58" s="129">
        <v>16</v>
      </c>
      <c r="H58" s="129">
        <v>135</v>
      </c>
      <c r="I58" s="82">
        <v>15</v>
      </c>
      <c r="J58" s="82">
        <v>14</v>
      </c>
      <c r="K58" s="82">
        <v>378</v>
      </c>
      <c r="L58" s="82">
        <v>123</v>
      </c>
      <c r="M58" s="82">
        <v>311</v>
      </c>
      <c r="N58" s="82">
        <v>42</v>
      </c>
      <c r="O58" s="82">
        <v>20</v>
      </c>
      <c r="P58" s="82">
        <v>211</v>
      </c>
      <c r="Q58" s="82">
        <v>265</v>
      </c>
      <c r="R58" s="82">
        <v>66</v>
      </c>
      <c r="S58" s="82">
        <v>20</v>
      </c>
      <c r="T58" s="82">
        <v>96</v>
      </c>
      <c r="U58" s="82">
        <v>40</v>
      </c>
      <c r="V58" s="82">
        <v>77</v>
      </c>
      <c r="W58" s="82">
        <v>96</v>
      </c>
      <c r="X58" s="129">
        <v>102</v>
      </c>
      <c r="Y58" s="82">
        <v>64</v>
      </c>
      <c r="Z58" s="82">
        <v>106</v>
      </c>
      <c r="AA58" s="82">
        <v>148</v>
      </c>
      <c r="AB58" s="82">
        <v>269</v>
      </c>
      <c r="AC58" s="129">
        <v>146</v>
      </c>
      <c r="AD58" s="129">
        <v>170</v>
      </c>
      <c r="AE58" s="82">
        <v>8</v>
      </c>
      <c r="AF58" s="82">
        <v>171</v>
      </c>
      <c r="AG58" s="82">
        <v>132</v>
      </c>
      <c r="AH58" s="82">
        <v>81</v>
      </c>
      <c r="AI58" s="82">
        <v>176</v>
      </c>
      <c r="AJ58" s="82">
        <v>109</v>
      </c>
      <c r="AK58" s="82">
        <v>154</v>
      </c>
      <c r="AL58" s="82">
        <v>47</v>
      </c>
      <c r="AM58" s="82">
        <v>163</v>
      </c>
      <c r="AN58" s="82">
        <v>35</v>
      </c>
      <c r="AO58" s="82">
        <v>627</v>
      </c>
      <c r="AP58" s="82">
        <v>184</v>
      </c>
      <c r="AQ58" s="129">
        <v>1059</v>
      </c>
      <c r="AR58" s="82">
        <v>2583</v>
      </c>
      <c r="AS58" s="82">
        <v>23588</v>
      </c>
      <c r="AT58" s="82">
        <v>779</v>
      </c>
      <c r="AU58" s="82">
        <v>46</v>
      </c>
      <c r="AV58" s="82">
        <v>72</v>
      </c>
      <c r="AW58" s="82">
        <v>1599</v>
      </c>
      <c r="AX58" s="82">
        <v>741</v>
      </c>
      <c r="AY58" s="82">
        <v>2951</v>
      </c>
      <c r="AZ58" s="82">
        <v>210</v>
      </c>
      <c r="BA58" s="82">
        <v>383</v>
      </c>
      <c r="BB58" s="82">
        <v>1894</v>
      </c>
      <c r="BC58" s="82">
        <v>938</v>
      </c>
      <c r="BD58" s="82">
        <v>3751</v>
      </c>
      <c r="BE58" s="82">
        <v>1277</v>
      </c>
      <c r="BF58" s="82">
        <v>3077</v>
      </c>
      <c r="BG58" s="82">
        <v>671</v>
      </c>
      <c r="BH58" s="82">
        <v>603</v>
      </c>
      <c r="BI58" s="82">
        <v>745</v>
      </c>
      <c r="BJ58" s="82">
        <v>1987</v>
      </c>
      <c r="BK58" s="82">
        <v>172</v>
      </c>
      <c r="BL58" s="82">
        <v>1665</v>
      </c>
      <c r="BM58" s="82">
        <v>464</v>
      </c>
      <c r="BN58" s="82">
        <v>2592</v>
      </c>
      <c r="BO58" s="82">
        <v>291</v>
      </c>
      <c r="BP58" s="82">
        <v>1107</v>
      </c>
      <c r="BQ58" s="82">
        <v>2616</v>
      </c>
      <c r="BR58" s="82">
        <v>1806</v>
      </c>
      <c r="BS58" s="82">
        <v>0</v>
      </c>
      <c r="BT58" s="82">
        <v>64499</v>
      </c>
      <c r="BU58" s="82">
        <v>3208</v>
      </c>
      <c r="BV58" s="82">
        <v>0</v>
      </c>
      <c r="BW58" s="82">
        <v>0</v>
      </c>
      <c r="BX58" s="82">
        <v>390041</v>
      </c>
      <c r="BY58" s="82">
        <v>0</v>
      </c>
      <c r="BZ58" s="82">
        <v>0</v>
      </c>
      <c r="CA58" s="82">
        <v>393250</v>
      </c>
      <c r="CB58" s="82">
        <v>457749</v>
      </c>
      <c r="CC58" s="91"/>
      <c r="CD58" s="82">
        <v>0</v>
      </c>
      <c r="CE58" s="82">
        <v>0</v>
      </c>
      <c r="CF58" s="82">
        <v>0</v>
      </c>
      <c r="CG58" s="91"/>
      <c r="CH58" s="82">
        <v>457749</v>
      </c>
      <c r="CI58" s="82">
        <v>0</v>
      </c>
    </row>
    <row r="59" spans="1:87">
      <c r="A59" s="73">
        <v>20913</v>
      </c>
      <c r="B59" s="73" t="s">
        <v>1536</v>
      </c>
      <c r="C59" s="91">
        <v>55</v>
      </c>
      <c r="D59" s="129">
        <v>21</v>
      </c>
      <c r="E59" s="82">
        <v>11</v>
      </c>
      <c r="F59" s="82">
        <v>43</v>
      </c>
      <c r="G59" s="129">
        <v>434</v>
      </c>
      <c r="H59" s="129">
        <v>6448</v>
      </c>
      <c r="I59" s="82">
        <v>1503</v>
      </c>
      <c r="J59" s="82">
        <v>202</v>
      </c>
      <c r="K59" s="82">
        <v>2995</v>
      </c>
      <c r="L59" s="82">
        <v>777</v>
      </c>
      <c r="M59" s="82">
        <v>5705</v>
      </c>
      <c r="N59" s="82">
        <v>1714</v>
      </c>
      <c r="O59" s="82">
        <v>636</v>
      </c>
      <c r="P59" s="82">
        <v>291</v>
      </c>
      <c r="Q59" s="82">
        <v>267</v>
      </c>
      <c r="R59" s="82">
        <v>199</v>
      </c>
      <c r="S59" s="82">
        <v>214</v>
      </c>
      <c r="T59" s="82">
        <v>1778</v>
      </c>
      <c r="U59" s="82">
        <v>123</v>
      </c>
      <c r="V59" s="82">
        <v>3949</v>
      </c>
      <c r="W59" s="82">
        <v>444</v>
      </c>
      <c r="X59" s="129">
        <v>2543</v>
      </c>
      <c r="Y59" s="82">
        <v>2570</v>
      </c>
      <c r="Z59" s="82">
        <v>996</v>
      </c>
      <c r="AA59" s="82">
        <v>3285</v>
      </c>
      <c r="AB59" s="82">
        <v>1299</v>
      </c>
      <c r="AC59" s="129">
        <v>1906</v>
      </c>
      <c r="AD59" s="129">
        <v>1408</v>
      </c>
      <c r="AE59" s="82">
        <v>694</v>
      </c>
      <c r="AF59" s="82">
        <v>691</v>
      </c>
      <c r="AG59" s="82">
        <v>2343</v>
      </c>
      <c r="AH59" s="82">
        <v>1910</v>
      </c>
      <c r="AI59" s="82">
        <v>1547</v>
      </c>
      <c r="AJ59" s="82">
        <v>2599</v>
      </c>
      <c r="AK59" s="82">
        <v>1050</v>
      </c>
      <c r="AL59" s="82">
        <v>341</v>
      </c>
      <c r="AM59" s="82">
        <v>663</v>
      </c>
      <c r="AN59" s="82">
        <v>323</v>
      </c>
      <c r="AO59" s="82">
        <v>683</v>
      </c>
      <c r="AP59" s="82">
        <v>888</v>
      </c>
      <c r="AQ59" s="129">
        <v>4257</v>
      </c>
      <c r="AR59" s="82">
        <v>5497</v>
      </c>
      <c r="AS59" s="82">
        <v>17076</v>
      </c>
      <c r="AT59" s="82">
        <v>1837</v>
      </c>
      <c r="AU59" s="82">
        <v>164</v>
      </c>
      <c r="AV59" s="82">
        <v>343</v>
      </c>
      <c r="AW59" s="82">
        <v>1428</v>
      </c>
      <c r="AX59" s="82">
        <v>162</v>
      </c>
      <c r="AY59" s="82">
        <v>668</v>
      </c>
      <c r="AZ59" s="82">
        <v>442</v>
      </c>
      <c r="BA59" s="82">
        <v>2088</v>
      </c>
      <c r="BB59" s="82">
        <v>2735</v>
      </c>
      <c r="BC59" s="82">
        <v>1970</v>
      </c>
      <c r="BD59" s="82">
        <v>12355</v>
      </c>
      <c r="BE59" s="82">
        <v>1545</v>
      </c>
      <c r="BF59" s="82">
        <v>12280</v>
      </c>
      <c r="BG59" s="82">
        <v>4128</v>
      </c>
      <c r="BH59" s="82">
        <v>264</v>
      </c>
      <c r="BI59" s="82">
        <v>660</v>
      </c>
      <c r="BJ59" s="82">
        <v>2871</v>
      </c>
      <c r="BK59" s="82">
        <v>981</v>
      </c>
      <c r="BL59" s="82">
        <v>3283</v>
      </c>
      <c r="BM59" s="82">
        <v>1288</v>
      </c>
      <c r="BN59" s="82">
        <v>1388</v>
      </c>
      <c r="BO59" s="82">
        <v>256</v>
      </c>
      <c r="BP59" s="82">
        <v>1473</v>
      </c>
      <c r="BQ59" s="82">
        <v>844</v>
      </c>
      <c r="BR59" s="82">
        <v>2571</v>
      </c>
      <c r="BS59" s="82">
        <v>0</v>
      </c>
      <c r="BT59" s="82">
        <v>140345</v>
      </c>
      <c r="BU59" s="82">
        <v>8981</v>
      </c>
      <c r="BV59" s="82">
        <v>0</v>
      </c>
      <c r="BW59" s="82">
        <v>0</v>
      </c>
      <c r="BX59" s="82">
        <v>11080</v>
      </c>
      <c r="BY59" s="82">
        <v>0</v>
      </c>
      <c r="BZ59" s="82">
        <v>0</v>
      </c>
      <c r="CA59" s="82">
        <v>20061</v>
      </c>
      <c r="CB59" s="82">
        <v>160406</v>
      </c>
      <c r="CC59" s="91"/>
      <c r="CD59" s="82">
        <v>0</v>
      </c>
      <c r="CE59" s="82">
        <v>0</v>
      </c>
      <c r="CF59" s="82">
        <v>0</v>
      </c>
      <c r="CG59" s="91"/>
      <c r="CH59" s="82">
        <v>160406</v>
      </c>
      <c r="CI59" s="82">
        <v>0</v>
      </c>
    </row>
    <row r="60" spans="1:87">
      <c r="A60" s="73">
        <v>20914</v>
      </c>
      <c r="B60" s="73" t="s">
        <v>1537</v>
      </c>
      <c r="C60" s="91">
        <v>56</v>
      </c>
      <c r="D60" s="129">
        <v>484</v>
      </c>
      <c r="E60" s="82">
        <v>24</v>
      </c>
      <c r="F60" s="82">
        <v>0</v>
      </c>
      <c r="G60" s="129">
        <v>66</v>
      </c>
      <c r="H60" s="129">
        <v>1687</v>
      </c>
      <c r="I60" s="82">
        <v>288</v>
      </c>
      <c r="J60" s="82">
        <v>133</v>
      </c>
      <c r="K60" s="82">
        <v>1074</v>
      </c>
      <c r="L60" s="82">
        <v>351</v>
      </c>
      <c r="M60" s="82">
        <v>1010</v>
      </c>
      <c r="N60" s="82">
        <v>225</v>
      </c>
      <c r="O60" s="82">
        <v>148</v>
      </c>
      <c r="P60" s="82">
        <v>77</v>
      </c>
      <c r="Q60" s="82">
        <v>183</v>
      </c>
      <c r="R60" s="82">
        <v>126</v>
      </c>
      <c r="S60" s="82">
        <v>43</v>
      </c>
      <c r="T60" s="82">
        <v>458</v>
      </c>
      <c r="U60" s="82">
        <v>45</v>
      </c>
      <c r="V60" s="82">
        <v>170</v>
      </c>
      <c r="W60" s="82">
        <v>203</v>
      </c>
      <c r="X60" s="129">
        <v>687</v>
      </c>
      <c r="Y60" s="82">
        <v>574</v>
      </c>
      <c r="Z60" s="82">
        <v>428</v>
      </c>
      <c r="AA60" s="82">
        <v>871</v>
      </c>
      <c r="AB60" s="82">
        <v>897</v>
      </c>
      <c r="AC60" s="129">
        <v>658</v>
      </c>
      <c r="AD60" s="129">
        <v>384</v>
      </c>
      <c r="AE60" s="82">
        <v>277</v>
      </c>
      <c r="AF60" s="82">
        <v>504</v>
      </c>
      <c r="AG60" s="82">
        <v>737</v>
      </c>
      <c r="AH60" s="82">
        <v>424</v>
      </c>
      <c r="AI60" s="82">
        <v>1933</v>
      </c>
      <c r="AJ60" s="82">
        <v>2428</v>
      </c>
      <c r="AK60" s="82">
        <v>804</v>
      </c>
      <c r="AL60" s="82">
        <v>249</v>
      </c>
      <c r="AM60" s="82">
        <v>265</v>
      </c>
      <c r="AN60" s="82">
        <v>180</v>
      </c>
      <c r="AO60" s="82">
        <v>2935</v>
      </c>
      <c r="AP60" s="82">
        <v>447</v>
      </c>
      <c r="AQ60" s="129">
        <v>5077</v>
      </c>
      <c r="AR60" s="82">
        <v>118</v>
      </c>
      <c r="AS60" s="82">
        <v>1606</v>
      </c>
      <c r="AT60" s="82">
        <v>321</v>
      </c>
      <c r="AU60" s="82">
        <v>13</v>
      </c>
      <c r="AV60" s="82">
        <v>1</v>
      </c>
      <c r="AW60" s="82">
        <v>4266</v>
      </c>
      <c r="AX60" s="82">
        <v>11</v>
      </c>
      <c r="AY60" s="82">
        <v>22</v>
      </c>
      <c r="AZ60" s="82">
        <v>2</v>
      </c>
      <c r="BA60" s="82">
        <v>3</v>
      </c>
      <c r="BB60" s="82">
        <v>31</v>
      </c>
      <c r="BC60" s="82">
        <v>316</v>
      </c>
      <c r="BD60" s="82">
        <v>773</v>
      </c>
      <c r="BE60" s="82">
        <v>27</v>
      </c>
      <c r="BF60" s="82">
        <v>22</v>
      </c>
      <c r="BG60" s="82">
        <v>3347</v>
      </c>
      <c r="BH60" s="82">
        <v>4</v>
      </c>
      <c r="BI60" s="82">
        <v>84</v>
      </c>
      <c r="BJ60" s="82">
        <v>38</v>
      </c>
      <c r="BK60" s="82">
        <v>1</v>
      </c>
      <c r="BL60" s="82">
        <v>4191</v>
      </c>
      <c r="BM60" s="82">
        <v>1323</v>
      </c>
      <c r="BN60" s="82">
        <v>117</v>
      </c>
      <c r="BO60" s="82">
        <v>1252</v>
      </c>
      <c r="BP60" s="82">
        <v>9</v>
      </c>
      <c r="BQ60" s="82">
        <v>19</v>
      </c>
      <c r="BR60" s="82">
        <v>13</v>
      </c>
      <c r="BS60" s="82">
        <v>0</v>
      </c>
      <c r="BT60" s="82">
        <v>45488</v>
      </c>
      <c r="BU60" s="82">
        <v>15225</v>
      </c>
      <c r="BV60" s="82">
        <v>0</v>
      </c>
      <c r="BW60" s="82">
        <v>0</v>
      </c>
      <c r="BX60" s="82">
        <v>833</v>
      </c>
      <c r="BY60" s="82">
        <v>7771</v>
      </c>
      <c r="BZ60" s="82">
        <v>2</v>
      </c>
      <c r="CA60" s="82">
        <v>23831</v>
      </c>
      <c r="CB60" s="82">
        <v>69319</v>
      </c>
      <c r="CC60" s="91"/>
      <c r="CD60" s="82">
        <v>0</v>
      </c>
      <c r="CE60" s="82">
        <v>0</v>
      </c>
      <c r="CF60" s="82">
        <v>0</v>
      </c>
      <c r="CG60" s="91"/>
      <c r="CH60" s="82">
        <v>69319</v>
      </c>
      <c r="CI60" s="82">
        <v>0</v>
      </c>
    </row>
    <row r="61" spans="1:87">
      <c r="A61" s="73">
        <v>20921</v>
      </c>
      <c r="B61" s="73" t="s">
        <v>1538</v>
      </c>
      <c r="C61" s="91">
        <v>57</v>
      </c>
      <c r="D61" s="129">
        <v>15</v>
      </c>
      <c r="E61" s="82">
        <v>305</v>
      </c>
      <c r="F61" s="82">
        <v>68</v>
      </c>
      <c r="G61" s="129">
        <v>34</v>
      </c>
      <c r="H61" s="129">
        <v>246</v>
      </c>
      <c r="I61" s="82">
        <v>5</v>
      </c>
      <c r="J61" s="82">
        <v>1</v>
      </c>
      <c r="K61" s="82">
        <v>1586</v>
      </c>
      <c r="L61" s="82">
        <v>132</v>
      </c>
      <c r="M61" s="82">
        <v>2721</v>
      </c>
      <c r="N61" s="82">
        <v>3875</v>
      </c>
      <c r="O61" s="82">
        <v>284</v>
      </c>
      <c r="P61" s="82">
        <v>83</v>
      </c>
      <c r="Q61" s="82">
        <v>374</v>
      </c>
      <c r="R61" s="82">
        <v>719</v>
      </c>
      <c r="S61" s="82">
        <v>24</v>
      </c>
      <c r="T61" s="82">
        <v>431</v>
      </c>
      <c r="U61" s="82">
        <v>65</v>
      </c>
      <c r="V61" s="82">
        <v>97</v>
      </c>
      <c r="W61" s="82">
        <v>52</v>
      </c>
      <c r="X61" s="129">
        <v>84</v>
      </c>
      <c r="Y61" s="82">
        <v>406</v>
      </c>
      <c r="Z61" s="82">
        <v>1038</v>
      </c>
      <c r="AA61" s="82">
        <v>1458</v>
      </c>
      <c r="AB61" s="82">
        <v>422</v>
      </c>
      <c r="AC61" s="129">
        <v>244</v>
      </c>
      <c r="AD61" s="129">
        <v>152</v>
      </c>
      <c r="AE61" s="82">
        <v>15</v>
      </c>
      <c r="AF61" s="82">
        <v>441</v>
      </c>
      <c r="AG61" s="82">
        <v>1349</v>
      </c>
      <c r="AH61" s="82">
        <v>624</v>
      </c>
      <c r="AI61" s="82">
        <v>450</v>
      </c>
      <c r="AJ61" s="82">
        <v>4365</v>
      </c>
      <c r="AK61" s="82">
        <v>147</v>
      </c>
      <c r="AL61" s="82">
        <v>242</v>
      </c>
      <c r="AM61" s="82">
        <v>356</v>
      </c>
      <c r="AN61" s="82">
        <v>68</v>
      </c>
      <c r="AO61" s="82">
        <v>2001</v>
      </c>
      <c r="AP61" s="82">
        <v>143</v>
      </c>
      <c r="AQ61" s="129">
        <v>1803</v>
      </c>
      <c r="AR61" s="82">
        <v>2307</v>
      </c>
      <c r="AS61" s="82">
        <v>12849</v>
      </c>
      <c r="AT61" s="82">
        <v>486</v>
      </c>
      <c r="AU61" s="82">
        <v>29</v>
      </c>
      <c r="AV61" s="82">
        <v>164</v>
      </c>
      <c r="AW61" s="82">
        <v>780</v>
      </c>
      <c r="AX61" s="82">
        <v>239</v>
      </c>
      <c r="AY61" s="82">
        <v>547</v>
      </c>
      <c r="AZ61" s="82">
        <v>929</v>
      </c>
      <c r="BA61" s="82">
        <v>1588</v>
      </c>
      <c r="BB61" s="82">
        <v>3596</v>
      </c>
      <c r="BC61" s="82">
        <v>1162</v>
      </c>
      <c r="BD61" s="82">
        <v>9107</v>
      </c>
      <c r="BE61" s="82">
        <v>673</v>
      </c>
      <c r="BF61" s="82">
        <v>3279</v>
      </c>
      <c r="BG61" s="82">
        <v>326</v>
      </c>
      <c r="BH61" s="82">
        <v>1268</v>
      </c>
      <c r="BI61" s="82">
        <v>794</v>
      </c>
      <c r="BJ61" s="82">
        <v>1232</v>
      </c>
      <c r="BK61" s="82">
        <v>135</v>
      </c>
      <c r="BL61" s="82">
        <v>3422</v>
      </c>
      <c r="BM61" s="82">
        <v>622</v>
      </c>
      <c r="BN61" s="82">
        <v>1897</v>
      </c>
      <c r="BO61" s="82">
        <v>914</v>
      </c>
      <c r="BP61" s="82">
        <v>24</v>
      </c>
      <c r="BQ61" s="82">
        <v>1225</v>
      </c>
      <c r="BR61" s="82">
        <v>1262</v>
      </c>
      <c r="BS61" s="82">
        <v>0</v>
      </c>
      <c r="BT61" s="82">
        <v>77782</v>
      </c>
      <c r="BU61" s="82">
        <v>1636</v>
      </c>
      <c r="BV61" s="82">
        <v>0</v>
      </c>
      <c r="BW61" s="82">
        <v>0</v>
      </c>
      <c r="BX61" s="82">
        <v>984</v>
      </c>
      <c r="BY61" s="82">
        <v>1</v>
      </c>
      <c r="BZ61" s="82">
        <v>0</v>
      </c>
      <c r="CA61" s="82">
        <v>2622</v>
      </c>
      <c r="CB61" s="82">
        <v>80404</v>
      </c>
      <c r="CC61" s="91"/>
      <c r="CD61" s="82">
        <v>0</v>
      </c>
      <c r="CE61" s="82">
        <v>0</v>
      </c>
      <c r="CF61" s="82">
        <v>0</v>
      </c>
      <c r="CG61" s="91"/>
      <c r="CH61" s="82">
        <v>80404</v>
      </c>
      <c r="CI61" s="82">
        <v>0</v>
      </c>
    </row>
    <row r="62" spans="1:87">
      <c r="A62" s="73">
        <v>20922</v>
      </c>
      <c r="B62" s="73" t="s">
        <v>1539</v>
      </c>
      <c r="C62" s="91">
        <v>58</v>
      </c>
      <c r="D62" s="129">
        <v>144</v>
      </c>
      <c r="E62" s="82">
        <v>27</v>
      </c>
      <c r="F62" s="82">
        <v>58</v>
      </c>
      <c r="G62" s="129">
        <v>153</v>
      </c>
      <c r="H62" s="129">
        <v>4359</v>
      </c>
      <c r="I62" s="82">
        <v>530</v>
      </c>
      <c r="J62" s="82">
        <v>162</v>
      </c>
      <c r="K62" s="82">
        <v>194</v>
      </c>
      <c r="L62" s="82">
        <v>239</v>
      </c>
      <c r="M62" s="82">
        <v>560</v>
      </c>
      <c r="N62" s="82">
        <v>202</v>
      </c>
      <c r="O62" s="82">
        <v>24</v>
      </c>
      <c r="P62" s="82">
        <v>36</v>
      </c>
      <c r="Q62" s="82">
        <v>64</v>
      </c>
      <c r="R62" s="82">
        <v>43</v>
      </c>
      <c r="S62" s="82">
        <v>74</v>
      </c>
      <c r="T62" s="82">
        <v>405</v>
      </c>
      <c r="U62" s="82">
        <v>144</v>
      </c>
      <c r="V62" s="82">
        <v>181</v>
      </c>
      <c r="W62" s="82">
        <v>51</v>
      </c>
      <c r="X62" s="129">
        <v>224</v>
      </c>
      <c r="Y62" s="82">
        <v>241</v>
      </c>
      <c r="Z62" s="82">
        <v>51</v>
      </c>
      <c r="AA62" s="82">
        <v>109</v>
      </c>
      <c r="AB62" s="82">
        <v>297</v>
      </c>
      <c r="AC62" s="129">
        <v>299</v>
      </c>
      <c r="AD62" s="129">
        <v>528</v>
      </c>
      <c r="AE62" s="82">
        <v>182</v>
      </c>
      <c r="AF62" s="82">
        <v>402</v>
      </c>
      <c r="AG62" s="82">
        <v>292</v>
      </c>
      <c r="AH62" s="82">
        <v>130</v>
      </c>
      <c r="AI62" s="82">
        <v>436</v>
      </c>
      <c r="AJ62" s="82">
        <v>996</v>
      </c>
      <c r="AK62" s="82">
        <v>317</v>
      </c>
      <c r="AL62" s="82">
        <v>296</v>
      </c>
      <c r="AM62" s="82">
        <v>149</v>
      </c>
      <c r="AN62" s="82">
        <v>193</v>
      </c>
      <c r="AO62" s="82">
        <v>388</v>
      </c>
      <c r="AP62" s="82">
        <v>717</v>
      </c>
      <c r="AQ62" s="129">
        <v>2668</v>
      </c>
      <c r="AR62" s="82">
        <v>456</v>
      </c>
      <c r="AS62" s="82">
        <v>3830</v>
      </c>
      <c r="AT62" s="82">
        <v>1926</v>
      </c>
      <c r="AU62" s="82">
        <v>513</v>
      </c>
      <c r="AV62" s="82">
        <v>1365</v>
      </c>
      <c r="AW62" s="82">
        <v>1047</v>
      </c>
      <c r="AX62" s="82">
        <v>70</v>
      </c>
      <c r="AY62" s="82">
        <v>492</v>
      </c>
      <c r="AZ62" s="82">
        <v>400</v>
      </c>
      <c r="BA62" s="82">
        <v>488</v>
      </c>
      <c r="BB62" s="82">
        <v>2855</v>
      </c>
      <c r="BC62" s="82">
        <v>1003</v>
      </c>
      <c r="BD62" s="82">
        <v>865</v>
      </c>
      <c r="BE62" s="82">
        <v>114</v>
      </c>
      <c r="BF62" s="82">
        <v>391</v>
      </c>
      <c r="BG62" s="82">
        <v>575</v>
      </c>
      <c r="BH62" s="82">
        <v>124</v>
      </c>
      <c r="BI62" s="82">
        <v>844</v>
      </c>
      <c r="BJ62" s="82">
        <v>562</v>
      </c>
      <c r="BK62" s="82">
        <v>166</v>
      </c>
      <c r="BL62" s="82">
        <v>1792</v>
      </c>
      <c r="BM62" s="82">
        <v>758</v>
      </c>
      <c r="BN62" s="82">
        <v>941</v>
      </c>
      <c r="BO62" s="82">
        <v>807</v>
      </c>
      <c r="BP62" s="82">
        <v>310</v>
      </c>
      <c r="BQ62" s="82">
        <v>286</v>
      </c>
      <c r="BR62" s="82">
        <v>132</v>
      </c>
      <c r="BS62" s="82">
        <v>0</v>
      </c>
      <c r="BT62" s="82">
        <v>39673</v>
      </c>
      <c r="BU62" s="82">
        <v>2818</v>
      </c>
      <c r="BV62" s="82">
        <v>0</v>
      </c>
      <c r="BW62" s="82">
        <v>0</v>
      </c>
      <c r="BX62" s="82">
        <v>2240</v>
      </c>
      <c r="BY62" s="82">
        <v>476</v>
      </c>
      <c r="BZ62" s="82">
        <v>2</v>
      </c>
      <c r="CA62" s="82">
        <v>5537</v>
      </c>
      <c r="CB62" s="82">
        <v>45210</v>
      </c>
      <c r="CC62" s="91"/>
      <c r="CD62" s="82">
        <v>0</v>
      </c>
      <c r="CE62" s="82">
        <v>0</v>
      </c>
      <c r="CF62" s="82">
        <v>0</v>
      </c>
      <c r="CG62" s="91"/>
      <c r="CH62" s="82">
        <v>45210</v>
      </c>
      <c r="CI62" s="82">
        <v>0</v>
      </c>
    </row>
    <row r="63" spans="1:87">
      <c r="A63" s="73">
        <v>20923</v>
      </c>
      <c r="B63" s="73" t="s">
        <v>1540</v>
      </c>
      <c r="C63" s="91">
        <v>59</v>
      </c>
      <c r="D63" s="129">
        <v>32</v>
      </c>
      <c r="E63" s="82">
        <v>19</v>
      </c>
      <c r="F63" s="82">
        <v>32</v>
      </c>
      <c r="G63" s="129">
        <v>454</v>
      </c>
      <c r="H63" s="129">
        <v>384</v>
      </c>
      <c r="I63" s="82">
        <v>285</v>
      </c>
      <c r="J63" s="82">
        <v>135</v>
      </c>
      <c r="K63" s="82">
        <v>535</v>
      </c>
      <c r="L63" s="82">
        <v>427</v>
      </c>
      <c r="M63" s="82">
        <v>929</v>
      </c>
      <c r="N63" s="82">
        <v>745</v>
      </c>
      <c r="O63" s="82">
        <v>132</v>
      </c>
      <c r="P63" s="82">
        <v>183</v>
      </c>
      <c r="Q63" s="82">
        <v>148</v>
      </c>
      <c r="R63" s="82">
        <v>194</v>
      </c>
      <c r="S63" s="82">
        <v>37</v>
      </c>
      <c r="T63" s="82">
        <v>471</v>
      </c>
      <c r="U63" s="82">
        <v>36</v>
      </c>
      <c r="V63" s="82">
        <v>139</v>
      </c>
      <c r="W63" s="82">
        <v>274</v>
      </c>
      <c r="X63" s="129">
        <v>407</v>
      </c>
      <c r="Y63" s="82">
        <v>668</v>
      </c>
      <c r="Z63" s="82">
        <v>312</v>
      </c>
      <c r="AA63" s="82">
        <v>918</v>
      </c>
      <c r="AB63" s="82">
        <v>560</v>
      </c>
      <c r="AC63" s="129">
        <v>705</v>
      </c>
      <c r="AD63" s="129">
        <v>386</v>
      </c>
      <c r="AE63" s="82">
        <v>378</v>
      </c>
      <c r="AF63" s="82">
        <v>574</v>
      </c>
      <c r="AG63" s="82">
        <v>722</v>
      </c>
      <c r="AH63" s="82">
        <v>578</v>
      </c>
      <c r="AI63" s="82">
        <v>1803</v>
      </c>
      <c r="AJ63" s="82">
        <v>1531</v>
      </c>
      <c r="AK63" s="82">
        <v>347</v>
      </c>
      <c r="AL63" s="82">
        <v>181</v>
      </c>
      <c r="AM63" s="82">
        <v>225</v>
      </c>
      <c r="AN63" s="82">
        <v>263</v>
      </c>
      <c r="AO63" s="82">
        <v>1953</v>
      </c>
      <c r="AP63" s="82">
        <v>286</v>
      </c>
      <c r="AQ63" s="129">
        <v>2226</v>
      </c>
      <c r="AR63" s="82">
        <v>1589</v>
      </c>
      <c r="AS63" s="82">
        <v>21238</v>
      </c>
      <c r="AT63" s="82">
        <v>1474</v>
      </c>
      <c r="AU63" s="82">
        <v>85</v>
      </c>
      <c r="AV63" s="82">
        <v>692</v>
      </c>
      <c r="AW63" s="82">
        <v>2183</v>
      </c>
      <c r="AX63" s="82">
        <v>666</v>
      </c>
      <c r="AY63" s="82">
        <v>1287</v>
      </c>
      <c r="AZ63" s="82">
        <v>284</v>
      </c>
      <c r="BA63" s="82">
        <v>733</v>
      </c>
      <c r="BB63" s="82">
        <v>14449</v>
      </c>
      <c r="BC63" s="82">
        <v>4047</v>
      </c>
      <c r="BD63" s="82">
        <v>16651</v>
      </c>
      <c r="BE63" s="82">
        <v>936</v>
      </c>
      <c r="BF63" s="82">
        <v>2829</v>
      </c>
      <c r="BG63" s="82">
        <v>572</v>
      </c>
      <c r="BH63" s="82">
        <v>481</v>
      </c>
      <c r="BI63" s="82">
        <v>500</v>
      </c>
      <c r="BJ63" s="82">
        <v>4480</v>
      </c>
      <c r="BK63" s="82">
        <v>302</v>
      </c>
      <c r="BL63" s="82">
        <v>18094</v>
      </c>
      <c r="BM63" s="82">
        <v>9667</v>
      </c>
      <c r="BN63" s="82">
        <v>2473</v>
      </c>
      <c r="BO63" s="82">
        <v>7648</v>
      </c>
      <c r="BP63" s="82">
        <v>1889</v>
      </c>
      <c r="BQ63" s="82">
        <v>843</v>
      </c>
      <c r="BR63" s="82">
        <v>4892</v>
      </c>
      <c r="BS63" s="82">
        <v>0</v>
      </c>
      <c r="BT63" s="82">
        <v>141599</v>
      </c>
      <c r="BU63" s="82">
        <v>6760</v>
      </c>
      <c r="BV63" s="82">
        <v>0</v>
      </c>
      <c r="BW63" s="82">
        <v>23750</v>
      </c>
      <c r="BX63" s="82">
        <v>10069</v>
      </c>
      <c r="BY63" s="82">
        <v>54</v>
      </c>
      <c r="BZ63" s="82">
        <v>0</v>
      </c>
      <c r="CA63" s="82">
        <v>40633</v>
      </c>
      <c r="CB63" s="82">
        <v>182232</v>
      </c>
      <c r="CC63" s="91"/>
      <c r="CD63" s="82">
        <v>0</v>
      </c>
      <c r="CE63" s="82">
        <v>0</v>
      </c>
      <c r="CF63" s="82">
        <v>0</v>
      </c>
      <c r="CG63" s="91"/>
      <c r="CH63" s="82">
        <v>182232</v>
      </c>
      <c r="CI63" s="82">
        <v>0</v>
      </c>
    </row>
    <row r="64" spans="1:87">
      <c r="A64" s="73">
        <v>20931</v>
      </c>
      <c r="B64" s="73" t="s">
        <v>1541</v>
      </c>
      <c r="C64" s="91">
        <v>60</v>
      </c>
      <c r="D64" s="129">
        <v>3</v>
      </c>
      <c r="E64" s="82">
        <v>1</v>
      </c>
      <c r="F64" s="82">
        <v>3</v>
      </c>
      <c r="G64" s="129">
        <v>7</v>
      </c>
      <c r="H64" s="129">
        <v>64</v>
      </c>
      <c r="I64" s="82">
        <v>40</v>
      </c>
      <c r="J64" s="82">
        <v>14</v>
      </c>
      <c r="K64" s="82">
        <v>247</v>
      </c>
      <c r="L64" s="82">
        <v>114</v>
      </c>
      <c r="M64" s="82">
        <v>229</v>
      </c>
      <c r="N64" s="82">
        <v>92</v>
      </c>
      <c r="O64" s="82">
        <v>133</v>
      </c>
      <c r="P64" s="82">
        <v>29</v>
      </c>
      <c r="Q64" s="82">
        <v>31</v>
      </c>
      <c r="R64" s="82">
        <v>36</v>
      </c>
      <c r="S64" s="82">
        <v>37</v>
      </c>
      <c r="T64" s="82">
        <v>275</v>
      </c>
      <c r="U64" s="82">
        <v>17</v>
      </c>
      <c r="V64" s="82">
        <v>70</v>
      </c>
      <c r="W64" s="82">
        <v>1</v>
      </c>
      <c r="X64" s="129">
        <v>184</v>
      </c>
      <c r="Y64" s="82">
        <v>142</v>
      </c>
      <c r="Z64" s="82">
        <v>28</v>
      </c>
      <c r="AA64" s="82">
        <v>164</v>
      </c>
      <c r="AB64" s="82">
        <v>172</v>
      </c>
      <c r="AC64" s="129">
        <v>401</v>
      </c>
      <c r="AD64" s="129">
        <v>58</v>
      </c>
      <c r="AE64" s="82">
        <v>51</v>
      </c>
      <c r="AF64" s="82">
        <v>195</v>
      </c>
      <c r="AG64" s="82">
        <v>142</v>
      </c>
      <c r="AH64" s="82">
        <v>86</v>
      </c>
      <c r="AI64" s="82">
        <v>260</v>
      </c>
      <c r="AJ64" s="82">
        <v>583</v>
      </c>
      <c r="AK64" s="82">
        <v>253</v>
      </c>
      <c r="AL64" s="82">
        <v>101</v>
      </c>
      <c r="AM64" s="82">
        <v>48</v>
      </c>
      <c r="AN64" s="82">
        <v>129</v>
      </c>
      <c r="AO64" s="82">
        <v>226</v>
      </c>
      <c r="AP64" s="82">
        <v>353</v>
      </c>
      <c r="AQ64" s="129">
        <v>709</v>
      </c>
      <c r="AR64" s="82">
        <v>612</v>
      </c>
      <c r="AS64" s="82">
        <v>3825</v>
      </c>
      <c r="AT64" s="82">
        <v>1127</v>
      </c>
      <c r="AU64" s="82">
        <v>18</v>
      </c>
      <c r="AV64" s="82">
        <v>157</v>
      </c>
      <c r="AW64" s="82">
        <v>2128</v>
      </c>
      <c r="AX64" s="82">
        <v>80</v>
      </c>
      <c r="AY64" s="82">
        <v>434</v>
      </c>
      <c r="AZ64" s="82">
        <v>43</v>
      </c>
      <c r="BA64" s="82">
        <v>243</v>
      </c>
      <c r="BB64" s="82">
        <v>622</v>
      </c>
      <c r="BC64" s="82">
        <v>343</v>
      </c>
      <c r="BD64" s="82">
        <v>5036</v>
      </c>
      <c r="BE64" s="82">
        <v>145</v>
      </c>
      <c r="BF64" s="82">
        <v>651</v>
      </c>
      <c r="BG64" s="82">
        <v>16</v>
      </c>
      <c r="BH64" s="82">
        <v>141</v>
      </c>
      <c r="BI64" s="82">
        <v>102</v>
      </c>
      <c r="BJ64" s="82">
        <v>548</v>
      </c>
      <c r="BK64" s="82">
        <v>39</v>
      </c>
      <c r="BL64" s="82">
        <v>5627</v>
      </c>
      <c r="BM64" s="82">
        <v>2809</v>
      </c>
      <c r="BN64" s="82">
        <v>1014</v>
      </c>
      <c r="BO64" s="82">
        <v>1031</v>
      </c>
      <c r="BP64" s="82">
        <v>2</v>
      </c>
      <c r="BQ64" s="82">
        <v>134</v>
      </c>
      <c r="BR64" s="82">
        <v>4</v>
      </c>
      <c r="BS64" s="82">
        <v>0</v>
      </c>
      <c r="BT64" s="82">
        <v>32660</v>
      </c>
      <c r="BU64" s="82">
        <v>10</v>
      </c>
      <c r="BV64" s="82">
        <v>0</v>
      </c>
      <c r="BW64" s="82">
        <v>0</v>
      </c>
      <c r="BX64" s="82">
        <v>428</v>
      </c>
      <c r="BY64" s="82">
        <v>7</v>
      </c>
      <c r="BZ64" s="82">
        <v>0</v>
      </c>
      <c r="CA64" s="82">
        <v>445</v>
      </c>
      <c r="CB64" s="82">
        <v>33105</v>
      </c>
      <c r="CC64" s="91"/>
      <c r="CD64" s="82">
        <v>0</v>
      </c>
      <c r="CE64" s="82">
        <v>0</v>
      </c>
      <c r="CF64" s="82">
        <v>0</v>
      </c>
      <c r="CG64" s="91"/>
      <c r="CH64" s="82">
        <v>33105</v>
      </c>
      <c r="CI64" s="82">
        <v>0</v>
      </c>
    </row>
    <row r="65" spans="1:87">
      <c r="A65" s="73">
        <v>21001</v>
      </c>
      <c r="B65" s="73" t="s">
        <v>1542</v>
      </c>
      <c r="C65" s="91">
        <v>61</v>
      </c>
      <c r="D65" s="129">
        <v>152</v>
      </c>
      <c r="E65" s="82">
        <v>103</v>
      </c>
      <c r="F65" s="82">
        <v>17</v>
      </c>
      <c r="G65" s="129">
        <v>28</v>
      </c>
      <c r="H65" s="129">
        <v>401</v>
      </c>
      <c r="I65" s="82">
        <v>191</v>
      </c>
      <c r="J65" s="82">
        <v>52</v>
      </c>
      <c r="K65" s="82">
        <v>403</v>
      </c>
      <c r="L65" s="82">
        <v>138</v>
      </c>
      <c r="M65" s="82">
        <v>1191</v>
      </c>
      <c r="N65" s="82">
        <v>491</v>
      </c>
      <c r="O65" s="82">
        <v>78</v>
      </c>
      <c r="P65" s="82">
        <v>35</v>
      </c>
      <c r="Q65" s="82">
        <v>58</v>
      </c>
      <c r="R65" s="82">
        <v>83</v>
      </c>
      <c r="S65" s="82">
        <v>39</v>
      </c>
      <c r="T65" s="82">
        <v>191</v>
      </c>
      <c r="U65" s="82">
        <v>19</v>
      </c>
      <c r="V65" s="82">
        <v>176</v>
      </c>
      <c r="W65" s="82">
        <v>50</v>
      </c>
      <c r="X65" s="129">
        <v>490</v>
      </c>
      <c r="Y65" s="82">
        <v>225</v>
      </c>
      <c r="Z65" s="82">
        <v>178</v>
      </c>
      <c r="AA65" s="82">
        <v>325</v>
      </c>
      <c r="AB65" s="82">
        <v>152</v>
      </c>
      <c r="AC65" s="129">
        <v>183</v>
      </c>
      <c r="AD65" s="129">
        <v>323</v>
      </c>
      <c r="AE65" s="82">
        <v>141</v>
      </c>
      <c r="AF65" s="82">
        <v>148</v>
      </c>
      <c r="AG65" s="82">
        <v>250</v>
      </c>
      <c r="AH65" s="82">
        <v>197</v>
      </c>
      <c r="AI65" s="82">
        <v>237</v>
      </c>
      <c r="AJ65" s="82">
        <v>747</v>
      </c>
      <c r="AK65" s="82">
        <v>144</v>
      </c>
      <c r="AL65" s="82">
        <v>73</v>
      </c>
      <c r="AM65" s="82">
        <v>82</v>
      </c>
      <c r="AN65" s="82">
        <v>49</v>
      </c>
      <c r="AO65" s="82">
        <v>431</v>
      </c>
      <c r="AP65" s="82">
        <v>101</v>
      </c>
      <c r="AQ65" s="129">
        <v>517</v>
      </c>
      <c r="AR65" s="82">
        <v>439</v>
      </c>
      <c r="AS65" s="82">
        <v>2621</v>
      </c>
      <c r="AT65" s="82">
        <v>424</v>
      </c>
      <c r="AU65" s="82">
        <v>135</v>
      </c>
      <c r="AV65" s="82">
        <v>179</v>
      </c>
      <c r="AW65" s="82">
        <v>372</v>
      </c>
      <c r="AX65" s="82">
        <v>50</v>
      </c>
      <c r="AY65" s="82">
        <v>162</v>
      </c>
      <c r="AZ65" s="82">
        <v>102</v>
      </c>
      <c r="BA65" s="82">
        <v>259</v>
      </c>
      <c r="BB65" s="82">
        <v>524</v>
      </c>
      <c r="BC65" s="82">
        <v>259</v>
      </c>
      <c r="BD65" s="82">
        <v>1529</v>
      </c>
      <c r="BE65" s="82">
        <v>155</v>
      </c>
      <c r="BF65" s="82">
        <v>817</v>
      </c>
      <c r="BG65" s="82">
        <v>455</v>
      </c>
      <c r="BH65" s="82">
        <v>230</v>
      </c>
      <c r="BI65" s="82">
        <v>113</v>
      </c>
      <c r="BJ65" s="82">
        <v>442</v>
      </c>
      <c r="BK65" s="82">
        <v>55</v>
      </c>
      <c r="BL65" s="82">
        <v>1200</v>
      </c>
      <c r="BM65" s="82">
        <v>323</v>
      </c>
      <c r="BN65" s="82">
        <v>291</v>
      </c>
      <c r="BO65" s="82">
        <v>263</v>
      </c>
      <c r="BP65" s="82">
        <v>195</v>
      </c>
      <c r="BQ65" s="82">
        <v>178</v>
      </c>
      <c r="BR65" s="82">
        <v>496</v>
      </c>
      <c r="BS65" s="82">
        <v>0</v>
      </c>
      <c r="BT65" s="82">
        <v>21158</v>
      </c>
      <c r="BU65" s="82">
        <v>1834</v>
      </c>
      <c r="BV65" s="82">
        <v>586555</v>
      </c>
      <c r="BW65" s="82">
        <v>181</v>
      </c>
      <c r="BX65" s="82">
        <v>9020</v>
      </c>
      <c r="BY65" s="82">
        <v>9333</v>
      </c>
      <c r="BZ65" s="82">
        <v>114</v>
      </c>
      <c r="CA65" s="82">
        <v>607036</v>
      </c>
      <c r="CB65" s="82">
        <v>628194</v>
      </c>
      <c r="CC65" s="91"/>
      <c r="CD65" s="82">
        <v>0</v>
      </c>
      <c r="CE65" s="82">
        <v>0</v>
      </c>
      <c r="CF65" s="82">
        <v>0</v>
      </c>
      <c r="CG65" s="91"/>
      <c r="CH65" s="82">
        <v>628194</v>
      </c>
      <c r="CI65" s="82">
        <v>0</v>
      </c>
    </row>
    <row r="66" spans="1:87">
      <c r="A66" s="73">
        <v>22001</v>
      </c>
      <c r="B66" s="73" t="s">
        <v>1543</v>
      </c>
      <c r="C66" s="91">
        <v>62</v>
      </c>
      <c r="D66" s="129">
        <v>1</v>
      </c>
      <c r="E66" s="82">
        <v>0</v>
      </c>
      <c r="F66" s="82">
        <v>0</v>
      </c>
      <c r="G66" s="129">
        <v>2</v>
      </c>
      <c r="H66" s="129">
        <v>12</v>
      </c>
      <c r="I66" s="82">
        <v>29</v>
      </c>
      <c r="J66" s="82">
        <v>1</v>
      </c>
      <c r="K66" s="82">
        <v>35</v>
      </c>
      <c r="L66" s="82">
        <v>6</v>
      </c>
      <c r="M66" s="82">
        <v>24</v>
      </c>
      <c r="N66" s="82">
        <v>29</v>
      </c>
      <c r="O66" s="82">
        <v>8</v>
      </c>
      <c r="P66" s="82">
        <v>1</v>
      </c>
      <c r="Q66" s="82">
        <v>7</v>
      </c>
      <c r="R66" s="82">
        <v>9</v>
      </c>
      <c r="S66" s="82">
        <v>3</v>
      </c>
      <c r="T66" s="82">
        <v>12</v>
      </c>
      <c r="U66" s="82">
        <v>1</v>
      </c>
      <c r="V66" s="82">
        <v>5</v>
      </c>
      <c r="W66" s="82">
        <v>1</v>
      </c>
      <c r="X66" s="129">
        <v>32</v>
      </c>
      <c r="Y66" s="82">
        <v>13</v>
      </c>
      <c r="Z66" s="82">
        <v>24</v>
      </c>
      <c r="AA66" s="82">
        <v>65</v>
      </c>
      <c r="AB66" s="82">
        <v>15</v>
      </c>
      <c r="AC66" s="129">
        <v>14</v>
      </c>
      <c r="AD66" s="129">
        <v>13</v>
      </c>
      <c r="AE66" s="82">
        <v>32</v>
      </c>
      <c r="AF66" s="82">
        <v>6</v>
      </c>
      <c r="AG66" s="82">
        <v>24</v>
      </c>
      <c r="AH66" s="82">
        <v>45</v>
      </c>
      <c r="AI66" s="82">
        <v>53</v>
      </c>
      <c r="AJ66" s="82">
        <v>107</v>
      </c>
      <c r="AK66" s="82">
        <v>47</v>
      </c>
      <c r="AL66" s="82">
        <v>10</v>
      </c>
      <c r="AM66" s="82">
        <v>9</v>
      </c>
      <c r="AN66" s="82">
        <v>2</v>
      </c>
      <c r="AO66" s="82">
        <v>36</v>
      </c>
      <c r="AP66" s="82">
        <v>5</v>
      </c>
      <c r="AQ66" s="129">
        <v>29</v>
      </c>
      <c r="AR66" s="82">
        <v>13</v>
      </c>
      <c r="AS66" s="82">
        <v>136</v>
      </c>
      <c r="AT66" s="82">
        <v>13</v>
      </c>
      <c r="AU66" s="82">
        <v>1</v>
      </c>
      <c r="AV66" s="82">
        <v>2</v>
      </c>
      <c r="AW66" s="82">
        <v>16</v>
      </c>
      <c r="AX66" s="82">
        <v>2</v>
      </c>
      <c r="AY66" s="82">
        <v>5</v>
      </c>
      <c r="AZ66" s="82">
        <v>2</v>
      </c>
      <c r="BA66" s="82">
        <v>4</v>
      </c>
      <c r="BB66" s="82">
        <v>70</v>
      </c>
      <c r="BC66" s="82">
        <v>30</v>
      </c>
      <c r="BD66" s="82">
        <v>77</v>
      </c>
      <c r="BE66" s="82">
        <v>4</v>
      </c>
      <c r="BF66" s="82">
        <v>41</v>
      </c>
      <c r="BG66" s="82">
        <v>306</v>
      </c>
      <c r="BH66" s="82">
        <v>6</v>
      </c>
      <c r="BI66" s="82">
        <v>12</v>
      </c>
      <c r="BJ66" s="82">
        <v>22</v>
      </c>
      <c r="BK66" s="82">
        <v>3</v>
      </c>
      <c r="BL66" s="82">
        <v>57</v>
      </c>
      <c r="BM66" s="82">
        <v>26</v>
      </c>
      <c r="BN66" s="82">
        <v>9</v>
      </c>
      <c r="BO66" s="82">
        <v>23</v>
      </c>
      <c r="BP66" s="82">
        <v>17</v>
      </c>
      <c r="BQ66" s="82">
        <v>5</v>
      </c>
      <c r="BR66" s="82">
        <v>24</v>
      </c>
      <c r="BS66" s="82">
        <v>0</v>
      </c>
      <c r="BT66" s="82">
        <v>1695</v>
      </c>
      <c r="BU66" s="82">
        <v>66</v>
      </c>
      <c r="BV66" s="82">
        <v>235373</v>
      </c>
      <c r="BW66" s="82">
        <v>4</v>
      </c>
      <c r="BX66" s="82">
        <v>782</v>
      </c>
      <c r="BY66" s="82">
        <v>14408</v>
      </c>
      <c r="BZ66" s="82">
        <v>0</v>
      </c>
      <c r="CA66" s="82">
        <v>250633</v>
      </c>
      <c r="CB66" s="82">
        <v>252328</v>
      </c>
      <c r="CC66" s="91"/>
      <c r="CD66" s="82">
        <v>0</v>
      </c>
      <c r="CE66" s="82">
        <v>0</v>
      </c>
      <c r="CF66" s="82">
        <v>0</v>
      </c>
      <c r="CG66" s="91"/>
      <c r="CH66" s="82">
        <v>252328</v>
      </c>
      <c r="CI66" s="82">
        <v>0</v>
      </c>
    </row>
    <row r="67" spans="1:87">
      <c r="A67" s="73">
        <v>22002</v>
      </c>
      <c r="B67" s="73" t="s">
        <v>1544</v>
      </c>
      <c r="C67" s="91">
        <v>63</v>
      </c>
      <c r="D67" s="129">
        <v>5</v>
      </c>
      <c r="E67" s="82">
        <v>2</v>
      </c>
      <c r="F67" s="82">
        <v>0</v>
      </c>
      <c r="G67" s="129">
        <v>1</v>
      </c>
      <c r="H67" s="129">
        <v>30</v>
      </c>
      <c r="I67" s="82">
        <v>85</v>
      </c>
      <c r="J67" s="82">
        <v>21</v>
      </c>
      <c r="K67" s="82">
        <v>7</v>
      </c>
      <c r="L67" s="82">
        <v>1</v>
      </c>
      <c r="M67" s="82">
        <v>20</v>
      </c>
      <c r="N67" s="82">
        <v>2</v>
      </c>
      <c r="O67" s="82">
        <v>1</v>
      </c>
      <c r="P67" s="82">
        <v>2</v>
      </c>
      <c r="Q67" s="82">
        <v>2</v>
      </c>
      <c r="R67" s="82">
        <v>1</v>
      </c>
      <c r="S67" s="82">
        <v>0</v>
      </c>
      <c r="T67" s="82">
        <v>31</v>
      </c>
      <c r="U67" s="82">
        <v>0</v>
      </c>
      <c r="V67" s="82">
        <v>6</v>
      </c>
      <c r="W67" s="82">
        <v>0</v>
      </c>
      <c r="X67" s="129">
        <v>11</v>
      </c>
      <c r="Y67" s="82">
        <v>24</v>
      </c>
      <c r="Z67" s="82">
        <v>2</v>
      </c>
      <c r="AA67" s="82">
        <v>4</v>
      </c>
      <c r="AB67" s="82">
        <v>4</v>
      </c>
      <c r="AC67" s="129">
        <v>2</v>
      </c>
      <c r="AD67" s="129">
        <v>152</v>
      </c>
      <c r="AE67" s="82">
        <v>56</v>
      </c>
      <c r="AF67" s="82">
        <v>57</v>
      </c>
      <c r="AG67" s="82">
        <v>3</v>
      </c>
      <c r="AH67" s="82">
        <v>3</v>
      </c>
      <c r="AI67" s="82">
        <v>30</v>
      </c>
      <c r="AJ67" s="82">
        <v>133</v>
      </c>
      <c r="AK67" s="82">
        <v>6</v>
      </c>
      <c r="AL67" s="82">
        <v>1</v>
      </c>
      <c r="AM67" s="82">
        <v>1</v>
      </c>
      <c r="AN67" s="82">
        <v>6</v>
      </c>
      <c r="AO67" s="82">
        <v>83</v>
      </c>
      <c r="AP67" s="82">
        <v>1</v>
      </c>
      <c r="AQ67" s="129">
        <v>8</v>
      </c>
      <c r="AR67" s="82">
        <v>26</v>
      </c>
      <c r="AS67" s="82">
        <v>596</v>
      </c>
      <c r="AT67" s="82">
        <v>807</v>
      </c>
      <c r="AU67" s="82">
        <v>60</v>
      </c>
      <c r="AV67" s="82">
        <v>11</v>
      </c>
      <c r="AW67" s="82">
        <v>198</v>
      </c>
      <c r="AX67" s="82">
        <v>2</v>
      </c>
      <c r="AY67" s="82">
        <v>6</v>
      </c>
      <c r="AZ67" s="82">
        <v>1</v>
      </c>
      <c r="BA67" s="82">
        <v>1</v>
      </c>
      <c r="BB67" s="82">
        <v>60</v>
      </c>
      <c r="BC67" s="82">
        <v>3</v>
      </c>
      <c r="BD67" s="82">
        <v>1521</v>
      </c>
      <c r="BE67" s="82">
        <v>2</v>
      </c>
      <c r="BF67" s="82">
        <v>2119</v>
      </c>
      <c r="BG67" s="82">
        <v>180</v>
      </c>
      <c r="BH67" s="82">
        <v>435</v>
      </c>
      <c r="BI67" s="82">
        <v>53</v>
      </c>
      <c r="BJ67" s="82">
        <v>1160</v>
      </c>
      <c r="BK67" s="82">
        <v>118</v>
      </c>
      <c r="BL67" s="82">
        <v>464</v>
      </c>
      <c r="BM67" s="82">
        <v>492</v>
      </c>
      <c r="BN67" s="82">
        <v>4</v>
      </c>
      <c r="BO67" s="82">
        <v>458</v>
      </c>
      <c r="BP67" s="82">
        <v>3</v>
      </c>
      <c r="BQ67" s="82">
        <v>4</v>
      </c>
      <c r="BR67" s="82">
        <v>334</v>
      </c>
      <c r="BS67" s="82">
        <v>0</v>
      </c>
      <c r="BT67" s="82">
        <v>9922</v>
      </c>
      <c r="BU67" s="82">
        <v>45</v>
      </c>
      <c r="BV67" s="82">
        <v>0</v>
      </c>
      <c r="BW67" s="82">
        <v>0</v>
      </c>
      <c r="BX67" s="82">
        <v>72731</v>
      </c>
      <c r="BY67" s="82">
        <v>941</v>
      </c>
      <c r="BZ67" s="82">
        <v>0</v>
      </c>
      <c r="CA67" s="82">
        <v>73717</v>
      </c>
      <c r="CB67" s="82">
        <v>83639</v>
      </c>
      <c r="CC67" s="91"/>
      <c r="CD67" s="82">
        <v>0</v>
      </c>
      <c r="CE67" s="82">
        <v>0</v>
      </c>
      <c r="CF67" s="82">
        <v>0</v>
      </c>
      <c r="CG67" s="91"/>
      <c r="CH67" s="82">
        <v>83639</v>
      </c>
      <c r="CI67" s="82">
        <v>0</v>
      </c>
    </row>
    <row r="68" spans="1:87">
      <c r="A68" s="73">
        <v>23001</v>
      </c>
      <c r="B68" s="73" t="s">
        <v>1545</v>
      </c>
      <c r="C68" s="91">
        <v>64</v>
      </c>
      <c r="D68" s="129">
        <v>0</v>
      </c>
      <c r="E68" s="82">
        <v>0</v>
      </c>
      <c r="F68" s="82">
        <v>0</v>
      </c>
      <c r="G68" s="129">
        <v>0</v>
      </c>
      <c r="H68" s="129">
        <v>0</v>
      </c>
      <c r="I68" s="82">
        <v>2</v>
      </c>
      <c r="J68" s="82">
        <v>0</v>
      </c>
      <c r="K68" s="82">
        <v>2</v>
      </c>
      <c r="L68" s="82">
        <v>0</v>
      </c>
      <c r="M68" s="82">
        <v>1</v>
      </c>
      <c r="N68" s="82">
        <v>2</v>
      </c>
      <c r="O68" s="82">
        <v>1</v>
      </c>
      <c r="P68" s="82">
        <v>0</v>
      </c>
      <c r="Q68" s="82">
        <v>1</v>
      </c>
      <c r="R68" s="82">
        <v>1</v>
      </c>
      <c r="S68" s="82">
        <v>0</v>
      </c>
      <c r="T68" s="82">
        <v>1</v>
      </c>
      <c r="U68" s="82">
        <v>0</v>
      </c>
      <c r="V68" s="82">
        <v>0</v>
      </c>
      <c r="W68" s="82">
        <v>0</v>
      </c>
      <c r="X68" s="129">
        <v>3</v>
      </c>
      <c r="Y68" s="82">
        <v>1</v>
      </c>
      <c r="Z68" s="82">
        <v>2</v>
      </c>
      <c r="AA68" s="82">
        <v>6</v>
      </c>
      <c r="AB68" s="82">
        <v>1</v>
      </c>
      <c r="AC68" s="129">
        <v>1</v>
      </c>
      <c r="AD68" s="129">
        <v>1</v>
      </c>
      <c r="AE68" s="82">
        <v>3</v>
      </c>
      <c r="AF68" s="82">
        <v>0</v>
      </c>
      <c r="AG68" s="82">
        <v>2</v>
      </c>
      <c r="AH68" s="82">
        <v>4</v>
      </c>
      <c r="AI68" s="82">
        <v>4</v>
      </c>
      <c r="AJ68" s="82">
        <v>9</v>
      </c>
      <c r="AK68" s="82">
        <v>4</v>
      </c>
      <c r="AL68" s="82">
        <v>1</v>
      </c>
      <c r="AM68" s="82">
        <v>1</v>
      </c>
      <c r="AN68" s="82">
        <v>0</v>
      </c>
      <c r="AO68" s="82">
        <v>3</v>
      </c>
      <c r="AP68" s="82">
        <v>0</v>
      </c>
      <c r="AQ68" s="129">
        <v>1</v>
      </c>
      <c r="AR68" s="82">
        <v>0</v>
      </c>
      <c r="AS68" s="82">
        <v>4</v>
      </c>
      <c r="AT68" s="82">
        <v>0</v>
      </c>
      <c r="AU68" s="82">
        <v>0</v>
      </c>
      <c r="AV68" s="82">
        <v>0</v>
      </c>
      <c r="AW68" s="82">
        <v>0</v>
      </c>
      <c r="AX68" s="82">
        <v>0</v>
      </c>
      <c r="AY68" s="82">
        <v>0</v>
      </c>
      <c r="AZ68" s="82">
        <v>0</v>
      </c>
      <c r="BA68" s="82">
        <v>0</v>
      </c>
      <c r="BB68" s="82">
        <v>3</v>
      </c>
      <c r="BC68" s="82">
        <v>2</v>
      </c>
      <c r="BD68" s="82">
        <v>1</v>
      </c>
      <c r="BE68" s="82">
        <v>0</v>
      </c>
      <c r="BF68" s="82">
        <v>0</v>
      </c>
      <c r="BG68" s="82">
        <v>28</v>
      </c>
      <c r="BH68" s="82">
        <v>0</v>
      </c>
      <c r="BI68" s="82">
        <v>1</v>
      </c>
      <c r="BJ68" s="82">
        <v>0</v>
      </c>
      <c r="BK68" s="82">
        <v>0</v>
      </c>
      <c r="BL68" s="82">
        <v>2</v>
      </c>
      <c r="BM68" s="82">
        <v>0</v>
      </c>
      <c r="BN68" s="82">
        <v>0</v>
      </c>
      <c r="BO68" s="82">
        <v>0</v>
      </c>
      <c r="BP68" s="82">
        <v>196</v>
      </c>
      <c r="BQ68" s="82">
        <v>0</v>
      </c>
      <c r="BR68" s="82">
        <v>0</v>
      </c>
      <c r="BS68" s="82">
        <v>0</v>
      </c>
      <c r="BT68" s="82">
        <v>296</v>
      </c>
      <c r="BU68" s="82">
        <v>2</v>
      </c>
      <c r="BV68" s="82">
        <v>143040</v>
      </c>
      <c r="BW68" s="82">
        <v>81</v>
      </c>
      <c r="BX68" s="82">
        <v>1431</v>
      </c>
      <c r="BY68" s="82">
        <v>1375</v>
      </c>
      <c r="BZ68" s="82">
        <v>0</v>
      </c>
      <c r="CA68" s="82">
        <v>145929</v>
      </c>
      <c r="CB68" s="82">
        <v>146225</v>
      </c>
      <c r="CC68" s="91"/>
      <c r="CD68" s="82">
        <v>0</v>
      </c>
      <c r="CE68" s="82">
        <v>0</v>
      </c>
      <c r="CF68" s="82">
        <v>0</v>
      </c>
      <c r="CG68" s="91"/>
      <c r="CH68" s="82">
        <v>146225</v>
      </c>
      <c r="CI68" s="82">
        <v>0</v>
      </c>
    </row>
    <row r="69" spans="1:87">
      <c r="A69" s="73">
        <v>23002</v>
      </c>
      <c r="B69" s="73" t="s">
        <v>1546</v>
      </c>
      <c r="C69" s="91">
        <v>65</v>
      </c>
      <c r="D69" s="129">
        <v>0</v>
      </c>
      <c r="E69" s="82">
        <v>0</v>
      </c>
      <c r="F69" s="82">
        <v>0</v>
      </c>
      <c r="G69" s="129">
        <v>0</v>
      </c>
      <c r="H69" s="129">
        <v>1</v>
      </c>
      <c r="I69" s="82">
        <v>0</v>
      </c>
      <c r="J69" s="82">
        <v>0</v>
      </c>
      <c r="K69" s="82">
        <v>2</v>
      </c>
      <c r="L69" s="82">
        <v>1</v>
      </c>
      <c r="M69" s="82">
        <v>2</v>
      </c>
      <c r="N69" s="82">
        <v>0</v>
      </c>
      <c r="O69" s="82">
        <v>0</v>
      </c>
      <c r="P69" s="82">
        <v>1</v>
      </c>
      <c r="Q69" s="82">
        <v>1</v>
      </c>
      <c r="R69" s="82">
        <v>0</v>
      </c>
      <c r="S69" s="82">
        <v>0</v>
      </c>
      <c r="T69" s="82">
        <v>1</v>
      </c>
      <c r="U69" s="82">
        <v>0</v>
      </c>
      <c r="V69" s="82">
        <v>0</v>
      </c>
      <c r="W69" s="82">
        <v>1</v>
      </c>
      <c r="X69" s="129">
        <v>1</v>
      </c>
      <c r="Y69" s="82">
        <v>0</v>
      </c>
      <c r="Z69" s="82">
        <v>1</v>
      </c>
      <c r="AA69" s="82">
        <v>1</v>
      </c>
      <c r="AB69" s="82">
        <v>1</v>
      </c>
      <c r="AC69" s="129">
        <v>1</v>
      </c>
      <c r="AD69" s="129">
        <v>1</v>
      </c>
      <c r="AE69" s="82">
        <v>0</v>
      </c>
      <c r="AF69" s="82">
        <v>1</v>
      </c>
      <c r="AG69" s="82">
        <v>1</v>
      </c>
      <c r="AH69" s="82">
        <v>1</v>
      </c>
      <c r="AI69" s="82">
        <v>1</v>
      </c>
      <c r="AJ69" s="82">
        <v>1</v>
      </c>
      <c r="AK69" s="82">
        <v>1</v>
      </c>
      <c r="AL69" s="82">
        <v>0</v>
      </c>
      <c r="AM69" s="82">
        <v>1</v>
      </c>
      <c r="AN69" s="82">
        <v>0</v>
      </c>
      <c r="AO69" s="82">
        <v>3</v>
      </c>
      <c r="AP69" s="82">
        <v>1</v>
      </c>
      <c r="AQ69" s="129">
        <v>6</v>
      </c>
      <c r="AR69" s="82">
        <v>14</v>
      </c>
      <c r="AS69" s="82">
        <v>125</v>
      </c>
      <c r="AT69" s="82">
        <v>4</v>
      </c>
      <c r="AU69" s="82">
        <v>0</v>
      </c>
      <c r="AV69" s="82">
        <v>0</v>
      </c>
      <c r="AW69" s="82">
        <v>8</v>
      </c>
      <c r="AX69" s="82">
        <v>4</v>
      </c>
      <c r="AY69" s="82">
        <v>16</v>
      </c>
      <c r="AZ69" s="82">
        <v>1</v>
      </c>
      <c r="BA69" s="82">
        <v>2</v>
      </c>
      <c r="BB69" s="82">
        <v>10</v>
      </c>
      <c r="BC69" s="82">
        <v>5</v>
      </c>
      <c r="BD69" s="82">
        <v>20</v>
      </c>
      <c r="BE69" s="82">
        <v>7</v>
      </c>
      <c r="BF69" s="82">
        <v>16</v>
      </c>
      <c r="BG69" s="82">
        <v>4</v>
      </c>
      <c r="BH69" s="82">
        <v>3</v>
      </c>
      <c r="BI69" s="82">
        <v>4</v>
      </c>
      <c r="BJ69" s="82">
        <v>11</v>
      </c>
      <c r="BK69" s="82">
        <v>1</v>
      </c>
      <c r="BL69" s="82">
        <v>86</v>
      </c>
      <c r="BM69" s="82">
        <v>5</v>
      </c>
      <c r="BN69" s="82">
        <v>14</v>
      </c>
      <c r="BO69" s="82">
        <v>12</v>
      </c>
      <c r="BP69" s="82">
        <v>14250</v>
      </c>
      <c r="BQ69" s="82">
        <v>14</v>
      </c>
      <c r="BR69" s="82">
        <v>10</v>
      </c>
      <c r="BS69" s="82">
        <v>0</v>
      </c>
      <c r="BT69" s="82">
        <v>14678</v>
      </c>
      <c r="BU69" s="82">
        <v>19</v>
      </c>
      <c r="BV69" s="82">
        <v>31307</v>
      </c>
      <c r="BW69" s="82">
        <v>5894</v>
      </c>
      <c r="BX69" s="82">
        <v>104630</v>
      </c>
      <c r="BY69" s="82">
        <v>28</v>
      </c>
      <c r="BZ69" s="82">
        <v>0</v>
      </c>
      <c r="CA69" s="82">
        <v>141879</v>
      </c>
      <c r="CB69" s="82">
        <v>156557</v>
      </c>
      <c r="CC69" s="91"/>
      <c r="CD69" s="82">
        <v>0</v>
      </c>
      <c r="CE69" s="82">
        <v>0</v>
      </c>
      <c r="CF69" s="82">
        <v>0</v>
      </c>
      <c r="CG69" s="91"/>
      <c r="CH69" s="82">
        <v>156557</v>
      </c>
      <c r="CI69" s="82">
        <v>0</v>
      </c>
    </row>
    <row r="70" spans="1:87">
      <c r="A70" s="73">
        <v>23003</v>
      </c>
      <c r="B70" s="73" t="s">
        <v>1547</v>
      </c>
      <c r="C70" s="91">
        <v>66</v>
      </c>
      <c r="D70" s="129">
        <v>2</v>
      </c>
      <c r="E70" s="82">
        <v>9</v>
      </c>
      <c r="F70" s="82">
        <v>2</v>
      </c>
      <c r="G70" s="129">
        <v>1</v>
      </c>
      <c r="H70" s="129">
        <v>7</v>
      </c>
      <c r="I70" s="82">
        <v>0</v>
      </c>
      <c r="J70" s="82">
        <v>0</v>
      </c>
      <c r="K70" s="82">
        <v>45</v>
      </c>
      <c r="L70" s="82">
        <v>4</v>
      </c>
      <c r="M70" s="82">
        <v>74</v>
      </c>
      <c r="N70" s="82">
        <v>101</v>
      </c>
      <c r="O70" s="82">
        <v>8</v>
      </c>
      <c r="P70" s="82">
        <v>3</v>
      </c>
      <c r="Q70" s="82">
        <v>11</v>
      </c>
      <c r="R70" s="82">
        <v>19</v>
      </c>
      <c r="S70" s="82">
        <v>1</v>
      </c>
      <c r="T70" s="82">
        <v>12</v>
      </c>
      <c r="U70" s="82">
        <v>2</v>
      </c>
      <c r="V70" s="82">
        <v>4</v>
      </c>
      <c r="W70" s="82">
        <v>2</v>
      </c>
      <c r="X70" s="129">
        <v>3</v>
      </c>
      <c r="Y70" s="82">
        <v>11</v>
      </c>
      <c r="Z70" s="82">
        <v>27</v>
      </c>
      <c r="AA70" s="82">
        <v>38</v>
      </c>
      <c r="AB70" s="82">
        <v>12</v>
      </c>
      <c r="AC70" s="129">
        <v>7</v>
      </c>
      <c r="AD70" s="129">
        <v>5</v>
      </c>
      <c r="AE70" s="82">
        <v>1</v>
      </c>
      <c r="AF70" s="82">
        <v>13</v>
      </c>
      <c r="AG70" s="82">
        <v>36</v>
      </c>
      <c r="AH70" s="82">
        <v>17</v>
      </c>
      <c r="AI70" s="82">
        <v>13</v>
      </c>
      <c r="AJ70" s="82">
        <v>114</v>
      </c>
      <c r="AK70" s="82">
        <v>5</v>
      </c>
      <c r="AL70" s="82">
        <v>7</v>
      </c>
      <c r="AM70" s="82">
        <v>10</v>
      </c>
      <c r="AN70" s="82">
        <v>2</v>
      </c>
      <c r="AO70" s="82">
        <v>54</v>
      </c>
      <c r="AP70" s="82">
        <v>4</v>
      </c>
      <c r="AQ70" s="129">
        <v>53</v>
      </c>
      <c r="AR70" s="82">
        <v>67</v>
      </c>
      <c r="AS70" s="82">
        <v>398</v>
      </c>
      <c r="AT70" s="82">
        <v>16</v>
      </c>
      <c r="AU70" s="82">
        <v>1</v>
      </c>
      <c r="AV70" s="82">
        <v>5</v>
      </c>
      <c r="AW70" s="82">
        <v>25</v>
      </c>
      <c r="AX70" s="82">
        <v>16</v>
      </c>
      <c r="AY70" s="82">
        <v>24</v>
      </c>
      <c r="AZ70" s="82">
        <v>25</v>
      </c>
      <c r="BA70" s="82">
        <v>1490</v>
      </c>
      <c r="BB70" s="82">
        <v>347</v>
      </c>
      <c r="BC70" s="82">
        <v>33</v>
      </c>
      <c r="BD70" s="82">
        <v>246</v>
      </c>
      <c r="BE70" s="82">
        <v>21</v>
      </c>
      <c r="BF70" s="82">
        <v>93</v>
      </c>
      <c r="BG70" s="82">
        <v>10</v>
      </c>
      <c r="BH70" s="82">
        <v>71</v>
      </c>
      <c r="BI70" s="82">
        <v>23</v>
      </c>
      <c r="BJ70" s="82">
        <v>51</v>
      </c>
      <c r="BK70" s="82">
        <v>4</v>
      </c>
      <c r="BL70" s="82">
        <v>539</v>
      </c>
      <c r="BM70" s="82">
        <v>74</v>
      </c>
      <c r="BN70" s="82">
        <v>56</v>
      </c>
      <c r="BO70" s="82">
        <v>60</v>
      </c>
      <c r="BP70" s="82">
        <v>5</v>
      </c>
      <c r="BQ70" s="82">
        <v>474</v>
      </c>
      <c r="BR70" s="82">
        <v>673</v>
      </c>
      <c r="BS70" s="82">
        <v>0</v>
      </c>
      <c r="BT70" s="82">
        <v>5584</v>
      </c>
      <c r="BU70" s="82">
        <v>1662</v>
      </c>
      <c r="BV70" s="82">
        <v>0</v>
      </c>
      <c r="BW70" s="82">
        <v>6616</v>
      </c>
      <c r="BX70" s="82">
        <v>17301</v>
      </c>
      <c r="BY70" s="82">
        <v>6</v>
      </c>
      <c r="BZ70" s="82">
        <v>0</v>
      </c>
      <c r="CA70" s="82">
        <v>25585</v>
      </c>
      <c r="CB70" s="82">
        <v>31169</v>
      </c>
      <c r="CC70" s="91"/>
      <c r="CD70" s="82">
        <v>0</v>
      </c>
      <c r="CE70" s="82">
        <v>0</v>
      </c>
      <c r="CF70" s="82">
        <v>0</v>
      </c>
      <c r="CG70" s="91"/>
      <c r="CH70" s="82">
        <v>31169</v>
      </c>
      <c r="CI70" s="82">
        <v>0</v>
      </c>
    </row>
    <row r="71" spans="1:87">
      <c r="A71" s="73">
        <v>24911</v>
      </c>
      <c r="B71" s="73" t="s">
        <v>1548</v>
      </c>
      <c r="C71" s="91">
        <v>67</v>
      </c>
      <c r="D71" s="129">
        <v>106</v>
      </c>
      <c r="E71" s="82">
        <v>36</v>
      </c>
      <c r="F71" s="82">
        <v>19</v>
      </c>
      <c r="G71" s="129">
        <v>35</v>
      </c>
      <c r="H71" s="129">
        <v>251</v>
      </c>
      <c r="I71" s="82">
        <v>134</v>
      </c>
      <c r="J71" s="82">
        <v>42</v>
      </c>
      <c r="K71" s="82">
        <v>162</v>
      </c>
      <c r="L71" s="82">
        <v>67</v>
      </c>
      <c r="M71" s="82">
        <v>179</v>
      </c>
      <c r="N71" s="82">
        <v>98</v>
      </c>
      <c r="O71" s="82">
        <v>17</v>
      </c>
      <c r="P71" s="82">
        <v>53</v>
      </c>
      <c r="Q71" s="82">
        <v>99</v>
      </c>
      <c r="R71" s="82">
        <v>51</v>
      </c>
      <c r="S71" s="82">
        <v>42</v>
      </c>
      <c r="T71" s="82">
        <v>96</v>
      </c>
      <c r="U71" s="82">
        <v>46</v>
      </c>
      <c r="V71" s="82">
        <v>91</v>
      </c>
      <c r="W71" s="82">
        <v>31</v>
      </c>
      <c r="X71" s="129">
        <v>88</v>
      </c>
      <c r="Y71" s="82">
        <v>46</v>
      </c>
      <c r="Z71" s="82">
        <v>38</v>
      </c>
      <c r="AA71" s="82">
        <v>78</v>
      </c>
      <c r="AB71" s="82">
        <v>147</v>
      </c>
      <c r="AC71" s="129">
        <v>142</v>
      </c>
      <c r="AD71" s="129">
        <v>98</v>
      </c>
      <c r="AE71" s="82">
        <v>44</v>
      </c>
      <c r="AF71" s="82">
        <v>205</v>
      </c>
      <c r="AG71" s="82">
        <v>345</v>
      </c>
      <c r="AH71" s="82">
        <v>130</v>
      </c>
      <c r="AI71" s="82">
        <v>223</v>
      </c>
      <c r="AJ71" s="82">
        <v>264</v>
      </c>
      <c r="AK71" s="82">
        <v>131</v>
      </c>
      <c r="AL71" s="82">
        <v>50</v>
      </c>
      <c r="AM71" s="82">
        <v>93</v>
      </c>
      <c r="AN71" s="82">
        <v>5</v>
      </c>
      <c r="AO71" s="82">
        <v>369</v>
      </c>
      <c r="AP71" s="82">
        <v>1</v>
      </c>
      <c r="AQ71" s="129">
        <v>146</v>
      </c>
      <c r="AR71" s="82">
        <v>62</v>
      </c>
      <c r="AS71" s="82">
        <v>2029</v>
      </c>
      <c r="AT71" s="82">
        <v>307</v>
      </c>
      <c r="AU71" s="82">
        <v>4</v>
      </c>
      <c r="AV71" s="82">
        <v>7</v>
      </c>
      <c r="AW71" s="82">
        <v>989</v>
      </c>
      <c r="AX71" s="82">
        <v>97</v>
      </c>
      <c r="AY71" s="82">
        <v>130</v>
      </c>
      <c r="AZ71" s="82">
        <v>44</v>
      </c>
      <c r="BA71" s="82">
        <v>143</v>
      </c>
      <c r="BB71" s="82">
        <v>3177</v>
      </c>
      <c r="BC71" s="82">
        <v>781</v>
      </c>
      <c r="BD71" s="82">
        <v>1658</v>
      </c>
      <c r="BE71" s="82">
        <v>86</v>
      </c>
      <c r="BF71" s="82">
        <v>332</v>
      </c>
      <c r="BG71" s="82">
        <v>65</v>
      </c>
      <c r="BH71" s="82">
        <v>281</v>
      </c>
      <c r="BI71" s="82">
        <v>74</v>
      </c>
      <c r="BJ71" s="82">
        <v>764</v>
      </c>
      <c r="BK71" s="82">
        <v>29</v>
      </c>
      <c r="BL71" s="82">
        <v>462</v>
      </c>
      <c r="BM71" s="82">
        <v>95</v>
      </c>
      <c r="BN71" s="82">
        <v>328</v>
      </c>
      <c r="BO71" s="82">
        <v>1144</v>
      </c>
      <c r="BP71" s="82">
        <v>1396</v>
      </c>
      <c r="BQ71" s="82">
        <v>18</v>
      </c>
      <c r="BR71" s="82">
        <v>282</v>
      </c>
      <c r="BS71" s="82">
        <v>0</v>
      </c>
      <c r="BT71" s="82">
        <v>19081</v>
      </c>
      <c r="BU71" s="82">
        <v>67</v>
      </c>
      <c r="BV71" s="82">
        <v>2</v>
      </c>
      <c r="BW71" s="82">
        <v>39821</v>
      </c>
      <c r="BX71" s="82">
        <v>72153</v>
      </c>
      <c r="BY71" s="82">
        <v>54</v>
      </c>
      <c r="BZ71" s="82">
        <v>0</v>
      </c>
      <c r="CA71" s="82">
        <v>112098</v>
      </c>
      <c r="CB71" s="82">
        <v>131179</v>
      </c>
      <c r="CC71" s="91"/>
      <c r="CD71" s="82">
        <v>0</v>
      </c>
      <c r="CE71" s="82">
        <v>0</v>
      </c>
      <c r="CF71" s="82">
        <v>0</v>
      </c>
      <c r="CG71" s="91"/>
      <c r="CH71" s="82">
        <v>131179</v>
      </c>
      <c r="CI71" s="82">
        <v>0</v>
      </c>
    </row>
    <row r="72" spans="1:87">
      <c r="A72" s="77">
        <v>97001</v>
      </c>
      <c r="B72" s="77" t="s">
        <v>1549</v>
      </c>
      <c r="C72" s="91">
        <v>68</v>
      </c>
      <c r="D72" s="129">
        <v>0</v>
      </c>
      <c r="E72" s="82">
        <v>0</v>
      </c>
      <c r="F72" s="82">
        <v>0</v>
      </c>
      <c r="G72" s="129">
        <v>0</v>
      </c>
      <c r="H72" s="129">
        <v>0</v>
      </c>
      <c r="I72" s="82">
        <v>0</v>
      </c>
      <c r="J72" s="82">
        <v>0</v>
      </c>
      <c r="K72" s="82">
        <v>0</v>
      </c>
      <c r="L72" s="82">
        <v>0</v>
      </c>
      <c r="M72" s="82">
        <v>0</v>
      </c>
      <c r="N72" s="82">
        <v>0</v>
      </c>
      <c r="O72" s="82">
        <v>0</v>
      </c>
      <c r="P72" s="82">
        <v>0</v>
      </c>
      <c r="Q72" s="82">
        <v>0</v>
      </c>
      <c r="R72" s="82">
        <v>0</v>
      </c>
      <c r="S72" s="82">
        <v>0</v>
      </c>
      <c r="T72" s="82">
        <v>0</v>
      </c>
      <c r="U72" s="82">
        <v>0</v>
      </c>
      <c r="V72" s="82">
        <v>0</v>
      </c>
      <c r="W72" s="82">
        <v>0</v>
      </c>
      <c r="X72" s="129">
        <v>0</v>
      </c>
      <c r="Y72" s="82">
        <v>0</v>
      </c>
      <c r="Z72" s="82">
        <v>0</v>
      </c>
      <c r="AA72" s="82">
        <v>0</v>
      </c>
      <c r="AB72" s="82">
        <v>0</v>
      </c>
      <c r="AC72" s="129">
        <v>0</v>
      </c>
      <c r="AD72" s="129">
        <v>0</v>
      </c>
      <c r="AE72" s="82">
        <v>0</v>
      </c>
      <c r="AF72" s="82">
        <v>0</v>
      </c>
      <c r="AG72" s="82">
        <v>0</v>
      </c>
      <c r="AH72" s="82">
        <v>0</v>
      </c>
      <c r="AI72" s="82">
        <v>0</v>
      </c>
      <c r="AJ72" s="82">
        <v>0</v>
      </c>
      <c r="AK72" s="82">
        <v>0</v>
      </c>
      <c r="AL72" s="82">
        <v>0</v>
      </c>
      <c r="AM72" s="82">
        <v>0</v>
      </c>
      <c r="AN72" s="82">
        <v>0</v>
      </c>
      <c r="AO72" s="82">
        <v>0</v>
      </c>
      <c r="AP72" s="82">
        <v>0</v>
      </c>
      <c r="AQ72" s="129">
        <v>0</v>
      </c>
      <c r="AR72" s="82">
        <v>0</v>
      </c>
      <c r="AS72" s="82">
        <v>0</v>
      </c>
      <c r="AT72" s="82">
        <v>0</v>
      </c>
      <c r="AU72" s="82">
        <v>0</v>
      </c>
      <c r="AV72" s="82">
        <v>0</v>
      </c>
      <c r="AW72" s="82">
        <v>0</v>
      </c>
      <c r="AX72" s="82">
        <v>0</v>
      </c>
      <c r="AY72" s="82">
        <v>0</v>
      </c>
      <c r="AZ72" s="82">
        <v>0</v>
      </c>
      <c r="BA72" s="82">
        <v>0</v>
      </c>
      <c r="BB72" s="82">
        <v>0</v>
      </c>
      <c r="BC72" s="82">
        <v>0</v>
      </c>
      <c r="BD72" s="82">
        <v>0</v>
      </c>
      <c r="BE72" s="82">
        <v>0</v>
      </c>
      <c r="BF72" s="82">
        <v>0</v>
      </c>
      <c r="BG72" s="82">
        <v>0</v>
      </c>
      <c r="BH72" s="82">
        <v>0</v>
      </c>
      <c r="BI72" s="82">
        <v>0</v>
      </c>
      <c r="BJ72" s="82">
        <v>0</v>
      </c>
      <c r="BK72" s="82">
        <v>0</v>
      </c>
      <c r="BL72" s="82">
        <v>0</v>
      </c>
      <c r="BM72" s="82">
        <v>0</v>
      </c>
      <c r="BN72" s="82">
        <v>0</v>
      </c>
      <c r="BO72" s="82">
        <v>0</v>
      </c>
      <c r="BP72" s="82">
        <v>0</v>
      </c>
      <c r="BQ72" s="82">
        <v>0</v>
      </c>
      <c r="BR72" s="82">
        <v>0</v>
      </c>
      <c r="BS72" s="82">
        <v>0</v>
      </c>
      <c r="BT72" s="82">
        <v>0</v>
      </c>
      <c r="BU72" s="82">
        <v>0</v>
      </c>
      <c r="BV72" s="82">
        <v>0</v>
      </c>
      <c r="BW72" s="82">
        <v>0</v>
      </c>
      <c r="BX72" s="82">
        <v>53656</v>
      </c>
      <c r="BY72" s="82">
        <v>0</v>
      </c>
      <c r="BZ72" s="82">
        <v>0</v>
      </c>
      <c r="CA72" s="82">
        <v>53656</v>
      </c>
      <c r="CB72" s="82">
        <v>53656</v>
      </c>
      <c r="CC72" s="91"/>
      <c r="CD72" s="82">
        <v>0</v>
      </c>
      <c r="CE72" s="82">
        <v>0</v>
      </c>
      <c r="CF72" s="82">
        <v>0</v>
      </c>
      <c r="CG72" s="91"/>
      <c r="CH72" s="82">
        <v>53656</v>
      </c>
      <c r="CI72" s="82">
        <v>0</v>
      </c>
    </row>
    <row r="73" spans="1:87">
      <c r="A73" s="67"/>
      <c r="B73" s="79" t="s">
        <v>1803</v>
      </c>
      <c r="C73" s="91">
        <v>69</v>
      </c>
      <c r="D73" s="129">
        <v>85840</v>
      </c>
      <c r="E73" s="82">
        <v>45932</v>
      </c>
      <c r="F73" s="82">
        <v>6316</v>
      </c>
      <c r="G73" s="129">
        <v>8396</v>
      </c>
      <c r="H73" s="129">
        <v>50795</v>
      </c>
      <c r="I73" s="82">
        <v>20137</v>
      </c>
      <c r="J73" s="82">
        <v>7765</v>
      </c>
      <c r="K73" s="82">
        <v>163754</v>
      </c>
      <c r="L73" s="82">
        <v>41515</v>
      </c>
      <c r="M73" s="82">
        <v>158176</v>
      </c>
      <c r="N73" s="82">
        <v>36403</v>
      </c>
      <c r="O73" s="82">
        <v>9139</v>
      </c>
      <c r="P73" s="82">
        <v>26014</v>
      </c>
      <c r="Q73" s="82">
        <v>28221</v>
      </c>
      <c r="R73" s="82">
        <v>19736</v>
      </c>
      <c r="S73" s="82">
        <v>13227</v>
      </c>
      <c r="T73" s="82">
        <v>39697</v>
      </c>
      <c r="U73" s="82">
        <v>9483</v>
      </c>
      <c r="V73" s="82">
        <v>251513</v>
      </c>
      <c r="W73" s="82">
        <v>24145</v>
      </c>
      <c r="X73" s="129">
        <v>69358</v>
      </c>
      <c r="Y73" s="82">
        <v>34682</v>
      </c>
      <c r="Z73" s="82">
        <v>20797</v>
      </c>
      <c r="AA73" s="82">
        <v>22373</v>
      </c>
      <c r="AB73" s="82">
        <v>53385</v>
      </c>
      <c r="AC73" s="129">
        <v>47404</v>
      </c>
      <c r="AD73" s="129">
        <v>65398</v>
      </c>
      <c r="AE73" s="82">
        <v>31133</v>
      </c>
      <c r="AF73" s="82">
        <v>47252</v>
      </c>
      <c r="AG73" s="82">
        <v>41297</v>
      </c>
      <c r="AH73" s="82">
        <v>39359</v>
      </c>
      <c r="AI73" s="82">
        <v>69209</v>
      </c>
      <c r="AJ73" s="82">
        <v>121243</v>
      </c>
      <c r="AK73" s="82">
        <v>49043</v>
      </c>
      <c r="AL73" s="82">
        <v>21278</v>
      </c>
      <c r="AM73" s="82">
        <v>29674</v>
      </c>
      <c r="AN73" s="82">
        <v>22860</v>
      </c>
      <c r="AO73" s="82">
        <v>102503</v>
      </c>
      <c r="AP73" s="82">
        <v>17160</v>
      </c>
      <c r="AQ73" s="129">
        <v>281088</v>
      </c>
      <c r="AR73" s="82">
        <v>44434</v>
      </c>
      <c r="AS73" s="82">
        <v>256623</v>
      </c>
      <c r="AT73" s="82">
        <v>138369</v>
      </c>
      <c r="AU73" s="82">
        <v>7998</v>
      </c>
      <c r="AV73" s="82">
        <v>13768</v>
      </c>
      <c r="AW73" s="82">
        <v>35274</v>
      </c>
      <c r="AX73" s="82">
        <v>7650</v>
      </c>
      <c r="AY73" s="82">
        <v>78726</v>
      </c>
      <c r="AZ73" s="82">
        <v>10459</v>
      </c>
      <c r="BA73" s="82">
        <v>17650</v>
      </c>
      <c r="BB73" s="82">
        <v>81442</v>
      </c>
      <c r="BC73" s="82">
        <v>26901</v>
      </c>
      <c r="BD73" s="82">
        <v>153815</v>
      </c>
      <c r="BE73" s="82">
        <v>30783</v>
      </c>
      <c r="BF73" s="82">
        <v>44620</v>
      </c>
      <c r="BG73" s="82">
        <v>20491</v>
      </c>
      <c r="BH73" s="82">
        <v>48175</v>
      </c>
      <c r="BI73" s="82">
        <v>11207</v>
      </c>
      <c r="BJ73" s="82">
        <v>46362</v>
      </c>
      <c r="BK73" s="82">
        <v>4917</v>
      </c>
      <c r="BL73" s="82">
        <v>153839</v>
      </c>
      <c r="BM73" s="82">
        <v>42944</v>
      </c>
      <c r="BN73" s="82">
        <v>22725</v>
      </c>
      <c r="BO73" s="82">
        <v>40297</v>
      </c>
      <c r="BP73" s="82">
        <v>52245</v>
      </c>
      <c r="BQ73" s="82">
        <v>11655</v>
      </c>
      <c r="BR73" s="82">
        <v>52122</v>
      </c>
      <c r="BS73" s="82">
        <v>0</v>
      </c>
      <c r="BT73" s="82">
        <v>3688194</v>
      </c>
      <c r="BU73" s="82">
        <v>620077</v>
      </c>
      <c r="BV73" s="82">
        <v>1007780</v>
      </c>
      <c r="BW73" s="82">
        <v>76605</v>
      </c>
      <c r="BX73" s="82">
        <v>2704826</v>
      </c>
      <c r="BY73" s="82">
        <v>951392</v>
      </c>
      <c r="BZ73" s="82">
        <v>41560</v>
      </c>
      <c r="CA73" s="82">
        <v>5402240</v>
      </c>
      <c r="CB73" s="82">
        <v>9090434</v>
      </c>
      <c r="CC73" s="91"/>
      <c r="CD73" s="82">
        <v>0</v>
      </c>
      <c r="CE73" s="82">
        <v>0</v>
      </c>
      <c r="CF73" s="82">
        <v>0</v>
      </c>
      <c r="CG73" s="91"/>
      <c r="CH73" s="82">
        <v>9090434</v>
      </c>
      <c r="CI73" s="82">
        <v>0</v>
      </c>
    </row>
    <row r="74" spans="1:87">
      <c r="A74" s="67"/>
      <c r="B74" s="80" t="s">
        <v>1804</v>
      </c>
      <c r="C74" s="91">
        <v>70</v>
      </c>
      <c r="D74" s="129">
        <v>13562</v>
      </c>
      <c r="E74" s="82">
        <v>3661</v>
      </c>
      <c r="F74" s="82">
        <v>418</v>
      </c>
      <c r="G74" s="129">
        <v>1351</v>
      </c>
      <c r="H74" s="129">
        <v>12169</v>
      </c>
      <c r="I74" s="82">
        <v>2603</v>
      </c>
      <c r="J74" s="82">
        <v>1292</v>
      </c>
      <c r="K74" s="82">
        <v>3532</v>
      </c>
      <c r="L74" s="82">
        <v>854</v>
      </c>
      <c r="M74" s="82">
        <v>11986</v>
      </c>
      <c r="N74" s="82">
        <v>2503</v>
      </c>
      <c r="O74" s="82">
        <v>579</v>
      </c>
      <c r="P74" s="82">
        <v>4242</v>
      </c>
      <c r="Q74" s="82">
        <v>3718</v>
      </c>
      <c r="R74" s="82">
        <v>2257</v>
      </c>
      <c r="S74" s="82">
        <v>956</v>
      </c>
      <c r="T74" s="82">
        <v>5562</v>
      </c>
      <c r="U74" s="82">
        <v>1180</v>
      </c>
      <c r="V74" s="82">
        <v>64212</v>
      </c>
      <c r="W74" s="82">
        <v>731</v>
      </c>
      <c r="X74" s="129">
        <v>32282</v>
      </c>
      <c r="Y74" s="82">
        <v>11768</v>
      </c>
      <c r="Z74" s="82">
        <v>4108</v>
      </c>
      <c r="AA74" s="82">
        <v>3351</v>
      </c>
      <c r="AB74" s="82">
        <v>12147</v>
      </c>
      <c r="AC74" s="129">
        <v>5346</v>
      </c>
      <c r="AD74" s="129">
        <v>9914</v>
      </c>
      <c r="AE74" s="82">
        <v>6746</v>
      </c>
      <c r="AF74" s="82">
        <v>6405</v>
      </c>
      <c r="AG74" s="82">
        <v>21881</v>
      </c>
      <c r="AH74" s="82">
        <v>9021</v>
      </c>
      <c r="AI74" s="82">
        <v>16106</v>
      </c>
      <c r="AJ74" s="82">
        <v>24790</v>
      </c>
      <c r="AK74" s="82">
        <v>9308</v>
      </c>
      <c r="AL74" s="82">
        <v>6605</v>
      </c>
      <c r="AM74" s="82">
        <v>3477</v>
      </c>
      <c r="AN74" s="82">
        <v>7251</v>
      </c>
      <c r="AO74" s="82">
        <v>9845</v>
      </c>
      <c r="AP74" s="82">
        <v>2166</v>
      </c>
      <c r="AQ74" s="129">
        <v>26908</v>
      </c>
      <c r="AR74" s="82">
        <v>6392</v>
      </c>
      <c r="AS74" s="82">
        <v>15980</v>
      </c>
      <c r="AT74" s="82">
        <v>9506</v>
      </c>
      <c r="AU74" s="82">
        <v>963</v>
      </c>
      <c r="AV74" s="82">
        <v>8133</v>
      </c>
      <c r="AW74" s="82">
        <v>3713</v>
      </c>
      <c r="AX74" s="82">
        <v>394</v>
      </c>
      <c r="AY74" s="82">
        <v>4721</v>
      </c>
      <c r="AZ74" s="82">
        <v>932</v>
      </c>
      <c r="BA74" s="82">
        <v>1895</v>
      </c>
      <c r="BB74" s="82">
        <v>6193</v>
      </c>
      <c r="BC74" s="82">
        <v>3963</v>
      </c>
      <c r="BD74" s="82">
        <v>7860</v>
      </c>
      <c r="BE74" s="82">
        <v>1464</v>
      </c>
      <c r="BF74" s="82">
        <v>2480</v>
      </c>
      <c r="BG74" s="82">
        <v>3215</v>
      </c>
      <c r="BH74" s="82">
        <v>3322</v>
      </c>
      <c r="BI74" s="82">
        <v>1808</v>
      </c>
      <c r="BJ74" s="82">
        <v>3895</v>
      </c>
      <c r="BK74" s="82">
        <v>456</v>
      </c>
      <c r="BL74" s="82">
        <v>10736</v>
      </c>
      <c r="BM74" s="82">
        <v>3794</v>
      </c>
      <c r="BN74" s="82">
        <v>2388</v>
      </c>
      <c r="BO74" s="82">
        <v>4786</v>
      </c>
      <c r="BP74" s="82">
        <v>5493</v>
      </c>
      <c r="BQ74" s="82">
        <v>958</v>
      </c>
      <c r="BR74" s="82">
        <v>8804</v>
      </c>
      <c r="BS74" s="82">
        <v>0</v>
      </c>
      <c r="BT74" s="82">
        <v>491037</v>
      </c>
      <c r="BU74" s="82">
        <v>0</v>
      </c>
      <c r="BV74" s="82">
        <v>0</v>
      </c>
      <c r="BW74" s="82">
        <v>0</v>
      </c>
      <c r="BX74" s="82">
        <v>163512</v>
      </c>
      <c r="BY74" s="82">
        <v>88235</v>
      </c>
      <c r="BZ74" s="82">
        <v>0</v>
      </c>
      <c r="CA74" s="82">
        <v>251747</v>
      </c>
      <c r="CB74" s="82">
        <v>742784</v>
      </c>
      <c r="CC74" s="91"/>
      <c r="CD74" s="82">
        <v>0</v>
      </c>
      <c r="CE74" s="82">
        <v>0</v>
      </c>
      <c r="CF74" s="82">
        <v>0</v>
      </c>
      <c r="CG74" s="91"/>
      <c r="CH74" s="91"/>
      <c r="CI74" s="91"/>
    </row>
    <row r="75" spans="1:87">
      <c r="A75" s="91"/>
      <c r="B75" s="80" t="s">
        <v>1805</v>
      </c>
      <c r="C75" s="91">
        <v>71</v>
      </c>
      <c r="D75" s="129">
        <v>403</v>
      </c>
      <c r="E75" s="82">
        <v>139</v>
      </c>
      <c r="F75" s="82">
        <v>11</v>
      </c>
      <c r="G75" s="129">
        <v>74</v>
      </c>
      <c r="H75" s="129">
        <v>216</v>
      </c>
      <c r="I75" s="82">
        <v>113</v>
      </c>
      <c r="J75" s="82">
        <v>42</v>
      </c>
      <c r="K75" s="82">
        <v>153</v>
      </c>
      <c r="L75" s="82">
        <v>13</v>
      </c>
      <c r="M75" s="82">
        <v>380</v>
      </c>
      <c r="N75" s="82">
        <v>136</v>
      </c>
      <c r="O75" s="82">
        <v>18</v>
      </c>
      <c r="P75" s="82">
        <v>546</v>
      </c>
      <c r="Q75" s="82">
        <v>795</v>
      </c>
      <c r="R75" s="82">
        <v>310</v>
      </c>
      <c r="S75" s="82">
        <v>58</v>
      </c>
      <c r="T75" s="82">
        <v>194</v>
      </c>
      <c r="U75" s="82">
        <v>49</v>
      </c>
      <c r="V75" s="82">
        <v>35</v>
      </c>
      <c r="W75" s="82">
        <v>23</v>
      </c>
      <c r="X75" s="129">
        <v>609</v>
      </c>
      <c r="Y75" s="82">
        <v>473</v>
      </c>
      <c r="Z75" s="82">
        <v>196</v>
      </c>
      <c r="AA75" s="82">
        <v>115</v>
      </c>
      <c r="AB75" s="82">
        <v>1055</v>
      </c>
      <c r="AC75" s="129">
        <v>220</v>
      </c>
      <c r="AD75" s="129">
        <v>209</v>
      </c>
      <c r="AE75" s="82">
        <v>89</v>
      </c>
      <c r="AF75" s="82">
        <v>503</v>
      </c>
      <c r="AG75" s="82">
        <v>724</v>
      </c>
      <c r="AH75" s="82">
        <v>683</v>
      </c>
      <c r="AI75" s="82">
        <v>1293</v>
      </c>
      <c r="AJ75" s="82">
        <v>2428</v>
      </c>
      <c r="AK75" s="82">
        <v>862</v>
      </c>
      <c r="AL75" s="82">
        <v>279</v>
      </c>
      <c r="AM75" s="82">
        <v>285</v>
      </c>
      <c r="AN75" s="82">
        <v>542</v>
      </c>
      <c r="AO75" s="82">
        <v>255</v>
      </c>
      <c r="AP75" s="82">
        <v>43</v>
      </c>
      <c r="AQ75" s="129">
        <v>2109</v>
      </c>
      <c r="AR75" s="82">
        <v>549</v>
      </c>
      <c r="AS75" s="82">
        <v>270</v>
      </c>
      <c r="AT75" s="82">
        <v>598</v>
      </c>
      <c r="AU75" s="82">
        <v>9</v>
      </c>
      <c r="AV75" s="82">
        <v>28</v>
      </c>
      <c r="AW75" s="82">
        <v>25</v>
      </c>
      <c r="AX75" s="82">
        <v>18</v>
      </c>
      <c r="AY75" s="82">
        <v>177</v>
      </c>
      <c r="AZ75" s="82">
        <v>10</v>
      </c>
      <c r="BA75" s="82">
        <v>21</v>
      </c>
      <c r="BB75" s="82">
        <v>51</v>
      </c>
      <c r="BC75" s="82">
        <v>52</v>
      </c>
      <c r="BD75" s="82">
        <v>46</v>
      </c>
      <c r="BE75" s="82">
        <v>58</v>
      </c>
      <c r="BF75" s="82">
        <v>58</v>
      </c>
      <c r="BG75" s="82">
        <v>89</v>
      </c>
      <c r="BH75" s="82">
        <v>29</v>
      </c>
      <c r="BI75" s="82">
        <v>39</v>
      </c>
      <c r="BJ75" s="82">
        <v>164</v>
      </c>
      <c r="BK75" s="82">
        <v>12</v>
      </c>
      <c r="BL75" s="82">
        <v>124</v>
      </c>
      <c r="BM75" s="82">
        <v>110</v>
      </c>
      <c r="BN75" s="82">
        <v>8</v>
      </c>
      <c r="BO75" s="82">
        <v>157</v>
      </c>
      <c r="BP75" s="82">
        <v>375</v>
      </c>
      <c r="BQ75" s="82">
        <v>15</v>
      </c>
      <c r="BR75" s="82">
        <v>112</v>
      </c>
      <c r="BS75" s="82">
        <v>0</v>
      </c>
      <c r="BT75" s="82">
        <v>19883</v>
      </c>
      <c r="BU75" s="82">
        <v>0</v>
      </c>
      <c r="BV75" s="82">
        <v>0</v>
      </c>
      <c r="BW75" s="82">
        <v>0</v>
      </c>
      <c r="BX75" s="82">
        <v>10561</v>
      </c>
      <c r="BY75" s="82">
        <v>6388</v>
      </c>
      <c r="BZ75" s="82">
        <v>0</v>
      </c>
      <c r="CA75" s="82">
        <v>16949</v>
      </c>
      <c r="CB75" s="82">
        <v>36832</v>
      </c>
      <c r="CC75" s="91"/>
      <c r="CD75" s="82">
        <v>0</v>
      </c>
      <c r="CE75" s="82">
        <v>0</v>
      </c>
      <c r="CF75" s="82">
        <v>0</v>
      </c>
      <c r="CG75" s="91"/>
      <c r="CH75" s="91"/>
      <c r="CI75" s="91"/>
    </row>
    <row r="76" spans="1:87">
      <c r="A76" s="91"/>
      <c r="B76" s="80" t="s">
        <v>1806</v>
      </c>
      <c r="C76" s="91">
        <v>72</v>
      </c>
      <c r="D76" s="129">
        <v>4569</v>
      </c>
      <c r="E76" s="82">
        <v>2854</v>
      </c>
      <c r="F76" s="82">
        <v>357</v>
      </c>
      <c r="G76" s="129">
        <v>225</v>
      </c>
      <c r="H76" s="129">
        <v>770</v>
      </c>
      <c r="I76" s="82">
        <v>415</v>
      </c>
      <c r="J76" s="82">
        <v>157</v>
      </c>
      <c r="K76" s="82">
        <v>5407</v>
      </c>
      <c r="L76" s="82">
        <v>371</v>
      </c>
      <c r="M76" s="82">
        <v>4886</v>
      </c>
      <c r="N76" s="82">
        <v>1929</v>
      </c>
      <c r="O76" s="82">
        <v>389</v>
      </c>
      <c r="P76" s="82">
        <v>1044</v>
      </c>
      <c r="Q76" s="82">
        <v>1737</v>
      </c>
      <c r="R76" s="82">
        <v>1567</v>
      </c>
      <c r="S76" s="82">
        <v>811</v>
      </c>
      <c r="T76" s="82">
        <v>1459</v>
      </c>
      <c r="U76" s="82">
        <v>488</v>
      </c>
      <c r="V76" s="82">
        <v>5488</v>
      </c>
      <c r="W76" s="82">
        <v>352</v>
      </c>
      <c r="X76" s="129">
        <v>1472</v>
      </c>
      <c r="Y76" s="82">
        <v>819</v>
      </c>
      <c r="Z76" s="82">
        <v>996</v>
      </c>
      <c r="AA76" s="82">
        <v>1221</v>
      </c>
      <c r="AB76" s="82">
        <v>1599</v>
      </c>
      <c r="AC76" s="129">
        <v>2179</v>
      </c>
      <c r="AD76" s="129">
        <v>993</v>
      </c>
      <c r="AE76" s="82">
        <v>623</v>
      </c>
      <c r="AF76" s="82">
        <v>1532</v>
      </c>
      <c r="AG76" s="82">
        <v>2323</v>
      </c>
      <c r="AH76" s="82">
        <v>1337</v>
      </c>
      <c r="AI76" s="82">
        <v>1874</v>
      </c>
      <c r="AJ76" s="82">
        <v>2967</v>
      </c>
      <c r="AK76" s="82">
        <v>1497</v>
      </c>
      <c r="AL76" s="82">
        <v>1051</v>
      </c>
      <c r="AM76" s="82">
        <v>1550</v>
      </c>
      <c r="AN76" s="82">
        <v>780</v>
      </c>
      <c r="AO76" s="82">
        <v>8820</v>
      </c>
      <c r="AP76" s="82">
        <v>592</v>
      </c>
      <c r="AQ76" s="129">
        <v>11679</v>
      </c>
      <c r="AR76" s="82">
        <v>1175</v>
      </c>
      <c r="AS76" s="82">
        <v>6747</v>
      </c>
      <c r="AT76" s="82">
        <v>5738</v>
      </c>
      <c r="AU76" s="82">
        <v>85</v>
      </c>
      <c r="AV76" s="82">
        <v>1982</v>
      </c>
      <c r="AW76" s="82">
        <v>507</v>
      </c>
      <c r="AX76" s="82">
        <v>457</v>
      </c>
      <c r="AY76" s="82">
        <v>6974</v>
      </c>
      <c r="AZ76" s="82">
        <v>421</v>
      </c>
      <c r="BA76" s="82">
        <v>316</v>
      </c>
      <c r="BB76" s="82">
        <v>5086</v>
      </c>
      <c r="BC76" s="82">
        <v>654</v>
      </c>
      <c r="BD76" s="82">
        <v>3011</v>
      </c>
      <c r="BE76" s="82">
        <v>659</v>
      </c>
      <c r="BF76" s="82">
        <v>1191</v>
      </c>
      <c r="BG76" s="82">
        <v>657</v>
      </c>
      <c r="BH76" s="82">
        <v>960</v>
      </c>
      <c r="BI76" s="82">
        <v>385</v>
      </c>
      <c r="BJ76" s="82">
        <v>2209</v>
      </c>
      <c r="BK76" s="82">
        <v>207</v>
      </c>
      <c r="BL76" s="82">
        <v>4060</v>
      </c>
      <c r="BM76" s="82">
        <v>1802</v>
      </c>
      <c r="BN76" s="82">
        <v>673</v>
      </c>
      <c r="BO76" s="82">
        <v>2204</v>
      </c>
      <c r="BP76" s="82">
        <v>4031</v>
      </c>
      <c r="BQ76" s="82">
        <v>316</v>
      </c>
      <c r="BR76" s="82">
        <v>2717</v>
      </c>
      <c r="BS76" s="82">
        <v>0</v>
      </c>
      <c r="BT76" s="82">
        <v>136405</v>
      </c>
      <c r="BU76" s="82">
        <v>0</v>
      </c>
      <c r="BV76" s="82">
        <v>0</v>
      </c>
      <c r="BW76" s="82">
        <v>0</v>
      </c>
      <c r="BX76" s="82">
        <v>210774</v>
      </c>
      <c r="BY76" s="82">
        <v>16373</v>
      </c>
      <c r="BZ76" s="82">
        <v>0</v>
      </c>
      <c r="CA76" s="82">
        <v>227147</v>
      </c>
      <c r="CB76" s="82">
        <v>363552</v>
      </c>
      <c r="CC76" s="91"/>
      <c r="CD76" s="82">
        <v>0</v>
      </c>
      <c r="CE76" s="82">
        <v>0</v>
      </c>
      <c r="CF76" s="82">
        <v>0</v>
      </c>
      <c r="CG76" s="91"/>
      <c r="CH76" s="91"/>
      <c r="CI76" s="91"/>
    </row>
    <row r="77" spans="1:87">
      <c r="A77" s="91"/>
      <c r="B77" s="80" t="s">
        <v>1807</v>
      </c>
      <c r="C77" s="91">
        <v>73</v>
      </c>
      <c r="D77" s="129">
        <v>0</v>
      </c>
      <c r="E77" s="82">
        <v>0</v>
      </c>
      <c r="F77" s="82">
        <v>0</v>
      </c>
      <c r="G77" s="129">
        <v>0</v>
      </c>
      <c r="H77" s="129">
        <v>0</v>
      </c>
      <c r="I77" s="82">
        <v>0</v>
      </c>
      <c r="J77" s="82">
        <v>0</v>
      </c>
      <c r="K77" s="82">
        <v>0</v>
      </c>
      <c r="L77" s="82">
        <v>0</v>
      </c>
      <c r="M77" s="82">
        <v>0</v>
      </c>
      <c r="N77" s="82">
        <v>0</v>
      </c>
      <c r="O77" s="82">
        <v>0</v>
      </c>
      <c r="P77" s="82">
        <v>0</v>
      </c>
      <c r="Q77" s="82">
        <v>0</v>
      </c>
      <c r="R77" s="82">
        <v>0</v>
      </c>
      <c r="S77" s="82">
        <v>0</v>
      </c>
      <c r="T77" s="82">
        <v>0</v>
      </c>
      <c r="U77" s="82">
        <v>0</v>
      </c>
      <c r="V77" s="82">
        <v>0</v>
      </c>
      <c r="W77" s="82">
        <v>0</v>
      </c>
      <c r="X77" s="129">
        <v>0</v>
      </c>
      <c r="Y77" s="82">
        <v>0</v>
      </c>
      <c r="Z77" s="82">
        <v>0</v>
      </c>
      <c r="AA77" s="82">
        <v>0</v>
      </c>
      <c r="AB77" s="82">
        <v>0</v>
      </c>
      <c r="AC77" s="129">
        <v>0</v>
      </c>
      <c r="AD77" s="129">
        <v>0</v>
      </c>
      <c r="AE77" s="82">
        <v>0</v>
      </c>
      <c r="AF77" s="82">
        <v>0</v>
      </c>
      <c r="AG77" s="82">
        <v>0</v>
      </c>
      <c r="AH77" s="82">
        <v>0</v>
      </c>
      <c r="AI77" s="82">
        <v>0</v>
      </c>
      <c r="AJ77" s="82">
        <v>0</v>
      </c>
      <c r="AK77" s="82">
        <v>0</v>
      </c>
      <c r="AL77" s="82">
        <v>0</v>
      </c>
      <c r="AM77" s="82">
        <v>0</v>
      </c>
      <c r="AN77" s="82">
        <v>0</v>
      </c>
      <c r="AO77" s="82">
        <v>0</v>
      </c>
      <c r="AP77" s="82">
        <v>0</v>
      </c>
      <c r="AQ77" s="129">
        <v>0</v>
      </c>
      <c r="AR77" s="82">
        <v>0</v>
      </c>
      <c r="AS77" s="82">
        <v>0</v>
      </c>
      <c r="AT77" s="82">
        <v>0</v>
      </c>
      <c r="AU77" s="82">
        <v>0</v>
      </c>
      <c r="AV77" s="82">
        <v>0</v>
      </c>
      <c r="AW77" s="82">
        <v>0</v>
      </c>
      <c r="AX77" s="82">
        <v>0</v>
      </c>
      <c r="AY77" s="82">
        <v>0</v>
      </c>
      <c r="AZ77" s="82">
        <v>0</v>
      </c>
      <c r="BA77" s="82">
        <v>0</v>
      </c>
      <c r="BB77" s="82">
        <v>0</v>
      </c>
      <c r="BC77" s="82">
        <v>0</v>
      </c>
      <c r="BD77" s="82">
        <v>0</v>
      </c>
      <c r="BE77" s="82">
        <v>0</v>
      </c>
      <c r="BF77" s="82">
        <v>0</v>
      </c>
      <c r="BG77" s="82">
        <v>0</v>
      </c>
      <c r="BH77" s="82">
        <v>0</v>
      </c>
      <c r="BI77" s="82">
        <v>0</v>
      </c>
      <c r="BJ77" s="82">
        <v>0</v>
      </c>
      <c r="BK77" s="82">
        <v>0</v>
      </c>
      <c r="BL77" s="82">
        <v>0</v>
      </c>
      <c r="BM77" s="82">
        <v>0</v>
      </c>
      <c r="BN77" s="82">
        <v>0</v>
      </c>
      <c r="BO77" s="82">
        <v>0</v>
      </c>
      <c r="BP77" s="82">
        <v>0</v>
      </c>
      <c r="BQ77" s="82">
        <v>0</v>
      </c>
      <c r="BR77" s="82">
        <v>0</v>
      </c>
      <c r="BS77" s="82">
        <v>0</v>
      </c>
      <c r="BT77" s="82">
        <v>0</v>
      </c>
      <c r="BU77" s="82">
        <v>0</v>
      </c>
      <c r="BV77" s="82">
        <v>0</v>
      </c>
      <c r="BW77" s="82">
        <v>0</v>
      </c>
      <c r="BX77" s="82">
        <v>0</v>
      </c>
      <c r="BY77" s="82">
        <v>0</v>
      </c>
      <c r="BZ77" s="82">
        <v>0</v>
      </c>
      <c r="CA77" s="82">
        <v>0</v>
      </c>
      <c r="CB77" s="82">
        <v>0</v>
      </c>
      <c r="CC77" s="91"/>
      <c r="CD77" s="82">
        <v>0</v>
      </c>
      <c r="CE77" s="82">
        <v>0</v>
      </c>
      <c r="CF77" s="82">
        <v>0</v>
      </c>
      <c r="CG77" s="91"/>
      <c r="CH77" s="91"/>
      <c r="CI77" s="91"/>
    </row>
    <row r="78" spans="1:87">
      <c r="A78" s="91"/>
      <c r="B78" s="80" t="s">
        <v>1808</v>
      </c>
      <c r="C78" s="91">
        <v>74</v>
      </c>
      <c r="D78" s="129">
        <v>59</v>
      </c>
      <c r="E78" s="82">
        <v>77</v>
      </c>
      <c r="F78" s="82">
        <v>6</v>
      </c>
      <c r="G78" s="129">
        <v>42</v>
      </c>
      <c r="H78" s="129">
        <v>62</v>
      </c>
      <c r="I78" s="82">
        <v>44</v>
      </c>
      <c r="J78" s="82">
        <v>16</v>
      </c>
      <c r="K78" s="82">
        <v>235</v>
      </c>
      <c r="L78" s="82">
        <v>16</v>
      </c>
      <c r="M78" s="82">
        <v>330</v>
      </c>
      <c r="N78" s="82">
        <v>519</v>
      </c>
      <c r="O78" s="82">
        <v>174</v>
      </c>
      <c r="P78" s="82">
        <v>58</v>
      </c>
      <c r="Q78" s="82">
        <v>95</v>
      </c>
      <c r="R78" s="82">
        <v>82</v>
      </c>
      <c r="S78" s="82">
        <v>70</v>
      </c>
      <c r="T78" s="82">
        <v>210</v>
      </c>
      <c r="U78" s="82">
        <v>83</v>
      </c>
      <c r="V78" s="82">
        <v>75</v>
      </c>
      <c r="W78" s="82">
        <v>7</v>
      </c>
      <c r="X78" s="129">
        <v>57</v>
      </c>
      <c r="Y78" s="82">
        <v>90</v>
      </c>
      <c r="Z78" s="82">
        <v>161</v>
      </c>
      <c r="AA78" s="82">
        <v>41</v>
      </c>
      <c r="AB78" s="82">
        <v>416</v>
      </c>
      <c r="AC78" s="129">
        <v>143</v>
      </c>
      <c r="AD78" s="129">
        <v>97</v>
      </c>
      <c r="AE78" s="82">
        <v>45</v>
      </c>
      <c r="AF78" s="82">
        <v>313</v>
      </c>
      <c r="AG78" s="82">
        <v>1171</v>
      </c>
      <c r="AH78" s="82">
        <v>386</v>
      </c>
      <c r="AI78" s="82">
        <v>508</v>
      </c>
      <c r="AJ78" s="82">
        <v>1333</v>
      </c>
      <c r="AK78" s="82">
        <v>423</v>
      </c>
      <c r="AL78" s="82">
        <v>657</v>
      </c>
      <c r="AM78" s="82">
        <v>238</v>
      </c>
      <c r="AN78" s="82">
        <v>305</v>
      </c>
      <c r="AO78" s="82">
        <v>165</v>
      </c>
      <c r="AP78" s="82">
        <v>30</v>
      </c>
      <c r="AQ78" s="129">
        <v>1556</v>
      </c>
      <c r="AR78" s="82">
        <v>304</v>
      </c>
      <c r="AS78" s="82">
        <v>456</v>
      </c>
      <c r="AT78" s="82">
        <v>415</v>
      </c>
      <c r="AU78" s="82">
        <v>5</v>
      </c>
      <c r="AV78" s="82">
        <v>24</v>
      </c>
      <c r="AW78" s="82">
        <v>25</v>
      </c>
      <c r="AX78" s="82">
        <v>41</v>
      </c>
      <c r="AY78" s="82">
        <v>1474</v>
      </c>
      <c r="AZ78" s="82">
        <v>46</v>
      </c>
      <c r="BA78" s="82">
        <v>35</v>
      </c>
      <c r="BB78" s="82">
        <v>52</v>
      </c>
      <c r="BC78" s="82">
        <v>123</v>
      </c>
      <c r="BD78" s="82">
        <v>86</v>
      </c>
      <c r="BE78" s="82">
        <v>59</v>
      </c>
      <c r="BF78" s="82">
        <v>100</v>
      </c>
      <c r="BG78" s="82">
        <v>91</v>
      </c>
      <c r="BH78" s="82">
        <v>54</v>
      </c>
      <c r="BI78" s="82">
        <v>43</v>
      </c>
      <c r="BJ78" s="82">
        <v>269</v>
      </c>
      <c r="BK78" s="82">
        <v>14</v>
      </c>
      <c r="BL78" s="82">
        <v>127</v>
      </c>
      <c r="BM78" s="82">
        <v>124</v>
      </c>
      <c r="BN78" s="82">
        <v>23</v>
      </c>
      <c r="BO78" s="82">
        <v>97</v>
      </c>
      <c r="BP78" s="82">
        <v>282</v>
      </c>
      <c r="BQ78" s="82">
        <v>25</v>
      </c>
      <c r="BR78" s="82">
        <v>173</v>
      </c>
      <c r="BS78" s="82">
        <v>0</v>
      </c>
      <c r="BT78" s="82">
        <v>14962</v>
      </c>
      <c r="BU78" s="82">
        <v>0</v>
      </c>
      <c r="BV78" s="82">
        <v>0</v>
      </c>
      <c r="BW78" s="82">
        <v>0</v>
      </c>
      <c r="BX78" s="82">
        <v>21633</v>
      </c>
      <c r="BY78" s="82">
        <v>6593</v>
      </c>
      <c r="BZ78" s="82">
        <v>0</v>
      </c>
      <c r="CA78" s="82">
        <v>28226</v>
      </c>
      <c r="CB78" s="82">
        <v>43188</v>
      </c>
      <c r="CC78" s="91"/>
      <c r="CD78" s="82">
        <v>0</v>
      </c>
      <c r="CE78" s="82">
        <v>0</v>
      </c>
      <c r="CF78" s="82">
        <v>0</v>
      </c>
      <c r="CG78" s="91"/>
      <c r="CH78" s="91"/>
      <c r="CI78" s="91"/>
    </row>
    <row r="79" spans="1:87">
      <c r="A79" s="91"/>
      <c r="B79" s="80" t="s">
        <v>1807</v>
      </c>
      <c r="C79" s="91">
        <v>75</v>
      </c>
      <c r="D79" s="129">
        <v>0</v>
      </c>
      <c r="E79" s="82">
        <v>0</v>
      </c>
      <c r="F79" s="82">
        <v>0</v>
      </c>
      <c r="G79" s="129">
        <v>0</v>
      </c>
      <c r="H79" s="129">
        <v>0</v>
      </c>
      <c r="I79" s="82">
        <v>0</v>
      </c>
      <c r="J79" s="82">
        <v>0</v>
      </c>
      <c r="K79" s="82">
        <v>0</v>
      </c>
      <c r="L79" s="82">
        <v>0</v>
      </c>
      <c r="M79" s="82">
        <v>0</v>
      </c>
      <c r="N79" s="82">
        <v>0</v>
      </c>
      <c r="O79" s="82">
        <v>0</v>
      </c>
      <c r="P79" s="82">
        <v>0</v>
      </c>
      <c r="Q79" s="82">
        <v>0</v>
      </c>
      <c r="R79" s="82">
        <v>0</v>
      </c>
      <c r="S79" s="82">
        <v>0</v>
      </c>
      <c r="T79" s="82">
        <v>0</v>
      </c>
      <c r="U79" s="82">
        <v>0</v>
      </c>
      <c r="V79" s="82">
        <v>0</v>
      </c>
      <c r="W79" s="82">
        <v>0</v>
      </c>
      <c r="X79" s="129">
        <v>0</v>
      </c>
      <c r="Y79" s="82">
        <v>0</v>
      </c>
      <c r="Z79" s="82">
        <v>0</v>
      </c>
      <c r="AA79" s="82">
        <v>0</v>
      </c>
      <c r="AB79" s="82">
        <v>0</v>
      </c>
      <c r="AC79" s="129">
        <v>0</v>
      </c>
      <c r="AD79" s="129">
        <v>0</v>
      </c>
      <c r="AE79" s="82">
        <v>0</v>
      </c>
      <c r="AF79" s="82">
        <v>0</v>
      </c>
      <c r="AG79" s="82">
        <v>0</v>
      </c>
      <c r="AH79" s="82">
        <v>0</v>
      </c>
      <c r="AI79" s="82">
        <v>0</v>
      </c>
      <c r="AJ79" s="82">
        <v>0</v>
      </c>
      <c r="AK79" s="82">
        <v>0</v>
      </c>
      <c r="AL79" s="82">
        <v>0</v>
      </c>
      <c r="AM79" s="82">
        <v>0</v>
      </c>
      <c r="AN79" s="82">
        <v>0</v>
      </c>
      <c r="AO79" s="82">
        <v>0</v>
      </c>
      <c r="AP79" s="82">
        <v>0</v>
      </c>
      <c r="AQ79" s="129">
        <v>0</v>
      </c>
      <c r="AR79" s="82">
        <v>0</v>
      </c>
      <c r="AS79" s="82">
        <v>0</v>
      </c>
      <c r="AT79" s="82">
        <v>0</v>
      </c>
      <c r="AU79" s="82">
        <v>0</v>
      </c>
      <c r="AV79" s="82">
        <v>0</v>
      </c>
      <c r="AW79" s="82">
        <v>0</v>
      </c>
      <c r="AX79" s="82">
        <v>0</v>
      </c>
      <c r="AY79" s="82">
        <v>0</v>
      </c>
      <c r="AZ79" s="82">
        <v>0</v>
      </c>
      <c r="BA79" s="82">
        <v>0</v>
      </c>
      <c r="BB79" s="82">
        <v>0</v>
      </c>
      <c r="BC79" s="82">
        <v>0</v>
      </c>
      <c r="BD79" s="82">
        <v>0</v>
      </c>
      <c r="BE79" s="82">
        <v>0</v>
      </c>
      <c r="BF79" s="82">
        <v>0</v>
      </c>
      <c r="BG79" s="82">
        <v>0</v>
      </c>
      <c r="BH79" s="82">
        <v>0</v>
      </c>
      <c r="BI79" s="82">
        <v>0</v>
      </c>
      <c r="BJ79" s="82">
        <v>0</v>
      </c>
      <c r="BK79" s="82">
        <v>0</v>
      </c>
      <c r="BL79" s="82">
        <v>0</v>
      </c>
      <c r="BM79" s="82">
        <v>0</v>
      </c>
      <c r="BN79" s="82">
        <v>0</v>
      </c>
      <c r="BO79" s="82">
        <v>0</v>
      </c>
      <c r="BP79" s="82">
        <v>0</v>
      </c>
      <c r="BQ79" s="82">
        <v>0</v>
      </c>
      <c r="BR79" s="82">
        <v>0</v>
      </c>
      <c r="BS79" s="82">
        <v>0</v>
      </c>
      <c r="BT79" s="82">
        <v>0</v>
      </c>
      <c r="BU79" s="82">
        <v>0</v>
      </c>
      <c r="BV79" s="82">
        <v>0</v>
      </c>
      <c r="BW79" s="82">
        <v>0</v>
      </c>
      <c r="BX79" s="82">
        <v>0</v>
      </c>
      <c r="BY79" s="82">
        <v>0</v>
      </c>
      <c r="BZ79" s="82">
        <v>0</v>
      </c>
      <c r="CA79" s="82">
        <v>0</v>
      </c>
      <c r="CB79" s="82">
        <v>0</v>
      </c>
      <c r="CC79" s="91"/>
      <c r="CD79" s="82">
        <v>0</v>
      </c>
      <c r="CE79" s="82">
        <v>0</v>
      </c>
      <c r="CF79" s="82">
        <v>0</v>
      </c>
      <c r="CG79" s="91"/>
      <c r="CH79" s="91"/>
      <c r="CI79" s="91"/>
    </row>
    <row r="80" spans="1:87">
      <c r="A80" s="91"/>
      <c r="B80" s="80" t="s">
        <v>1809</v>
      </c>
      <c r="C80" s="91">
        <v>76</v>
      </c>
      <c r="D80" s="129">
        <v>3561</v>
      </c>
      <c r="E80" s="82">
        <v>1234</v>
      </c>
      <c r="F80" s="82">
        <v>209</v>
      </c>
      <c r="G80" s="129">
        <v>494</v>
      </c>
      <c r="H80" s="129">
        <v>4676</v>
      </c>
      <c r="I80" s="82">
        <v>1140</v>
      </c>
      <c r="J80" s="82">
        <v>460</v>
      </c>
      <c r="K80" s="82">
        <v>4528</v>
      </c>
      <c r="L80" s="82">
        <v>1477</v>
      </c>
      <c r="M80" s="82">
        <v>3862</v>
      </c>
      <c r="N80" s="82">
        <v>2121</v>
      </c>
      <c r="O80" s="82">
        <v>216</v>
      </c>
      <c r="P80" s="82">
        <v>1077</v>
      </c>
      <c r="Q80" s="82">
        <v>1130</v>
      </c>
      <c r="R80" s="82">
        <v>732</v>
      </c>
      <c r="S80" s="82">
        <v>460</v>
      </c>
      <c r="T80" s="82">
        <v>2097</v>
      </c>
      <c r="U80" s="82">
        <v>429</v>
      </c>
      <c r="V80" s="82">
        <v>25982</v>
      </c>
      <c r="W80" s="82">
        <v>783</v>
      </c>
      <c r="X80" s="129">
        <v>4859</v>
      </c>
      <c r="Y80" s="82">
        <v>2224</v>
      </c>
      <c r="Z80" s="82">
        <v>1093</v>
      </c>
      <c r="AA80" s="82">
        <v>1057</v>
      </c>
      <c r="AB80" s="82">
        <v>2728</v>
      </c>
      <c r="AC80" s="129">
        <v>2387</v>
      </c>
      <c r="AD80" s="129">
        <v>2950</v>
      </c>
      <c r="AE80" s="82">
        <v>1772</v>
      </c>
      <c r="AF80" s="82">
        <v>2113</v>
      </c>
      <c r="AG80" s="82">
        <v>2861</v>
      </c>
      <c r="AH80" s="82">
        <v>2108</v>
      </c>
      <c r="AI80" s="82">
        <v>3568</v>
      </c>
      <c r="AJ80" s="82">
        <v>6229</v>
      </c>
      <c r="AK80" s="82">
        <v>2355</v>
      </c>
      <c r="AL80" s="82">
        <v>1073</v>
      </c>
      <c r="AM80" s="82">
        <v>1174</v>
      </c>
      <c r="AN80" s="82">
        <v>1212</v>
      </c>
      <c r="AO80" s="82">
        <v>2266</v>
      </c>
      <c r="AP80" s="82">
        <v>960</v>
      </c>
      <c r="AQ80" s="129">
        <v>13105</v>
      </c>
      <c r="AR80" s="82">
        <v>2250</v>
      </c>
      <c r="AS80" s="82">
        <v>12928</v>
      </c>
      <c r="AT80" s="82">
        <v>5134</v>
      </c>
      <c r="AU80" s="82">
        <v>932</v>
      </c>
      <c r="AV80" s="82">
        <v>3082</v>
      </c>
      <c r="AW80" s="82">
        <v>2187</v>
      </c>
      <c r="AX80" s="82">
        <v>307</v>
      </c>
      <c r="AY80" s="82">
        <v>4502</v>
      </c>
      <c r="AZ80" s="82">
        <v>504</v>
      </c>
      <c r="BA80" s="82">
        <v>1229</v>
      </c>
      <c r="BB80" s="82">
        <v>4930</v>
      </c>
      <c r="BC80" s="82">
        <v>1699</v>
      </c>
      <c r="BD80" s="82">
        <v>13230</v>
      </c>
      <c r="BE80" s="82">
        <v>2919</v>
      </c>
      <c r="BF80" s="82">
        <v>2299</v>
      </c>
      <c r="BG80" s="82">
        <v>1250</v>
      </c>
      <c r="BH80" s="82">
        <v>2102</v>
      </c>
      <c r="BI80" s="82">
        <v>741</v>
      </c>
      <c r="BJ80" s="82">
        <v>2247</v>
      </c>
      <c r="BK80" s="82">
        <v>304</v>
      </c>
      <c r="BL80" s="82">
        <v>11704</v>
      </c>
      <c r="BM80" s="82">
        <v>1909</v>
      </c>
      <c r="BN80" s="82">
        <v>1118</v>
      </c>
      <c r="BO80" s="82">
        <v>1745</v>
      </c>
      <c r="BP80" s="82">
        <v>1925</v>
      </c>
      <c r="BQ80" s="82">
        <v>571</v>
      </c>
      <c r="BR80" s="82">
        <v>2847</v>
      </c>
      <c r="BS80" s="82">
        <v>0</v>
      </c>
      <c r="BT80" s="82">
        <v>201357</v>
      </c>
      <c r="BU80" s="82">
        <v>0</v>
      </c>
      <c r="BV80" s="82">
        <v>0</v>
      </c>
      <c r="BW80" s="82">
        <v>0</v>
      </c>
      <c r="BX80" s="82">
        <v>88139</v>
      </c>
      <c r="BY80" s="82">
        <v>44792</v>
      </c>
      <c r="BZ80" s="82">
        <v>0</v>
      </c>
      <c r="CA80" s="82">
        <v>132930</v>
      </c>
      <c r="CB80" s="82">
        <v>334287</v>
      </c>
      <c r="CC80" s="91"/>
      <c r="CD80" s="82">
        <v>0</v>
      </c>
      <c r="CE80" s="82">
        <v>0</v>
      </c>
      <c r="CF80" s="82">
        <v>0</v>
      </c>
      <c r="CG80" s="91"/>
      <c r="CH80" s="91"/>
      <c r="CI80" s="91"/>
    </row>
    <row r="81" spans="1:87">
      <c r="A81" s="91"/>
      <c r="B81" s="80" t="s">
        <v>1807</v>
      </c>
      <c r="C81" s="91">
        <v>77</v>
      </c>
      <c r="D81" s="129">
        <v>0</v>
      </c>
      <c r="E81" s="82">
        <v>0</v>
      </c>
      <c r="F81" s="82">
        <v>0</v>
      </c>
      <c r="G81" s="129">
        <v>0</v>
      </c>
      <c r="H81" s="129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2">
        <v>0</v>
      </c>
      <c r="Q81" s="82">
        <v>0</v>
      </c>
      <c r="R81" s="82">
        <v>0</v>
      </c>
      <c r="S81" s="82">
        <v>0</v>
      </c>
      <c r="T81" s="82">
        <v>0</v>
      </c>
      <c r="U81" s="82">
        <v>0</v>
      </c>
      <c r="V81" s="82">
        <v>0</v>
      </c>
      <c r="W81" s="82">
        <v>0</v>
      </c>
      <c r="X81" s="129">
        <v>0</v>
      </c>
      <c r="Y81" s="82">
        <v>0</v>
      </c>
      <c r="Z81" s="82">
        <v>0</v>
      </c>
      <c r="AA81" s="82">
        <v>0</v>
      </c>
      <c r="AB81" s="82">
        <v>0</v>
      </c>
      <c r="AC81" s="129">
        <v>0</v>
      </c>
      <c r="AD81" s="129">
        <v>0</v>
      </c>
      <c r="AE81" s="82">
        <v>0</v>
      </c>
      <c r="AF81" s="82">
        <v>0</v>
      </c>
      <c r="AG81" s="82">
        <v>0</v>
      </c>
      <c r="AH81" s="82">
        <v>0</v>
      </c>
      <c r="AI81" s="82">
        <v>0</v>
      </c>
      <c r="AJ81" s="82">
        <v>0</v>
      </c>
      <c r="AK81" s="82">
        <v>0</v>
      </c>
      <c r="AL81" s="82">
        <v>0</v>
      </c>
      <c r="AM81" s="82">
        <v>0</v>
      </c>
      <c r="AN81" s="82">
        <v>0</v>
      </c>
      <c r="AO81" s="82">
        <v>0</v>
      </c>
      <c r="AP81" s="82">
        <v>0</v>
      </c>
      <c r="AQ81" s="129">
        <v>0</v>
      </c>
      <c r="AR81" s="82">
        <v>0</v>
      </c>
      <c r="AS81" s="82">
        <v>0</v>
      </c>
      <c r="AT81" s="82">
        <v>0</v>
      </c>
      <c r="AU81" s="82">
        <v>0</v>
      </c>
      <c r="AV81" s="82">
        <v>0</v>
      </c>
      <c r="AW81" s="82">
        <v>0</v>
      </c>
      <c r="AX81" s="82">
        <v>0</v>
      </c>
      <c r="AY81" s="82">
        <v>0</v>
      </c>
      <c r="AZ81" s="82">
        <v>0</v>
      </c>
      <c r="BA81" s="82">
        <v>0</v>
      </c>
      <c r="BB81" s="82">
        <v>0</v>
      </c>
      <c r="BC81" s="82">
        <v>0</v>
      </c>
      <c r="BD81" s="82">
        <v>0</v>
      </c>
      <c r="BE81" s="82">
        <v>0</v>
      </c>
      <c r="BF81" s="82">
        <v>0</v>
      </c>
      <c r="BG81" s="82">
        <v>0</v>
      </c>
      <c r="BH81" s="82">
        <v>0</v>
      </c>
      <c r="BI81" s="82">
        <v>0</v>
      </c>
      <c r="BJ81" s="82">
        <v>0</v>
      </c>
      <c r="BK81" s="82">
        <v>0</v>
      </c>
      <c r="BL81" s="82">
        <v>0</v>
      </c>
      <c r="BM81" s="82">
        <v>0</v>
      </c>
      <c r="BN81" s="82">
        <v>0</v>
      </c>
      <c r="BO81" s="82">
        <v>0</v>
      </c>
      <c r="BP81" s="82">
        <v>0</v>
      </c>
      <c r="BQ81" s="82">
        <v>0</v>
      </c>
      <c r="BR81" s="82">
        <v>0</v>
      </c>
      <c r="BS81" s="82">
        <v>0</v>
      </c>
      <c r="BT81" s="82">
        <v>0</v>
      </c>
      <c r="BU81" s="82">
        <v>0</v>
      </c>
      <c r="BV81" s="82">
        <v>0</v>
      </c>
      <c r="BW81" s="82">
        <v>0</v>
      </c>
      <c r="BX81" s="82">
        <v>0</v>
      </c>
      <c r="BY81" s="82">
        <v>0</v>
      </c>
      <c r="BZ81" s="82">
        <v>0</v>
      </c>
      <c r="CA81" s="82">
        <v>0</v>
      </c>
      <c r="CB81" s="82">
        <v>0</v>
      </c>
      <c r="CC81" s="91"/>
      <c r="CD81" s="82">
        <v>0</v>
      </c>
      <c r="CE81" s="82">
        <v>0</v>
      </c>
      <c r="CF81" s="82">
        <v>0</v>
      </c>
      <c r="CG81" s="91"/>
      <c r="CH81" s="91"/>
      <c r="CI81" s="91"/>
    </row>
    <row r="82" spans="1:87">
      <c r="A82" s="91"/>
      <c r="B82" s="81" t="s">
        <v>1810</v>
      </c>
      <c r="C82" s="91">
        <v>78</v>
      </c>
      <c r="D82" s="129">
        <v>107994</v>
      </c>
      <c r="E82" s="82">
        <v>53898</v>
      </c>
      <c r="F82" s="82">
        <v>7318</v>
      </c>
      <c r="G82" s="129">
        <v>10582</v>
      </c>
      <c r="H82" s="129">
        <v>68688</v>
      </c>
      <c r="I82" s="82">
        <v>24453</v>
      </c>
      <c r="J82" s="82">
        <v>9731</v>
      </c>
      <c r="K82" s="82">
        <v>177609</v>
      </c>
      <c r="L82" s="82">
        <v>44245</v>
      </c>
      <c r="M82" s="82">
        <v>179621</v>
      </c>
      <c r="N82" s="82">
        <v>43610</v>
      </c>
      <c r="O82" s="82">
        <v>10515</v>
      </c>
      <c r="P82" s="82">
        <v>32982</v>
      </c>
      <c r="Q82" s="82">
        <v>35695</v>
      </c>
      <c r="R82" s="82">
        <v>24684</v>
      </c>
      <c r="S82" s="82">
        <v>15580</v>
      </c>
      <c r="T82" s="82">
        <v>49220</v>
      </c>
      <c r="U82" s="82">
        <v>11712</v>
      </c>
      <c r="V82" s="82">
        <v>347305</v>
      </c>
      <c r="W82" s="82">
        <v>26040</v>
      </c>
      <c r="X82" s="129">
        <v>108637</v>
      </c>
      <c r="Y82" s="82">
        <v>50055</v>
      </c>
      <c r="Z82" s="82">
        <v>27351</v>
      </c>
      <c r="AA82" s="82">
        <v>28159</v>
      </c>
      <c r="AB82" s="82">
        <v>71329</v>
      </c>
      <c r="AC82" s="129">
        <v>57679</v>
      </c>
      <c r="AD82" s="129">
        <v>79560</v>
      </c>
      <c r="AE82" s="82">
        <v>40407</v>
      </c>
      <c r="AF82" s="82">
        <v>58118</v>
      </c>
      <c r="AG82" s="82">
        <v>70256</v>
      </c>
      <c r="AH82" s="82">
        <v>52895</v>
      </c>
      <c r="AI82" s="82">
        <v>92557</v>
      </c>
      <c r="AJ82" s="82">
        <v>158989</v>
      </c>
      <c r="AK82" s="82">
        <v>63488</v>
      </c>
      <c r="AL82" s="82">
        <v>30943</v>
      </c>
      <c r="AM82" s="82">
        <v>36398</v>
      </c>
      <c r="AN82" s="82">
        <v>32950</v>
      </c>
      <c r="AO82" s="82">
        <v>123854</v>
      </c>
      <c r="AP82" s="82">
        <v>20951</v>
      </c>
      <c r="AQ82" s="129">
        <v>336445</v>
      </c>
      <c r="AR82" s="82">
        <v>55103</v>
      </c>
      <c r="AS82" s="82">
        <v>293004</v>
      </c>
      <c r="AT82" s="82">
        <v>159762</v>
      </c>
      <c r="AU82" s="82">
        <v>9993</v>
      </c>
      <c r="AV82" s="82">
        <v>27018</v>
      </c>
      <c r="AW82" s="82">
        <v>41731</v>
      </c>
      <c r="AX82" s="82">
        <v>8867</v>
      </c>
      <c r="AY82" s="82">
        <v>96574</v>
      </c>
      <c r="AZ82" s="82">
        <v>12372</v>
      </c>
      <c r="BA82" s="82">
        <v>21147</v>
      </c>
      <c r="BB82" s="82">
        <v>97753</v>
      </c>
      <c r="BC82" s="82">
        <v>33392</v>
      </c>
      <c r="BD82" s="82">
        <v>178048</v>
      </c>
      <c r="BE82" s="82">
        <v>35943</v>
      </c>
      <c r="BF82" s="82">
        <v>50749</v>
      </c>
      <c r="BG82" s="82">
        <v>25793</v>
      </c>
      <c r="BH82" s="82">
        <v>54642</v>
      </c>
      <c r="BI82" s="82">
        <v>14224</v>
      </c>
      <c r="BJ82" s="82">
        <v>55146</v>
      </c>
      <c r="BK82" s="82">
        <v>5911</v>
      </c>
      <c r="BL82" s="82">
        <v>180590</v>
      </c>
      <c r="BM82" s="82">
        <v>50683</v>
      </c>
      <c r="BN82" s="82">
        <v>26936</v>
      </c>
      <c r="BO82" s="82">
        <v>49287</v>
      </c>
      <c r="BP82" s="82">
        <v>64351</v>
      </c>
      <c r="BQ82" s="82">
        <v>13540</v>
      </c>
      <c r="BR82" s="82">
        <v>66776</v>
      </c>
      <c r="BS82" s="82">
        <v>0</v>
      </c>
      <c r="BT82" s="82">
        <v>4551838</v>
      </c>
      <c r="BU82" s="82">
        <v>620077</v>
      </c>
      <c r="BV82" s="82">
        <v>1007780</v>
      </c>
      <c r="BW82" s="82">
        <v>76605</v>
      </c>
      <c r="BX82" s="82">
        <v>3199445</v>
      </c>
      <c r="BY82" s="82">
        <v>1113772</v>
      </c>
      <c r="BZ82" s="82">
        <v>41560</v>
      </c>
      <c r="CA82" s="82">
        <v>6059239</v>
      </c>
      <c r="CB82" s="82">
        <v>10611077</v>
      </c>
      <c r="CC82" s="91"/>
      <c r="CD82" s="82">
        <v>0</v>
      </c>
      <c r="CE82" s="82">
        <v>0</v>
      </c>
      <c r="CF82" s="82">
        <v>0</v>
      </c>
      <c r="CG82" s="91"/>
      <c r="CH82" s="91"/>
      <c r="CI82" s="91"/>
    </row>
    <row r="83" spans="1:87">
      <c r="A83" s="91" t="s">
        <v>1811</v>
      </c>
      <c r="B83" s="81" t="s">
        <v>1812</v>
      </c>
      <c r="C83" s="91">
        <v>79</v>
      </c>
      <c r="D83" s="129">
        <v>23857</v>
      </c>
      <c r="E83" s="82">
        <v>19173</v>
      </c>
      <c r="F83" s="82">
        <v>2164</v>
      </c>
      <c r="G83" s="129">
        <v>3875</v>
      </c>
      <c r="H83" s="129">
        <v>19150</v>
      </c>
      <c r="I83" s="82">
        <v>6806</v>
      </c>
      <c r="J83" s="82">
        <v>2018</v>
      </c>
      <c r="K83" s="82">
        <v>20075</v>
      </c>
      <c r="L83" s="82">
        <v>9203</v>
      </c>
      <c r="M83" s="82">
        <v>25733</v>
      </c>
      <c r="N83" s="82">
        <v>7251</v>
      </c>
      <c r="O83" s="82">
        <v>1336</v>
      </c>
      <c r="P83" s="82">
        <v>9669</v>
      </c>
      <c r="Q83" s="82">
        <v>17221</v>
      </c>
      <c r="R83" s="82">
        <v>9382</v>
      </c>
      <c r="S83" s="82">
        <v>6028</v>
      </c>
      <c r="T83" s="82">
        <v>9625</v>
      </c>
      <c r="U83" s="82">
        <v>5414</v>
      </c>
      <c r="V83" s="82">
        <v>6803</v>
      </c>
      <c r="W83" s="82">
        <v>4311</v>
      </c>
      <c r="X83" s="129">
        <v>9282</v>
      </c>
      <c r="Y83" s="82">
        <v>8124</v>
      </c>
      <c r="Z83" s="82">
        <v>4773</v>
      </c>
      <c r="AA83" s="82">
        <v>8752</v>
      </c>
      <c r="AB83" s="82">
        <v>19286</v>
      </c>
      <c r="AC83" s="129">
        <v>17654</v>
      </c>
      <c r="AD83" s="129">
        <v>12282</v>
      </c>
      <c r="AE83" s="82">
        <v>6144</v>
      </c>
      <c r="AF83" s="82">
        <v>22128</v>
      </c>
      <c r="AG83" s="82">
        <v>10325</v>
      </c>
      <c r="AH83" s="82">
        <v>13337</v>
      </c>
      <c r="AI83" s="82">
        <v>27595</v>
      </c>
      <c r="AJ83" s="82">
        <v>19759</v>
      </c>
      <c r="AK83" s="82">
        <v>20145</v>
      </c>
      <c r="AL83" s="82">
        <v>8568</v>
      </c>
      <c r="AM83" s="82">
        <v>14413</v>
      </c>
      <c r="AN83" s="82">
        <v>11143</v>
      </c>
      <c r="AO83" s="82">
        <v>14719</v>
      </c>
      <c r="AP83" s="82">
        <v>14030</v>
      </c>
      <c r="AQ83" s="129">
        <v>130365</v>
      </c>
      <c r="AR83" s="82">
        <v>38918</v>
      </c>
      <c r="AS83" s="82">
        <v>249328</v>
      </c>
      <c r="AT83" s="82">
        <v>64546</v>
      </c>
      <c r="AU83" s="82">
        <v>3725</v>
      </c>
      <c r="AV83" s="82">
        <v>6421</v>
      </c>
      <c r="AW83" s="82">
        <v>35398</v>
      </c>
      <c r="AX83" s="82">
        <v>7468</v>
      </c>
      <c r="AY83" s="82">
        <v>38349</v>
      </c>
      <c r="AZ83" s="82">
        <v>6659</v>
      </c>
      <c r="BA83" s="82">
        <v>9536</v>
      </c>
      <c r="BB83" s="82">
        <v>16207</v>
      </c>
      <c r="BC83" s="82">
        <v>34306</v>
      </c>
      <c r="BD83" s="82">
        <v>119723</v>
      </c>
      <c r="BE83" s="82">
        <v>5678</v>
      </c>
      <c r="BF83" s="82">
        <v>45611</v>
      </c>
      <c r="BG83" s="82">
        <v>20908</v>
      </c>
      <c r="BH83" s="82">
        <v>10169</v>
      </c>
      <c r="BI83" s="82">
        <v>9453</v>
      </c>
      <c r="BJ83" s="82">
        <v>83216</v>
      </c>
      <c r="BK83" s="82">
        <v>22918</v>
      </c>
      <c r="BL83" s="82">
        <v>390700</v>
      </c>
      <c r="BM83" s="82">
        <v>192717</v>
      </c>
      <c r="BN83" s="82">
        <v>49724</v>
      </c>
      <c r="BO83" s="82">
        <v>92562</v>
      </c>
      <c r="BP83" s="82">
        <v>49995</v>
      </c>
      <c r="BQ83" s="82">
        <v>9169</v>
      </c>
      <c r="BR83" s="82">
        <v>38349</v>
      </c>
      <c r="BS83" s="82">
        <v>53656</v>
      </c>
      <c r="BT83" s="82">
        <v>2307327</v>
      </c>
      <c r="BU83" s="82">
        <v>0</v>
      </c>
      <c r="BV83" s="82">
        <v>0</v>
      </c>
      <c r="BW83" s="82">
        <v>0</v>
      </c>
      <c r="BX83" s="82">
        <v>0</v>
      </c>
      <c r="BY83" s="82">
        <v>0</v>
      </c>
      <c r="BZ83" s="82">
        <v>0</v>
      </c>
      <c r="CA83" s="82">
        <v>0</v>
      </c>
      <c r="CB83" s="82">
        <v>2307327</v>
      </c>
      <c r="CC83" s="91"/>
      <c r="CD83" s="82">
        <v>0</v>
      </c>
      <c r="CE83" s="82">
        <v>0</v>
      </c>
      <c r="CF83" s="82">
        <v>0</v>
      </c>
      <c r="CG83" s="91"/>
      <c r="CH83" s="91"/>
      <c r="CI83" s="91"/>
    </row>
    <row r="84" spans="1:87">
      <c r="A84" s="91" t="s">
        <v>1813</v>
      </c>
      <c r="B84" s="81" t="s">
        <v>1814</v>
      </c>
      <c r="C84" s="91">
        <v>80</v>
      </c>
      <c r="D84" s="129">
        <v>20433</v>
      </c>
      <c r="E84" s="82">
        <v>16651</v>
      </c>
      <c r="F84" s="82">
        <v>1827</v>
      </c>
      <c r="G84" s="129">
        <v>3048</v>
      </c>
      <c r="H84" s="129">
        <v>13944</v>
      </c>
      <c r="I84" s="82">
        <v>4997</v>
      </c>
      <c r="J84" s="82">
        <v>1589</v>
      </c>
      <c r="K84" s="82">
        <v>15528</v>
      </c>
      <c r="L84" s="82">
        <v>6614</v>
      </c>
      <c r="M84" s="82">
        <v>20026</v>
      </c>
      <c r="N84" s="82">
        <v>5507</v>
      </c>
      <c r="O84" s="82">
        <v>1008</v>
      </c>
      <c r="P84" s="82">
        <v>7801</v>
      </c>
      <c r="Q84" s="82">
        <v>13922</v>
      </c>
      <c r="R84" s="82">
        <v>7874</v>
      </c>
      <c r="S84" s="82">
        <v>4807</v>
      </c>
      <c r="T84" s="82">
        <v>7507</v>
      </c>
      <c r="U84" s="82">
        <v>4236</v>
      </c>
      <c r="V84" s="82">
        <v>4596</v>
      </c>
      <c r="W84" s="82">
        <v>3133</v>
      </c>
      <c r="X84" s="129">
        <v>6823</v>
      </c>
      <c r="Y84" s="82">
        <v>6044</v>
      </c>
      <c r="Z84" s="82">
        <v>3653</v>
      </c>
      <c r="AA84" s="82">
        <v>6581</v>
      </c>
      <c r="AB84" s="82">
        <v>14903</v>
      </c>
      <c r="AC84" s="129">
        <v>14050</v>
      </c>
      <c r="AD84" s="129">
        <v>9342</v>
      </c>
      <c r="AE84" s="82">
        <v>4723</v>
      </c>
      <c r="AF84" s="82">
        <v>17414</v>
      </c>
      <c r="AG84" s="82">
        <v>8095</v>
      </c>
      <c r="AH84" s="82">
        <v>10495</v>
      </c>
      <c r="AI84" s="82">
        <v>21482</v>
      </c>
      <c r="AJ84" s="82">
        <v>15010</v>
      </c>
      <c r="AK84" s="82">
        <v>15864</v>
      </c>
      <c r="AL84" s="82">
        <v>7091</v>
      </c>
      <c r="AM84" s="82">
        <v>11278</v>
      </c>
      <c r="AN84" s="82">
        <v>8976</v>
      </c>
      <c r="AO84" s="82">
        <v>10809</v>
      </c>
      <c r="AP84" s="82">
        <v>10796</v>
      </c>
      <c r="AQ84" s="129">
        <v>105366</v>
      </c>
      <c r="AR84" s="82">
        <v>31173</v>
      </c>
      <c r="AS84" s="82">
        <v>197892</v>
      </c>
      <c r="AT84" s="82">
        <v>52445</v>
      </c>
      <c r="AU84" s="82">
        <v>3164</v>
      </c>
      <c r="AV84" s="82">
        <v>5308</v>
      </c>
      <c r="AW84" s="82">
        <v>26978</v>
      </c>
      <c r="AX84" s="82">
        <v>6359</v>
      </c>
      <c r="AY84" s="82">
        <v>32146</v>
      </c>
      <c r="AZ84" s="82">
        <v>5084</v>
      </c>
      <c r="BA84" s="82">
        <v>7263</v>
      </c>
      <c r="BB84" s="82">
        <v>12139</v>
      </c>
      <c r="BC84" s="82">
        <v>27336</v>
      </c>
      <c r="BD84" s="82">
        <v>90611</v>
      </c>
      <c r="BE84" s="82">
        <v>4365</v>
      </c>
      <c r="BF84" s="82">
        <v>35822</v>
      </c>
      <c r="BG84" s="82">
        <v>16456</v>
      </c>
      <c r="BH84" s="82">
        <v>8241</v>
      </c>
      <c r="BI84" s="82">
        <v>7522</v>
      </c>
      <c r="BJ84" s="82">
        <v>66375</v>
      </c>
      <c r="BK84" s="82">
        <v>17719</v>
      </c>
      <c r="BL84" s="82">
        <v>281204</v>
      </c>
      <c r="BM84" s="82">
        <v>163202</v>
      </c>
      <c r="BN84" s="82">
        <v>41396</v>
      </c>
      <c r="BO84" s="82">
        <v>74965</v>
      </c>
      <c r="BP84" s="82">
        <v>43260</v>
      </c>
      <c r="BQ84" s="82">
        <v>7937</v>
      </c>
      <c r="BR84" s="82">
        <v>32790</v>
      </c>
      <c r="BS84" s="82">
        <v>50829</v>
      </c>
      <c r="BT84" s="82">
        <v>1823824</v>
      </c>
      <c r="BU84" s="82">
        <v>0</v>
      </c>
      <c r="BV84" s="82">
        <v>0</v>
      </c>
      <c r="BW84" s="82">
        <v>0</v>
      </c>
      <c r="BX84" s="82">
        <v>0</v>
      </c>
      <c r="BY84" s="82">
        <v>0</v>
      </c>
      <c r="BZ84" s="82">
        <v>0</v>
      </c>
      <c r="CA84" s="82">
        <v>0</v>
      </c>
      <c r="CB84" s="82">
        <v>1823824</v>
      </c>
      <c r="CC84" s="91"/>
      <c r="CD84" s="82">
        <v>0</v>
      </c>
      <c r="CE84" s="82">
        <v>0</v>
      </c>
      <c r="CF84" s="82">
        <v>0</v>
      </c>
      <c r="CG84" s="91"/>
      <c r="CH84" s="91"/>
      <c r="CI84" s="91"/>
    </row>
    <row r="85" spans="1:87">
      <c r="A85" s="91" t="s">
        <v>1815</v>
      </c>
      <c r="B85" s="81" t="s">
        <v>1816</v>
      </c>
      <c r="C85" s="91">
        <v>81</v>
      </c>
      <c r="D85" s="129">
        <v>3424</v>
      </c>
      <c r="E85" s="82">
        <v>2522</v>
      </c>
      <c r="F85" s="82">
        <v>337</v>
      </c>
      <c r="G85" s="129">
        <v>827</v>
      </c>
      <c r="H85" s="129">
        <v>5206</v>
      </c>
      <c r="I85" s="82">
        <v>1809</v>
      </c>
      <c r="J85" s="82">
        <v>429</v>
      </c>
      <c r="K85" s="82">
        <v>4547</v>
      </c>
      <c r="L85" s="82">
        <v>2589</v>
      </c>
      <c r="M85" s="82">
        <v>5707</v>
      </c>
      <c r="N85" s="82">
        <v>1744</v>
      </c>
      <c r="O85" s="82">
        <v>328</v>
      </c>
      <c r="P85" s="82">
        <v>1868</v>
      </c>
      <c r="Q85" s="82">
        <v>3299</v>
      </c>
      <c r="R85" s="82">
        <v>1508</v>
      </c>
      <c r="S85" s="82">
        <v>1221</v>
      </c>
      <c r="T85" s="82">
        <v>2118</v>
      </c>
      <c r="U85" s="82">
        <v>1178</v>
      </c>
      <c r="V85" s="82">
        <v>2207</v>
      </c>
      <c r="W85" s="82">
        <v>1178</v>
      </c>
      <c r="X85" s="129">
        <v>2459</v>
      </c>
      <c r="Y85" s="82">
        <v>2080</v>
      </c>
      <c r="Z85" s="82">
        <v>1120</v>
      </c>
      <c r="AA85" s="82">
        <v>2171</v>
      </c>
      <c r="AB85" s="82">
        <v>4383</v>
      </c>
      <c r="AC85" s="129">
        <v>3604</v>
      </c>
      <c r="AD85" s="129">
        <v>2940</v>
      </c>
      <c r="AE85" s="82">
        <v>1421</v>
      </c>
      <c r="AF85" s="82">
        <v>4714</v>
      </c>
      <c r="AG85" s="82">
        <v>2230</v>
      </c>
      <c r="AH85" s="82">
        <v>2842</v>
      </c>
      <c r="AI85" s="82">
        <v>6113</v>
      </c>
      <c r="AJ85" s="82">
        <v>4749</v>
      </c>
      <c r="AK85" s="82">
        <v>4281</v>
      </c>
      <c r="AL85" s="82">
        <v>1477</v>
      </c>
      <c r="AM85" s="82">
        <v>3135</v>
      </c>
      <c r="AN85" s="82">
        <v>2167</v>
      </c>
      <c r="AO85" s="82">
        <v>3910</v>
      </c>
      <c r="AP85" s="82">
        <v>3234</v>
      </c>
      <c r="AQ85" s="129">
        <v>24999</v>
      </c>
      <c r="AR85" s="82">
        <v>7745</v>
      </c>
      <c r="AS85" s="82">
        <v>51436</v>
      </c>
      <c r="AT85" s="82">
        <v>12101</v>
      </c>
      <c r="AU85" s="82">
        <v>561</v>
      </c>
      <c r="AV85" s="82">
        <v>1113</v>
      </c>
      <c r="AW85" s="82">
        <v>8420</v>
      </c>
      <c r="AX85" s="82">
        <v>1109</v>
      </c>
      <c r="AY85" s="82">
        <v>6203</v>
      </c>
      <c r="AZ85" s="82">
        <v>1575</v>
      </c>
      <c r="BA85" s="82">
        <v>2273</v>
      </c>
      <c r="BB85" s="82">
        <v>4068</v>
      </c>
      <c r="BC85" s="82">
        <v>6970</v>
      </c>
      <c r="BD85" s="82">
        <v>29112</v>
      </c>
      <c r="BE85" s="82">
        <v>1313</v>
      </c>
      <c r="BF85" s="82">
        <v>9789</v>
      </c>
      <c r="BG85" s="82">
        <v>4452</v>
      </c>
      <c r="BH85" s="82">
        <v>1928</v>
      </c>
      <c r="BI85" s="82">
        <v>1931</v>
      </c>
      <c r="BJ85" s="82">
        <v>16841</v>
      </c>
      <c r="BK85" s="82">
        <v>5199</v>
      </c>
      <c r="BL85" s="82">
        <v>54884</v>
      </c>
      <c r="BM85" s="82">
        <v>26749</v>
      </c>
      <c r="BN85" s="82">
        <v>8328</v>
      </c>
      <c r="BO85" s="82">
        <v>12580</v>
      </c>
      <c r="BP85" s="82">
        <v>6735</v>
      </c>
      <c r="BQ85" s="82">
        <v>1232</v>
      </c>
      <c r="BR85" s="82">
        <v>5559</v>
      </c>
      <c r="BS85" s="82">
        <v>2827</v>
      </c>
      <c r="BT85" s="82">
        <v>421108</v>
      </c>
      <c r="BU85" s="82">
        <v>0</v>
      </c>
      <c r="BV85" s="82">
        <v>0</v>
      </c>
      <c r="BW85" s="82">
        <v>0</v>
      </c>
      <c r="BX85" s="82">
        <v>0</v>
      </c>
      <c r="BY85" s="82">
        <v>0</v>
      </c>
      <c r="BZ85" s="82">
        <v>0</v>
      </c>
      <c r="CA85" s="82">
        <v>0</v>
      </c>
      <c r="CB85" s="82">
        <v>421108</v>
      </c>
      <c r="CC85" s="91"/>
      <c r="CD85" s="82">
        <v>0</v>
      </c>
      <c r="CE85" s="82">
        <v>0</v>
      </c>
      <c r="CF85" s="82">
        <v>0</v>
      </c>
      <c r="CG85" s="91"/>
      <c r="CH85" s="91"/>
      <c r="CI85" s="91"/>
    </row>
    <row r="86" spans="1:87">
      <c r="A86" s="91"/>
      <c r="B86" s="83" t="s">
        <v>1817</v>
      </c>
      <c r="C86" s="91">
        <v>82</v>
      </c>
      <c r="D86" s="129">
        <v>3423</v>
      </c>
      <c r="E86" s="82">
        <v>2521</v>
      </c>
      <c r="F86" s="82">
        <v>333</v>
      </c>
      <c r="G86" s="129">
        <v>771</v>
      </c>
      <c r="H86" s="129">
        <v>4286</v>
      </c>
      <c r="I86" s="82">
        <v>1506</v>
      </c>
      <c r="J86" s="82">
        <v>400</v>
      </c>
      <c r="K86" s="82">
        <v>4381</v>
      </c>
      <c r="L86" s="82">
        <v>2547</v>
      </c>
      <c r="M86" s="82">
        <v>5466</v>
      </c>
      <c r="N86" s="82">
        <v>1594</v>
      </c>
      <c r="O86" s="82">
        <v>307</v>
      </c>
      <c r="P86" s="82">
        <v>1852</v>
      </c>
      <c r="Q86" s="82">
        <v>3277</v>
      </c>
      <c r="R86" s="82">
        <v>1486</v>
      </c>
      <c r="S86" s="82">
        <v>1187</v>
      </c>
      <c r="T86" s="82">
        <v>1954</v>
      </c>
      <c r="U86" s="82">
        <v>1120</v>
      </c>
      <c r="V86" s="82">
        <v>1411</v>
      </c>
      <c r="W86" s="82">
        <v>1133</v>
      </c>
      <c r="X86" s="129">
        <v>2084</v>
      </c>
      <c r="Y86" s="82">
        <v>1758</v>
      </c>
      <c r="Z86" s="82">
        <v>1052</v>
      </c>
      <c r="AA86" s="82">
        <v>1992</v>
      </c>
      <c r="AB86" s="82">
        <v>4148</v>
      </c>
      <c r="AC86" s="129">
        <v>3472</v>
      </c>
      <c r="AD86" s="129">
        <v>2700</v>
      </c>
      <c r="AE86" s="82">
        <v>1358</v>
      </c>
      <c r="AF86" s="82">
        <v>4491</v>
      </c>
      <c r="AG86" s="82">
        <v>2078</v>
      </c>
      <c r="AH86" s="82">
        <v>2637</v>
      </c>
      <c r="AI86" s="82">
        <v>5773</v>
      </c>
      <c r="AJ86" s="82">
        <v>4330</v>
      </c>
      <c r="AK86" s="82">
        <v>4094</v>
      </c>
      <c r="AL86" s="82">
        <v>1370</v>
      </c>
      <c r="AM86" s="82">
        <v>3034</v>
      </c>
      <c r="AN86" s="82">
        <v>2060</v>
      </c>
      <c r="AO86" s="82">
        <v>3233</v>
      </c>
      <c r="AP86" s="82">
        <v>3131</v>
      </c>
      <c r="AQ86" s="129">
        <v>24145</v>
      </c>
      <c r="AR86" s="82">
        <v>7653</v>
      </c>
      <c r="AS86" s="82">
        <v>50389</v>
      </c>
      <c r="AT86" s="82">
        <v>11769</v>
      </c>
      <c r="AU86" s="82">
        <v>538</v>
      </c>
      <c r="AV86" s="82">
        <v>998</v>
      </c>
      <c r="AW86" s="82">
        <v>7772</v>
      </c>
      <c r="AX86" s="82">
        <v>1071</v>
      </c>
      <c r="AY86" s="82">
        <v>6137</v>
      </c>
      <c r="AZ86" s="82">
        <v>1459</v>
      </c>
      <c r="BA86" s="82">
        <v>2061</v>
      </c>
      <c r="BB86" s="82">
        <v>3578</v>
      </c>
      <c r="BC86" s="82">
        <v>6482</v>
      </c>
      <c r="BD86" s="82">
        <v>24092</v>
      </c>
      <c r="BE86" s="82">
        <v>1243</v>
      </c>
      <c r="BF86" s="82">
        <v>9083</v>
      </c>
      <c r="BG86" s="82">
        <v>4341</v>
      </c>
      <c r="BH86" s="82">
        <v>1898</v>
      </c>
      <c r="BI86" s="82">
        <v>1886</v>
      </c>
      <c r="BJ86" s="82">
        <v>16435</v>
      </c>
      <c r="BK86" s="82">
        <v>5101</v>
      </c>
      <c r="BL86" s="82">
        <v>54175</v>
      </c>
      <c r="BM86" s="82">
        <v>26686</v>
      </c>
      <c r="BN86" s="82">
        <v>8320</v>
      </c>
      <c r="BO86" s="82">
        <v>12572</v>
      </c>
      <c r="BP86" s="82">
        <v>6497</v>
      </c>
      <c r="BQ86" s="82">
        <v>1215</v>
      </c>
      <c r="BR86" s="82">
        <v>5465</v>
      </c>
      <c r="BS86" s="82">
        <v>2827</v>
      </c>
      <c r="BT86" s="82">
        <v>401638</v>
      </c>
      <c r="BU86" s="82">
        <v>0</v>
      </c>
      <c r="BV86" s="82">
        <v>0</v>
      </c>
      <c r="BW86" s="82">
        <v>0</v>
      </c>
      <c r="BX86" s="82">
        <v>0</v>
      </c>
      <c r="BY86" s="82">
        <v>0</v>
      </c>
      <c r="BZ86" s="82">
        <v>0</v>
      </c>
      <c r="CA86" s="82">
        <v>0</v>
      </c>
      <c r="CB86" s="82">
        <v>401638</v>
      </c>
      <c r="CC86" s="91"/>
      <c r="CD86" s="82">
        <v>0</v>
      </c>
      <c r="CE86" s="82">
        <v>0</v>
      </c>
      <c r="CF86" s="82">
        <v>0</v>
      </c>
      <c r="CG86" s="91"/>
      <c r="CH86" s="91"/>
      <c r="CI86" s="91"/>
    </row>
    <row r="87" spans="1:87">
      <c r="A87" s="91"/>
      <c r="B87" s="81" t="s">
        <v>1818</v>
      </c>
      <c r="C87" s="91">
        <v>83</v>
      </c>
      <c r="D87" s="129">
        <v>1</v>
      </c>
      <c r="E87" s="82">
        <v>1</v>
      </c>
      <c r="F87" s="82">
        <v>4</v>
      </c>
      <c r="G87" s="129">
        <v>56</v>
      </c>
      <c r="H87" s="129">
        <v>920</v>
      </c>
      <c r="I87" s="82">
        <v>303</v>
      </c>
      <c r="J87" s="82">
        <v>29</v>
      </c>
      <c r="K87" s="82">
        <v>166</v>
      </c>
      <c r="L87" s="82">
        <v>42</v>
      </c>
      <c r="M87" s="82">
        <v>241</v>
      </c>
      <c r="N87" s="82">
        <v>150</v>
      </c>
      <c r="O87" s="82">
        <v>21</v>
      </c>
      <c r="P87" s="82">
        <v>16</v>
      </c>
      <c r="Q87" s="82">
        <v>22</v>
      </c>
      <c r="R87" s="82">
        <v>22</v>
      </c>
      <c r="S87" s="82">
        <v>34</v>
      </c>
      <c r="T87" s="82">
        <v>164</v>
      </c>
      <c r="U87" s="82">
        <v>58</v>
      </c>
      <c r="V87" s="82">
        <v>796</v>
      </c>
      <c r="W87" s="82">
        <v>45</v>
      </c>
      <c r="X87" s="129">
        <v>375</v>
      </c>
      <c r="Y87" s="82">
        <v>322</v>
      </c>
      <c r="Z87" s="82">
        <v>68</v>
      </c>
      <c r="AA87" s="82">
        <v>179</v>
      </c>
      <c r="AB87" s="82">
        <v>235</v>
      </c>
      <c r="AC87" s="129">
        <v>132</v>
      </c>
      <c r="AD87" s="129">
        <v>240</v>
      </c>
      <c r="AE87" s="82">
        <v>63</v>
      </c>
      <c r="AF87" s="82">
        <v>223</v>
      </c>
      <c r="AG87" s="82">
        <v>152</v>
      </c>
      <c r="AH87" s="82">
        <v>205</v>
      </c>
      <c r="AI87" s="82">
        <v>340</v>
      </c>
      <c r="AJ87" s="82">
        <v>419</v>
      </c>
      <c r="AK87" s="82">
        <v>187</v>
      </c>
      <c r="AL87" s="82">
        <v>107</v>
      </c>
      <c r="AM87" s="82">
        <v>101</v>
      </c>
      <c r="AN87" s="82">
        <v>107</v>
      </c>
      <c r="AO87" s="82">
        <v>677</v>
      </c>
      <c r="AP87" s="82">
        <v>103</v>
      </c>
      <c r="AQ87" s="129">
        <v>854</v>
      </c>
      <c r="AR87" s="82">
        <v>92</v>
      </c>
      <c r="AS87" s="82">
        <v>1047</v>
      </c>
      <c r="AT87" s="82">
        <v>332</v>
      </c>
      <c r="AU87" s="82">
        <v>23</v>
      </c>
      <c r="AV87" s="82">
        <v>115</v>
      </c>
      <c r="AW87" s="82">
        <v>648</v>
      </c>
      <c r="AX87" s="82">
        <v>38</v>
      </c>
      <c r="AY87" s="82">
        <v>66</v>
      </c>
      <c r="AZ87" s="82">
        <v>116</v>
      </c>
      <c r="BA87" s="82">
        <v>212</v>
      </c>
      <c r="BB87" s="82">
        <v>490</v>
      </c>
      <c r="BC87" s="82">
        <v>488</v>
      </c>
      <c r="BD87" s="82">
        <v>5020</v>
      </c>
      <c r="BE87" s="82">
        <v>70</v>
      </c>
      <c r="BF87" s="82">
        <v>706</v>
      </c>
      <c r="BG87" s="82">
        <v>111</v>
      </c>
      <c r="BH87" s="82">
        <v>30</v>
      </c>
      <c r="BI87" s="82">
        <v>45</v>
      </c>
      <c r="BJ87" s="82">
        <v>406</v>
      </c>
      <c r="BK87" s="82">
        <v>98</v>
      </c>
      <c r="BL87" s="82">
        <v>709</v>
      </c>
      <c r="BM87" s="82">
        <v>63</v>
      </c>
      <c r="BN87" s="82">
        <v>8</v>
      </c>
      <c r="BO87" s="82">
        <v>8</v>
      </c>
      <c r="BP87" s="82">
        <v>238</v>
      </c>
      <c r="BQ87" s="82">
        <v>17</v>
      </c>
      <c r="BR87" s="82">
        <v>94</v>
      </c>
      <c r="BS87" s="82">
        <v>0</v>
      </c>
      <c r="BT87" s="82">
        <v>19470</v>
      </c>
      <c r="BU87" s="82">
        <v>0</v>
      </c>
      <c r="BV87" s="82">
        <v>0</v>
      </c>
      <c r="BW87" s="82">
        <v>0</v>
      </c>
      <c r="BX87" s="82">
        <v>0</v>
      </c>
      <c r="BY87" s="82">
        <v>0</v>
      </c>
      <c r="BZ87" s="82">
        <v>0</v>
      </c>
      <c r="CA87" s="82">
        <v>0</v>
      </c>
      <c r="CB87" s="82">
        <v>19470</v>
      </c>
      <c r="CC87" s="91"/>
      <c r="CD87" s="82">
        <v>0</v>
      </c>
      <c r="CE87" s="82">
        <v>0</v>
      </c>
      <c r="CF87" s="82">
        <v>0</v>
      </c>
      <c r="CG87" s="91"/>
      <c r="CH87" s="91"/>
      <c r="CI87" s="91"/>
    </row>
    <row r="88" spans="1:87">
      <c r="A88" s="91" t="s">
        <v>1819</v>
      </c>
      <c r="B88" s="81" t="s">
        <v>1820</v>
      </c>
      <c r="C88" s="91">
        <v>84</v>
      </c>
      <c r="D88" s="129">
        <v>0</v>
      </c>
      <c r="E88" s="82">
        <v>0</v>
      </c>
      <c r="F88" s="82">
        <v>0</v>
      </c>
      <c r="G88" s="129">
        <v>0</v>
      </c>
      <c r="H88" s="129">
        <v>0</v>
      </c>
      <c r="I88" s="82">
        <v>0</v>
      </c>
      <c r="J88" s="82">
        <v>0</v>
      </c>
      <c r="K88" s="82">
        <v>0</v>
      </c>
      <c r="L88" s="82">
        <v>0</v>
      </c>
      <c r="M88" s="82">
        <v>0</v>
      </c>
      <c r="N88" s="82">
        <v>0</v>
      </c>
      <c r="O88" s="82">
        <v>0</v>
      </c>
      <c r="P88" s="82">
        <v>0</v>
      </c>
      <c r="Q88" s="82">
        <v>0</v>
      </c>
      <c r="R88" s="82">
        <v>0</v>
      </c>
      <c r="S88" s="82">
        <v>0</v>
      </c>
      <c r="T88" s="82">
        <v>0</v>
      </c>
      <c r="U88" s="82">
        <v>0</v>
      </c>
      <c r="V88" s="82">
        <v>0</v>
      </c>
      <c r="W88" s="82">
        <v>0</v>
      </c>
      <c r="X88" s="129">
        <v>0</v>
      </c>
      <c r="Y88" s="82">
        <v>0</v>
      </c>
      <c r="Z88" s="82">
        <v>0</v>
      </c>
      <c r="AA88" s="82">
        <v>0</v>
      </c>
      <c r="AB88" s="82">
        <v>0</v>
      </c>
      <c r="AC88" s="129">
        <v>0</v>
      </c>
      <c r="AD88" s="129">
        <v>0</v>
      </c>
      <c r="AE88" s="82">
        <v>0</v>
      </c>
      <c r="AF88" s="82">
        <v>0</v>
      </c>
      <c r="AG88" s="82">
        <v>0</v>
      </c>
      <c r="AH88" s="82">
        <v>0</v>
      </c>
      <c r="AI88" s="82">
        <v>0</v>
      </c>
      <c r="AJ88" s="82">
        <v>0</v>
      </c>
      <c r="AK88" s="82">
        <v>0</v>
      </c>
      <c r="AL88" s="82">
        <v>0</v>
      </c>
      <c r="AM88" s="82">
        <v>0</v>
      </c>
      <c r="AN88" s="82">
        <v>0</v>
      </c>
      <c r="AO88" s="82">
        <v>0</v>
      </c>
      <c r="AP88" s="82">
        <v>0</v>
      </c>
      <c r="AQ88" s="129">
        <v>0</v>
      </c>
      <c r="AR88" s="82">
        <v>0</v>
      </c>
      <c r="AS88" s="82">
        <v>0</v>
      </c>
      <c r="AT88" s="82">
        <v>0</v>
      </c>
      <c r="AU88" s="82">
        <v>0</v>
      </c>
      <c r="AV88" s="82">
        <v>0</v>
      </c>
      <c r="AW88" s="82">
        <v>0</v>
      </c>
      <c r="AX88" s="82">
        <v>0</v>
      </c>
      <c r="AY88" s="82">
        <v>0</v>
      </c>
      <c r="AZ88" s="82">
        <v>0</v>
      </c>
      <c r="BA88" s="82">
        <v>0</v>
      </c>
      <c r="BB88" s="82">
        <v>0</v>
      </c>
      <c r="BC88" s="82">
        <v>0</v>
      </c>
      <c r="BD88" s="82">
        <v>0</v>
      </c>
      <c r="BE88" s="82">
        <v>0</v>
      </c>
      <c r="BF88" s="82">
        <v>0</v>
      </c>
      <c r="BG88" s="82">
        <v>0</v>
      </c>
      <c r="BH88" s="82">
        <v>0</v>
      </c>
      <c r="BI88" s="82">
        <v>0</v>
      </c>
      <c r="BJ88" s="82">
        <v>0</v>
      </c>
      <c r="BK88" s="82">
        <v>0</v>
      </c>
      <c r="BL88" s="82">
        <v>54612</v>
      </c>
      <c r="BM88" s="82">
        <v>2766</v>
      </c>
      <c r="BN88" s="82">
        <v>0</v>
      </c>
      <c r="BO88" s="82">
        <v>5017</v>
      </c>
      <c r="BP88" s="82">
        <v>0</v>
      </c>
      <c r="BQ88" s="82">
        <v>0</v>
      </c>
      <c r="BR88" s="82">
        <v>0</v>
      </c>
      <c r="BS88" s="82">
        <v>0</v>
      </c>
      <c r="BT88" s="82">
        <v>62395</v>
      </c>
      <c r="BU88" s="82">
        <v>0</v>
      </c>
      <c r="BV88" s="82">
        <v>0</v>
      </c>
      <c r="BW88" s="82">
        <v>0</v>
      </c>
      <c r="BX88" s="82">
        <v>0</v>
      </c>
      <c r="BY88" s="82">
        <v>0</v>
      </c>
      <c r="BZ88" s="82">
        <v>0</v>
      </c>
      <c r="CA88" s="82">
        <v>0</v>
      </c>
      <c r="CB88" s="82">
        <v>62395</v>
      </c>
      <c r="CC88" s="91"/>
      <c r="CD88" s="82">
        <v>0</v>
      </c>
      <c r="CE88" s="82">
        <v>0</v>
      </c>
      <c r="CF88" s="82">
        <v>0</v>
      </c>
      <c r="CG88" s="91"/>
      <c r="CH88" s="91"/>
      <c r="CI88" s="91"/>
    </row>
    <row r="89" spans="1:87">
      <c r="A89" s="91" t="s">
        <v>1821</v>
      </c>
      <c r="B89" s="81" t="s">
        <v>1822</v>
      </c>
      <c r="C89" s="91">
        <v>85</v>
      </c>
      <c r="D89" s="129">
        <v>136642</v>
      </c>
      <c r="E89" s="82">
        <v>41849</v>
      </c>
      <c r="F89" s="82">
        <v>19473</v>
      </c>
      <c r="G89" s="129">
        <v>4839</v>
      </c>
      <c r="H89" s="129">
        <v>103839</v>
      </c>
      <c r="I89" s="82">
        <v>46378</v>
      </c>
      <c r="J89" s="82">
        <v>-100</v>
      </c>
      <c r="K89" s="82">
        <v>9566</v>
      </c>
      <c r="L89" s="82">
        <v>-1358</v>
      </c>
      <c r="M89" s="82">
        <v>17308</v>
      </c>
      <c r="N89" s="82">
        <v>11231</v>
      </c>
      <c r="O89" s="82">
        <v>3328</v>
      </c>
      <c r="P89" s="82">
        <v>3593</v>
      </c>
      <c r="Q89" s="82">
        <v>7111</v>
      </c>
      <c r="R89" s="82">
        <v>3696</v>
      </c>
      <c r="S89" s="82">
        <v>3877</v>
      </c>
      <c r="T89" s="82">
        <v>7158</v>
      </c>
      <c r="U89" s="82">
        <v>3902</v>
      </c>
      <c r="V89" s="82">
        <v>-35838</v>
      </c>
      <c r="W89" s="82">
        <v>2155</v>
      </c>
      <c r="X89" s="129">
        <v>5634</v>
      </c>
      <c r="Y89" s="82">
        <v>4396</v>
      </c>
      <c r="Z89" s="82">
        <v>3122</v>
      </c>
      <c r="AA89" s="82">
        <v>13379</v>
      </c>
      <c r="AB89" s="82">
        <v>5596</v>
      </c>
      <c r="AC89" s="129">
        <v>10704</v>
      </c>
      <c r="AD89" s="129">
        <v>11833</v>
      </c>
      <c r="AE89" s="82">
        <v>2721</v>
      </c>
      <c r="AF89" s="82">
        <v>11729</v>
      </c>
      <c r="AG89" s="82">
        <v>6781</v>
      </c>
      <c r="AH89" s="82">
        <v>4325</v>
      </c>
      <c r="AI89" s="82">
        <v>10006</v>
      </c>
      <c r="AJ89" s="82">
        <v>14464</v>
      </c>
      <c r="AK89" s="82">
        <v>4626</v>
      </c>
      <c r="AL89" s="82">
        <v>2904</v>
      </c>
      <c r="AM89" s="82">
        <v>15719</v>
      </c>
      <c r="AN89" s="82">
        <v>10591</v>
      </c>
      <c r="AO89" s="82">
        <v>41249</v>
      </c>
      <c r="AP89" s="82">
        <v>21213</v>
      </c>
      <c r="AQ89" s="129">
        <v>157344</v>
      </c>
      <c r="AR89" s="82">
        <v>44615</v>
      </c>
      <c r="AS89" s="82">
        <v>272571</v>
      </c>
      <c r="AT89" s="82">
        <v>63675</v>
      </c>
      <c r="AU89" s="82">
        <v>2012</v>
      </c>
      <c r="AV89" s="82">
        <v>1528</v>
      </c>
      <c r="AW89" s="82">
        <v>21876</v>
      </c>
      <c r="AX89" s="82">
        <v>4714</v>
      </c>
      <c r="AY89" s="82">
        <v>56226</v>
      </c>
      <c r="AZ89" s="82">
        <v>2331</v>
      </c>
      <c r="BA89" s="82">
        <v>6990</v>
      </c>
      <c r="BB89" s="82">
        <v>42043</v>
      </c>
      <c r="BC89" s="82">
        <v>32869</v>
      </c>
      <c r="BD89" s="82">
        <v>141264</v>
      </c>
      <c r="BE89" s="82">
        <v>415861</v>
      </c>
      <c r="BF89" s="82">
        <v>62501</v>
      </c>
      <c r="BG89" s="82">
        <v>22562</v>
      </c>
      <c r="BH89" s="82">
        <v>15288</v>
      </c>
      <c r="BI89" s="82">
        <v>21147</v>
      </c>
      <c r="BJ89" s="82">
        <v>41682</v>
      </c>
      <c r="BK89" s="82">
        <v>3578</v>
      </c>
      <c r="BL89" s="82">
        <v>56795</v>
      </c>
      <c r="BM89" s="82">
        <v>8923</v>
      </c>
      <c r="BN89" s="82">
        <v>5503</v>
      </c>
      <c r="BO89" s="82">
        <v>4375</v>
      </c>
      <c r="BP89" s="82">
        <v>40622</v>
      </c>
      <c r="BQ89" s="82">
        <v>8268</v>
      </c>
      <c r="BR89" s="82">
        <v>25047</v>
      </c>
      <c r="BS89" s="82">
        <v>0</v>
      </c>
      <c r="BT89" s="82">
        <v>2171851</v>
      </c>
      <c r="BU89" s="82">
        <v>0</v>
      </c>
      <c r="BV89" s="82">
        <v>0</v>
      </c>
      <c r="BW89" s="82">
        <v>0</v>
      </c>
      <c r="BX89" s="82">
        <v>0</v>
      </c>
      <c r="BY89" s="82">
        <v>0</v>
      </c>
      <c r="BZ89" s="82">
        <v>0</v>
      </c>
      <c r="CA89" s="82">
        <v>0</v>
      </c>
      <c r="CB89" s="82">
        <v>2171851</v>
      </c>
      <c r="CC89" s="91"/>
      <c r="CD89" s="82">
        <v>0</v>
      </c>
      <c r="CE89" s="82">
        <v>0</v>
      </c>
      <c r="CF89" s="82">
        <v>0</v>
      </c>
      <c r="CG89" s="91"/>
      <c r="CH89" s="91"/>
      <c r="CI89" s="91"/>
    </row>
    <row r="90" spans="1:87">
      <c r="A90" s="91"/>
      <c r="B90" s="81" t="s">
        <v>1823</v>
      </c>
      <c r="C90" s="91">
        <v>86</v>
      </c>
      <c r="D90" s="129">
        <v>75209</v>
      </c>
      <c r="E90" s="82">
        <v>31892</v>
      </c>
      <c r="F90" s="82">
        <v>9586</v>
      </c>
      <c r="G90" s="129">
        <v>253</v>
      </c>
      <c r="H90" s="129">
        <v>0</v>
      </c>
      <c r="I90" s="82">
        <v>0</v>
      </c>
      <c r="J90" s="82">
        <v>0</v>
      </c>
      <c r="K90" s="82">
        <v>298</v>
      </c>
      <c r="L90" s="82">
        <v>0</v>
      </c>
      <c r="M90" s="82">
        <v>3659</v>
      </c>
      <c r="N90" s="82">
        <v>20</v>
      </c>
      <c r="O90" s="82">
        <v>0</v>
      </c>
      <c r="P90" s="82">
        <v>1274</v>
      </c>
      <c r="Q90" s="82">
        <v>6447</v>
      </c>
      <c r="R90" s="82">
        <v>558</v>
      </c>
      <c r="S90" s="82">
        <v>1495</v>
      </c>
      <c r="T90" s="82">
        <v>257</v>
      </c>
      <c r="U90" s="82">
        <v>434</v>
      </c>
      <c r="V90" s="82">
        <v>0</v>
      </c>
      <c r="W90" s="82">
        <v>0</v>
      </c>
      <c r="X90" s="129">
        <v>0</v>
      </c>
      <c r="Y90" s="82">
        <v>0</v>
      </c>
      <c r="Z90" s="82">
        <v>395</v>
      </c>
      <c r="AA90" s="82">
        <v>0</v>
      </c>
      <c r="AB90" s="82">
        <v>216</v>
      </c>
      <c r="AC90" s="129">
        <v>693</v>
      </c>
      <c r="AD90" s="129">
        <v>0</v>
      </c>
      <c r="AE90" s="82">
        <v>4</v>
      </c>
      <c r="AF90" s="82">
        <v>2213</v>
      </c>
      <c r="AG90" s="82">
        <v>0</v>
      </c>
      <c r="AH90" s="82">
        <v>0</v>
      </c>
      <c r="AI90" s="82">
        <v>0</v>
      </c>
      <c r="AJ90" s="82">
        <v>0</v>
      </c>
      <c r="AK90" s="82">
        <v>50</v>
      </c>
      <c r="AL90" s="82">
        <v>49</v>
      </c>
      <c r="AM90" s="82">
        <v>1589</v>
      </c>
      <c r="AN90" s="82">
        <v>4003</v>
      </c>
      <c r="AO90" s="82">
        <v>0</v>
      </c>
      <c r="AP90" s="82">
        <v>1540</v>
      </c>
      <c r="AQ90" s="129">
        <v>68443</v>
      </c>
      <c r="AR90" s="82">
        <v>18345</v>
      </c>
      <c r="AS90" s="82">
        <v>55971</v>
      </c>
      <c r="AT90" s="82">
        <v>24698</v>
      </c>
      <c r="AU90" s="82">
        <v>313</v>
      </c>
      <c r="AV90" s="82">
        <v>0</v>
      </c>
      <c r="AW90" s="82">
        <v>1031</v>
      </c>
      <c r="AX90" s="82">
        <v>662</v>
      </c>
      <c r="AY90" s="82">
        <v>31545</v>
      </c>
      <c r="AZ90" s="82">
        <v>607</v>
      </c>
      <c r="BA90" s="82">
        <v>547</v>
      </c>
      <c r="BB90" s="82">
        <v>342</v>
      </c>
      <c r="BC90" s="82">
        <v>6398</v>
      </c>
      <c r="BD90" s="82">
        <v>2182</v>
      </c>
      <c r="BE90" s="82">
        <v>3909</v>
      </c>
      <c r="BF90" s="82">
        <v>27012</v>
      </c>
      <c r="BG90" s="82">
        <v>9458</v>
      </c>
      <c r="BH90" s="82">
        <v>4976</v>
      </c>
      <c r="BI90" s="82">
        <v>746</v>
      </c>
      <c r="BJ90" s="82">
        <v>4723</v>
      </c>
      <c r="BK90" s="82">
        <v>895</v>
      </c>
      <c r="BL90" s="82">
        <v>0</v>
      </c>
      <c r="BM90" s="82">
        <v>0</v>
      </c>
      <c r="BN90" s="82">
        <v>4765</v>
      </c>
      <c r="BO90" s="82">
        <v>0</v>
      </c>
      <c r="BP90" s="82">
        <v>26915</v>
      </c>
      <c r="BQ90" s="82">
        <v>5371</v>
      </c>
      <c r="BR90" s="82">
        <v>18829</v>
      </c>
      <c r="BS90" s="82">
        <v>0</v>
      </c>
      <c r="BT90" s="82">
        <v>460817</v>
      </c>
      <c r="BU90" s="82">
        <v>0</v>
      </c>
      <c r="BV90" s="82">
        <v>0</v>
      </c>
      <c r="BW90" s="82">
        <v>0</v>
      </c>
      <c r="BX90" s="82">
        <v>0</v>
      </c>
      <c r="BY90" s="82">
        <v>0</v>
      </c>
      <c r="BZ90" s="82">
        <v>0</v>
      </c>
      <c r="CA90" s="82">
        <v>0</v>
      </c>
      <c r="CB90" s="82">
        <v>460817</v>
      </c>
      <c r="CC90" s="91"/>
      <c r="CD90" s="82">
        <v>0</v>
      </c>
      <c r="CE90" s="82">
        <v>0</v>
      </c>
      <c r="CF90" s="82">
        <v>0</v>
      </c>
      <c r="CG90" s="91"/>
      <c r="CH90" s="91"/>
      <c r="CI90" s="91"/>
    </row>
    <row r="91" spans="1:87">
      <c r="A91" s="91"/>
      <c r="B91" s="81" t="s">
        <v>1824</v>
      </c>
      <c r="C91" s="91">
        <v>87</v>
      </c>
      <c r="D91" s="129">
        <v>61433</v>
      </c>
      <c r="E91" s="82">
        <v>9957</v>
      </c>
      <c r="F91" s="82">
        <v>9887</v>
      </c>
      <c r="G91" s="129">
        <v>4586</v>
      </c>
      <c r="H91" s="129">
        <v>103839</v>
      </c>
      <c r="I91" s="82">
        <v>46378</v>
      </c>
      <c r="J91" s="82">
        <v>-100</v>
      </c>
      <c r="K91" s="82">
        <v>9268</v>
      </c>
      <c r="L91" s="82">
        <v>-1358</v>
      </c>
      <c r="M91" s="82">
        <v>13649</v>
      </c>
      <c r="N91" s="82">
        <v>11211</v>
      </c>
      <c r="O91" s="82">
        <v>3328</v>
      </c>
      <c r="P91" s="82">
        <v>2319</v>
      </c>
      <c r="Q91" s="82">
        <v>664</v>
      </c>
      <c r="R91" s="82">
        <v>3138</v>
      </c>
      <c r="S91" s="82">
        <v>2382</v>
      </c>
      <c r="T91" s="82">
        <v>6901</v>
      </c>
      <c r="U91" s="82">
        <v>3468</v>
      </c>
      <c r="V91" s="82">
        <v>-35838</v>
      </c>
      <c r="W91" s="82">
        <v>2155</v>
      </c>
      <c r="X91" s="129">
        <v>5634</v>
      </c>
      <c r="Y91" s="82">
        <v>4396</v>
      </c>
      <c r="Z91" s="82">
        <v>2727</v>
      </c>
      <c r="AA91" s="82">
        <v>13379</v>
      </c>
      <c r="AB91" s="82">
        <v>5380</v>
      </c>
      <c r="AC91" s="129">
        <v>10011</v>
      </c>
      <c r="AD91" s="129">
        <v>11833</v>
      </c>
      <c r="AE91" s="82">
        <v>2717</v>
      </c>
      <c r="AF91" s="82">
        <v>9516</v>
      </c>
      <c r="AG91" s="82">
        <v>6781</v>
      </c>
      <c r="AH91" s="82">
        <v>4325</v>
      </c>
      <c r="AI91" s="82">
        <v>10006</v>
      </c>
      <c r="AJ91" s="82">
        <v>14464</v>
      </c>
      <c r="AK91" s="82">
        <v>4576</v>
      </c>
      <c r="AL91" s="82">
        <v>2855</v>
      </c>
      <c r="AM91" s="82">
        <v>14130</v>
      </c>
      <c r="AN91" s="82">
        <v>6588</v>
      </c>
      <c r="AO91" s="82">
        <v>41249</v>
      </c>
      <c r="AP91" s="82">
        <v>19673</v>
      </c>
      <c r="AQ91" s="129">
        <v>88901</v>
      </c>
      <c r="AR91" s="82">
        <v>26270</v>
      </c>
      <c r="AS91" s="82">
        <v>216600</v>
      </c>
      <c r="AT91" s="82">
        <v>38977</v>
      </c>
      <c r="AU91" s="82">
        <v>1699</v>
      </c>
      <c r="AV91" s="82">
        <v>1528</v>
      </c>
      <c r="AW91" s="82">
        <v>20845</v>
      </c>
      <c r="AX91" s="82">
        <v>4052</v>
      </c>
      <c r="AY91" s="82">
        <v>24681</v>
      </c>
      <c r="AZ91" s="82">
        <v>1724</v>
      </c>
      <c r="BA91" s="82">
        <v>6443</v>
      </c>
      <c r="BB91" s="82">
        <v>41701</v>
      </c>
      <c r="BC91" s="82">
        <v>26471</v>
      </c>
      <c r="BD91" s="82">
        <v>139082</v>
      </c>
      <c r="BE91" s="82">
        <v>411952</v>
      </c>
      <c r="BF91" s="82">
        <v>35489</v>
      </c>
      <c r="BG91" s="82">
        <v>13104</v>
      </c>
      <c r="BH91" s="82">
        <v>10312</v>
      </c>
      <c r="BI91" s="82">
        <v>20401</v>
      </c>
      <c r="BJ91" s="82">
        <v>36959</v>
      </c>
      <c r="BK91" s="82">
        <v>2683</v>
      </c>
      <c r="BL91" s="82">
        <v>56795</v>
      </c>
      <c r="BM91" s="82">
        <v>8923</v>
      </c>
      <c r="BN91" s="82">
        <v>738</v>
      </c>
      <c r="BO91" s="82">
        <v>4375</v>
      </c>
      <c r="BP91" s="82">
        <v>13707</v>
      </c>
      <c r="BQ91" s="82">
        <v>2897</v>
      </c>
      <c r="BR91" s="82">
        <v>6218</v>
      </c>
      <c r="BS91" s="82">
        <v>0</v>
      </c>
      <c r="BT91" s="82">
        <v>1711034</v>
      </c>
      <c r="BU91" s="82">
        <v>0</v>
      </c>
      <c r="BV91" s="82">
        <v>0</v>
      </c>
      <c r="BW91" s="82">
        <v>0</v>
      </c>
      <c r="BX91" s="82">
        <v>0</v>
      </c>
      <c r="BY91" s="82">
        <v>0</v>
      </c>
      <c r="BZ91" s="82">
        <v>0</v>
      </c>
      <c r="CA91" s="82">
        <v>0</v>
      </c>
      <c r="CB91" s="82">
        <v>1711034</v>
      </c>
      <c r="CC91" s="91"/>
      <c r="CD91" s="82">
        <v>0</v>
      </c>
      <c r="CE91" s="82">
        <v>0</v>
      </c>
      <c r="CF91" s="82">
        <v>0</v>
      </c>
      <c r="CG91" s="91"/>
      <c r="CH91" s="91"/>
      <c r="CI91" s="91"/>
    </row>
    <row r="92" spans="1:87">
      <c r="A92" s="91" t="s">
        <v>1825</v>
      </c>
      <c r="B92" s="81" t="s">
        <v>1826</v>
      </c>
      <c r="C92" s="91">
        <v>88</v>
      </c>
      <c r="D92" s="129">
        <v>160499</v>
      </c>
      <c r="E92" s="82">
        <v>61022</v>
      </c>
      <c r="F92" s="82">
        <v>21637</v>
      </c>
      <c r="G92" s="129">
        <v>8714</v>
      </c>
      <c r="H92" s="129">
        <v>122989</v>
      </c>
      <c r="I92" s="82">
        <v>53184</v>
      </c>
      <c r="J92" s="82">
        <v>1918</v>
      </c>
      <c r="K92" s="82">
        <v>29641</v>
      </c>
      <c r="L92" s="82">
        <v>7845</v>
      </c>
      <c r="M92" s="82">
        <v>43041</v>
      </c>
      <c r="N92" s="82">
        <v>18482</v>
      </c>
      <c r="O92" s="82">
        <v>4664</v>
      </c>
      <c r="P92" s="82">
        <v>13262</v>
      </c>
      <c r="Q92" s="82">
        <v>24332</v>
      </c>
      <c r="R92" s="82">
        <v>13078</v>
      </c>
      <c r="S92" s="82">
        <v>9905</v>
      </c>
      <c r="T92" s="82">
        <v>16783</v>
      </c>
      <c r="U92" s="82">
        <v>9316</v>
      </c>
      <c r="V92" s="82">
        <v>-29035</v>
      </c>
      <c r="W92" s="82">
        <v>6466</v>
      </c>
      <c r="X92" s="129">
        <v>14916</v>
      </c>
      <c r="Y92" s="82">
        <v>12520</v>
      </c>
      <c r="Z92" s="82">
        <v>7895</v>
      </c>
      <c r="AA92" s="82">
        <v>22131</v>
      </c>
      <c r="AB92" s="82">
        <v>24882</v>
      </c>
      <c r="AC92" s="129">
        <v>28358</v>
      </c>
      <c r="AD92" s="129">
        <v>24115</v>
      </c>
      <c r="AE92" s="82">
        <v>8865</v>
      </c>
      <c r="AF92" s="82">
        <v>33857</v>
      </c>
      <c r="AG92" s="82">
        <v>17106</v>
      </c>
      <c r="AH92" s="82">
        <v>17662</v>
      </c>
      <c r="AI92" s="82">
        <v>37601</v>
      </c>
      <c r="AJ92" s="82">
        <v>34223</v>
      </c>
      <c r="AK92" s="82">
        <v>24771</v>
      </c>
      <c r="AL92" s="82">
        <v>11472</v>
      </c>
      <c r="AM92" s="82">
        <v>30132</v>
      </c>
      <c r="AN92" s="82">
        <v>21734</v>
      </c>
      <c r="AO92" s="82">
        <v>55968</v>
      </c>
      <c r="AP92" s="82">
        <v>35243</v>
      </c>
      <c r="AQ92" s="129">
        <v>287709</v>
      </c>
      <c r="AR92" s="82">
        <v>83533</v>
      </c>
      <c r="AS92" s="82">
        <v>521899</v>
      </c>
      <c r="AT92" s="82">
        <v>128221</v>
      </c>
      <c r="AU92" s="82">
        <v>5737</v>
      </c>
      <c r="AV92" s="82">
        <v>7949</v>
      </c>
      <c r="AW92" s="82">
        <v>57274</v>
      </c>
      <c r="AX92" s="82">
        <v>12182</v>
      </c>
      <c r="AY92" s="82">
        <v>94575</v>
      </c>
      <c r="AZ92" s="82">
        <v>8990</v>
      </c>
      <c r="BA92" s="82">
        <v>16526</v>
      </c>
      <c r="BB92" s="82">
        <v>58250</v>
      </c>
      <c r="BC92" s="82">
        <v>67175</v>
      </c>
      <c r="BD92" s="82">
        <v>260987</v>
      </c>
      <c r="BE92" s="82">
        <v>421539</v>
      </c>
      <c r="BF92" s="82">
        <v>108112</v>
      </c>
      <c r="BG92" s="82">
        <v>43470</v>
      </c>
      <c r="BH92" s="82">
        <v>25457</v>
      </c>
      <c r="BI92" s="82">
        <v>30600</v>
      </c>
      <c r="BJ92" s="82">
        <v>124898</v>
      </c>
      <c r="BK92" s="82">
        <v>26496</v>
      </c>
      <c r="BL92" s="82">
        <v>447495</v>
      </c>
      <c r="BM92" s="82">
        <v>201640</v>
      </c>
      <c r="BN92" s="82">
        <v>55227</v>
      </c>
      <c r="BO92" s="82">
        <v>96937</v>
      </c>
      <c r="BP92" s="82">
        <v>90617</v>
      </c>
      <c r="BQ92" s="82">
        <v>17437</v>
      </c>
      <c r="BR92" s="82">
        <v>63396</v>
      </c>
      <c r="BS92" s="82">
        <v>53656</v>
      </c>
      <c r="BT92" s="82">
        <v>4479178</v>
      </c>
      <c r="BU92" s="82">
        <v>0</v>
      </c>
      <c r="BV92" s="82">
        <v>0</v>
      </c>
      <c r="BW92" s="82">
        <v>0</v>
      </c>
      <c r="BX92" s="82">
        <v>0</v>
      </c>
      <c r="BY92" s="82">
        <v>0</v>
      </c>
      <c r="BZ92" s="82">
        <v>0</v>
      </c>
      <c r="CA92" s="82">
        <v>0</v>
      </c>
      <c r="CB92" s="82">
        <v>4479178</v>
      </c>
      <c r="CC92" s="91"/>
      <c r="CD92" s="82">
        <v>0</v>
      </c>
      <c r="CE92" s="82">
        <v>0</v>
      </c>
      <c r="CF92" s="82">
        <v>0</v>
      </c>
      <c r="CG92" s="91"/>
      <c r="CH92" s="91"/>
      <c r="CI92" s="91"/>
    </row>
    <row r="93" spans="1:87">
      <c r="A93" s="91" t="s">
        <v>1827</v>
      </c>
      <c r="B93" s="81" t="s">
        <v>1828</v>
      </c>
      <c r="C93" s="91">
        <v>89</v>
      </c>
      <c r="D93" s="129">
        <v>1016</v>
      </c>
      <c r="E93" s="82">
        <v>449</v>
      </c>
      <c r="F93" s="82">
        <v>115</v>
      </c>
      <c r="G93" s="129">
        <v>162</v>
      </c>
      <c r="H93" s="129">
        <v>1163</v>
      </c>
      <c r="I93" s="82">
        <v>487</v>
      </c>
      <c r="J93" s="82">
        <v>111</v>
      </c>
      <c r="K93" s="82">
        <v>1407</v>
      </c>
      <c r="L93" s="82">
        <v>649</v>
      </c>
      <c r="M93" s="82">
        <v>1747</v>
      </c>
      <c r="N93" s="82">
        <v>629</v>
      </c>
      <c r="O93" s="82">
        <v>93</v>
      </c>
      <c r="P93" s="82">
        <v>393</v>
      </c>
      <c r="Q93" s="82">
        <v>540</v>
      </c>
      <c r="R93" s="82">
        <v>374</v>
      </c>
      <c r="S93" s="82">
        <v>269</v>
      </c>
      <c r="T93" s="82">
        <v>510</v>
      </c>
      <c r="U93" s="82">
        <v>259</v>
      </c>
      <c r="V93" s="82">
        <v>821</v>
      </c>
      <c r="W93" s="82">
        <v>237</v>
      </c>
      <c r="X93" s="129">
        <v>754</v>
      </c>
      <c r="Y93" s="82">
        <v>460</v>
      </c>
      <c r="Z93" s="82">
        <v>269</v>
      </c>
      <c r="AA93" s="82">
        <v>402</v>
      </c>
      <c r="AB93" s="82">
        <v>855</v>
      </c>
      <c r="AC93" s="129">
        <v>759</v>
      </c>
      <c r="AD93" s="129">
        <v>736</v>
      </c>
      <c r="AE93" s="82">
        <v>350</v>
      </c>
      <c r="AF93" s="82">
        <v>888</v>
      </c>
      <c r="AG93" s="82">
        <v>842</v>
      </c>
      <c r="AH93" s="82">
        <v>618</v>
      </c>
      <c r="AI93" s="82">
        <v>1198</v>
      </c>
      <c r="AJ93" s="82">
        <v>1294</v>
      </c>
      <c r="AK93" s="82">
        <v>855</v>
      </c>
      <c r="AL93" s="82">
        <v>376</v>
      </c>
      <c r="AM93" s="82">
        <v>545</v>
      </c>
      <c r="AN93" s="82">
        <v>332</v>
      </c>
      <c r="AO93" s="82">
        <v>1580</v>
      </c>
      <c r="AP93" s="82">
        <v>548</v>
      </c>
      <c r="AQ93" s="129">
        <v>3899</v>
      </c>
      <c r="AR93" s="82">
        <v>1107</v>
      </c>
      <c r="AS93" s="82">
        <v>8012</v>
      </c>
      <c r="AT93" s="82">
        <v>2301</v>
      </c>
      <c r="AU93" s="82">
        <v>286</v>
      </c>
      <c r="AV93" s="82">
        <v>463</v>
      </c>
      <c r="AW93" s="82">
        <v>1407</v>
      </c>
      <c r="AX93" s="82">
        <v>263</v>
      </c>
      <c r="AY93" s="82">
        <v>1047</v>
      </c>
      <c r="AZ93" s="82">
        <v>228</v>
      </c>
      <c r="BA93" s="82">
        <v>821</v>
      </c>
      <c r="BB93" s="82">
        <v>4396</v>
      </c>
      <c r="BC93" s="82">
        <v>1140</v>
      </c>
      <c r="BD93" s="82">
        <v>5731</v>
      </c>
      <c r="BE93" s="82">
        <v>267</v>
      </c>
      <c r="BF93" s="82">
        <v>1545</v>
      </c>
      <c r="BG93" s="82">
        <v>645</v>
      </c>
      <c r="BH93" s="82">
        <v>305</v>
      </c>
      <c r="BI93" s="82">
        <v>411</v>
      </c>
      <c r="BJ93" s="82">
        <v>2193</v>
      </c>
      <c r="BK93" s="82">
        <v>698</v>
      </c>
      <c r="BL93" s="82">
        <v>109</v>
      </c>
      <c r="BM93" s="82">
        <v>5</v>
      </c>
      <c r="BN93" s="82">
        <v>1476</v>
      </c>
      <c r="BO93" s="82">
        <v>1</v>
      </c>
      <c r="BP93" s="82">
        <v>1589</v>
      </c>
      <c r="BQ93" s="82">
        <v>192</v>
      </c>
      <c r="BR93" s="82">
        <v>1007</v>
      </c>
      <c r="BS93" s="82">
        <v>0</v>
      </c>
      <c r="BT93" s="82">
        <v>66636</v>
      </c>
      <c r="BU93" s="82">
        <v>0</v>
      </c>
      <c r="BV93" s="82">
        <v>0</v>
      </c>
      <c r="BW93" s="82">
        <v>0</v>
      </c>
      <c r="BX93" s="82">
        <v>0</v>
      </c>
      <c r="BY93" s="82">
        <v>0</v>
      </c>
      <c r="BZ93" s="82">
        <v>0</v>
      </c>
      <c r="CA93" s="82">
        <v>0</v>
      </c>
      <c r="CB93" s="82">
        <v>66636</v>
      </c>
      <c r="CC93" s="91"/>
      <c r="CD93" s="82">
        <v>0</v>
      </c>
      <c r="CE93" s="82">
        <v>0</v>
      </c>
      <c r="CF93" s="82">
        <v>0</v>
      </c>
      <c r="CG93" s="91"/>
      <c r="CH93" s="91"/>
      <c r="CI93" s="91"/>
    </row>
    <row r="94" spans="1:87">
      <c r="A94" s="91" t="s">
        <v>1829</v>
      </c>
      <c r="B94" s="81" t="s">
        <v>1830</v>
      </c>
      <c r="C94" s="91">
        <v>90</v>
      </c>
      <c r="D94" s="129">
        <v>-4402</v>
      </c>
      <c r="E94" s="82">
        <v>-25</v>
      </c>
      <c r="F94" s="82">
        <v>-21</v>
      </c>
      <c r="G94" s="129">
        <v>-10</v>
      </c>
      <c r="H94" s="129">
        <v>0</v>
      </c>
      <c r="I94" s="82">
        <v>0</v>
      </c>
      <c r="J94" s="82">
        <v>0</v>
      </c>
      <c r="K94" s="82">
        <v>-13</v>
      </c>
      <c r="L94" s="82">
        <v>-15</v>
      </c>
      <c r="M94" s="82">
        <v>-12</v>
      </c>
      <c r="N94" s="82">
        <v>-5</v>
      </c>
      <c r="O94" s="82">
        <v>0</v>
      </c>
      <c r="P94" s="82">
        <v>-3</v>
      </c>
      <c r="Q94" s="82">
        <v>0</v>
      </c>
      <c r="R94" s="82">
        <v>0</v>
      </c>
      <c r="S94" s="82">
        <v>-5</v>
      </c>
      <c r="T94" s="82">
        <v>-11</v>
      </c>
      <c r="U94" s="82">
        <v>0</v>
      </c>
      <c r="V94" s="82">
        <v>-9</v>
      </c>
      <c r="W94" s="82">
        <v>-502</v>
      </c>
      <c r="X94" s="129">
        <v>-3</v>
      </c>
      <c r="Y94" s="82">
        <v>0</v>
      </c>
      <c r="Z94" s="82">
        <v>-4</v>
      </c>
      <c r="AA94" s="82">
        <v>0</v>
      </c>
      <c r="AB94" s="82">
        <v>-13</v>
      </c>
      <c r="AC94" s="129">
        <v>-16</v>
      </c>
      <c r="AD94" s="129">
        <v>-3</v>
      </c>
      <c r="AE94" s="82">
        <v>-13</v>
      </c>
      <c r="AF94" s="82">
        <v>-12</v>
      </c>
      <c r="AG94" s="82">
        <v>-7</v>
      </c>
      <c r="AH94" s="82">
        <v>-9</v>
      </c>
      <c r="AI94" s="82">
        <v>-31</v>
      </c>
      <c r="AJ94" s="82">
        <v>-32</v>
      </c>
      <c r="AK94" s="82">
        <v>-14</v>
      </c>
      <c r="AL94" s="82">
        <v>-12</v>
      </c>
      <c r="AM94" s="82">
        <v>-4</v>
      </c>
      <c r="AN94" s="82">
        <v>0</v>
      </c>
      <c r="AO94" s="82">
        <v>-516</v>
      </c>
      <c r="AP94" s="82">
        <v>-5</v>
      </c>
      <c r="AQ94" s="129">
        <v>-67</v>
      </c>
      <c r="AR94" s="82">
        <v>-4</v>
      </c>
      <c r="AS94" s="82">
        <v>-567</v>
      </c>
      <c r="AT94" s="82">
        <v>-206</v>
      </c>
      <c r="AU94" s="82">
        <v>0</v>
      </c>
      <c r="AV94" s="82">
        <v>0</v>
      </c>
      <c r="AW94" s="82">
        <v>-11</v>
      </c>
      <c r="AX94" s="82">
        <v>0</v>
      </c>
      <c r="AY94" s="82">
        <v>0</v>
      </c>
      <c r="AZ94" s="82">
        <v>0</v>
      </c>
      <c r="BA94" s="82">
        <v>0</v>
      </c>
      <c r="BB94" s="82">
        <v>-17</v>
      </c>
      <c r="BC94" s="82">
        <v>0</v>
      </c>
      <c r="BD94" s="82">
        <v>0</v>
      </c>
      <c r="BE94" s="82">
        <v>0</v>
      </c>
      <c r="BF94" s="82">
        <v>0</v>
      </c>
      <c r="BG94" s="82">
        <v>-589</v>
      </c>
      <c r="BH94" s="82">
        <v>0</v>
      </c>
      <c r="BI94" s="82">
        <v>-25</v>
      </c>
      <c r="BJ94" s="82">
        <v>-5</v>
      </c>
      <c r="BK94" s="82">
        <v>0</v>
      </c>
      <c r="BL94" s="82">
        <v>0</v>
      </c>
      <c r="BM94" s="82">
        <v>0</v>
      </c>
      <c r="BN94" s="82">
        <v>0</v>
      </c>
      <c r="BO94" s="82">
        <v>0</v>
      </c>
      <c r="BP94" s="82">
        <v>0</v>
      </c>
      <c r="BQ94" s="82">
        <v>0</v>
      </c>
      <c r="BR94" s="82">
        <v>0</v>
      </c>
      <c r="BS94" s="82">
        <v>0</v>
      </c>
      <c r="BT94" s="82">
        <v>-7218</v>
      </c>
      <c r="BU94" s="82">
        <v>0</v>
      </c>
      <c r="BV94" s="82">
        <v>0</v>
      </c>
      <c r="BW94" s="82">
        <v>0</v>
      </c>
      <c r="BX94" s="82">
        <v>0</v>
      </c>
      <c r="BY94" s="82">
        <v>0</v>
      </c>
      <c r="BZ94" s="82">
        <v>0</v>
      </c>
      <c r="CA94" s="82">
        <v>0</v>
      </c>
      <c r="CB94" s="82">
        <v>-7218</v>
      </c>
      <c r="CC94" s="91"/>
      <c r="CD94" s="82">
        <v>0</v>
      </c>
      <c r="CE94" s="82">
        <v>0</v>
      </c>
      <c r="CF94" s="82">
        <v>0</v>
      </c>
      <c r="CG94" s="91"/>
      <c r="CH94" s="91"/>
      <c r="CI94" s="91"/>
    </row>
    <row r="95" spans="1:87">
      <c r="A95" s="91" t="s">
        <v>1831</v>
      </c>
      <c r="B95" s="81" t="s">
        <v>1832</v>
      </c>
      <c r="C95" s="91">
        <v>91</v>
      </c>
      <c r="D95" s="129">
        <v>157113</v>
      </c>
      <c r="E95" s="82">
        <v>61446</v>
      </c>
      <c r="F95" s="82">
        <v>21731</v>
      </c>
      <c r="G95" s="129">
        <v>8866</v>
      </c>
      <c r="H95" s="129">
        <v>124152</v>
      </c>
      <c r="I95" s="82">
        <v>53671</v>
      </c>
      <c r="J95" s="82">
        <v>2029</v>
      </c>
      <c r="K95" s="82">
        <v>31035</v>
      </c>
      <c r="L95" s="82">
        <v>8479</v>
      </c>
      <c r="M95" s="82">
        <v>44776</v>
      </c>
      <c r="N95" s="82">
        <v>19106</v>
      </c>
      <c r="O95" s="82">
        <v>4757</v>
      </c>
      <c r="P95" s="82">
        <v>13652</v>
      </c>
      <c r="Q95" s="82">
        <v>24872</v>
      </c>
      <c r="R95" s="82">
        <v>13452</v>
      </c>
      <c r="S95" s="82">
        <v>10169</v>
      </c>
      <c r="T95" s="82">
        <v>17282</v>
      </c>
      <c r="U95" s="82">
        <v>9575</v>
      </c>
      <c r="V95" s="82">
        <v>-28223</v>
      </c>
      <c r="W95" s="82">
        <v>6201</v>
      </c>
      <c r="X95" s="129">
        <v>15667</v>
      </c>
      <c r="Y95" s="82">
        <v>12980</v>
      </c>
      <c r="Z95" s="82">
        <v>8160</v>
      </c>
      <c r="AA95" s="82">
        <v>22533</v>
      </c>
      <c r="AB95" s="82">
        <v>25724</v>
      </c>
      <c r="AC95" s="129">
        <v>29101</v>
      </c>
      <c r="AD95" s="129">
        <v>24848</v>
      </c>
      <c r="AE95" s="82">
        <v>9202</v>
      </c>
      <c r="AF95" s="82">
        <v>34733</v>
      </c>
      <c r="AG95" s="82">
        <v>17941</v>
      </c>
      <c r="AH95" s="82">
        <v>18271</v>
      </c>
      <c r="AI95" s="82">
        <v>38768</v>
      </c>
      <c r="AJ95" s="82">
        <v>35485</v>
      </c>
      <c r="AK95" s="82">
        <v>25612</v>
      </c>
      <c r="AL95" s="82">
        <v>11836</v>
      </c>
      <c r="AM95" s="82">
        <v>30673</v>
      </c>
      <c r="AN95" s="82">
        <v>22066</v>
      </c>
      <c r="AO95" s="82">
        <v>57032</v>
      </c>
      <c r="AP95" s="82">
        <v>35786</v>
      </c>
      <c r="AQ95" s="129">
        <v>291541</v>
      </c>
      <c r="AR95" s="82">
        <v>84636</v>
      </c>
      <c r="AS95" s="82">
        <v>529344</v>
      </c>
      <c r="AT95" s="82">
        <v>130316</v>
      </c>
      <c r="AU95" s="82">
        <v>6023</v>
      </c>
      <c r="AV95" s="82">
        <v>8412</v>
      </c>
      <c r="AW95" s="82">
        <v>58670</v>
      </c>
      <c r="AX95" s="82">
        <v>12445</v>
      </c>
      <c r="AY95" s="82">
        <v>95622</v>
      </c>
      <c r="AZ95" s="82">
        <v>9218</v>
      </c>
      <c r="BA95" s="82">
        <v>17347</v>
      </c>
      <c r="BB95" s="82">
        <v>62629</v>
      </c>
      <c r="BC95" s="82">
        <v>68315</v>
      </c>
      <c r="BD95" s="82">
        <v>266718</v>
      </c>
      <c r="BE95" s="82">
        <v>421806</v>
      </c>
      <c r="BF95" s="82">
        <v>109657</v>
      </c>
      <c r="BG95" s="82">
        <v>43526</v>
      </c>
      <c r="BH95" s="82">
        <v>25762</v>
      </c>
      <c r="BI95" s="82">
        <v>30986</v>
      </c>
      <c r="BJ95" s="82">
        <v>127086</v>
      </c>
      <c r="BK95" s="82">
        <v>27194</v>
      </c>
      <c r="BL95" s="82">
        <v>447604</v>
      </c>
      <c r="BM95" s="82">
        <v>201645</v>
      </c>
      <c r="BN95" s="82">
        <v>56703</v>
      </c>
      <c r="BO95" s="82">
        <v>96938</v>
      </c>
      <c r="BP95" s="82">
        <v>92206</v>
      </c>
      <c r="BQ95" s="82">
        <v>17629</v>
      </c>
      <c r="BR95" s="82">
        <v>64403</v>
      </c>
      <c r="BS95" s="82">
        <v>53656</v>
      </c>
      <c r="BT95" s="82">
        <v>4538596</v>
      </c>
      <c r="BU95" s="82">
        <v>0</v>
      </c>
      <c r="BV95" s="82">
        <v>0</v>
      </c>
      <c r="BW95" s="82">
        <v>0</v>
      </c>
      <c r="BX95" s="82">
        <v>0</v>
      </c>
      <c r="BY95" s="82">
        <v>0</v>
      </c>
      <c r="BZ95" s="82">
        <v>0</v>
      </c>
      <c r="CA95" s="82">
        <v>0</v>
      </c>
      <c r="CB95" s="82">
        <v>4538596</v>
      </c>
      <c r="CC95" s="91"/>
      <c r="CD95" s="82">
        <v>0</v>
      </c>
      <c r="CE95" s="82">
        <v>0</v>
      </c>
      <c r="CF95" s="82">
        <v>0</v>
      </c>
      <c r="CG95" s="91"/>
      <c r="CH95" s="91"/>
      <c r="CI95" s="91"/>
    </row>
    <row r="96" spans="1:87">
      <c r="A96" s="91" t="s">
        <v>1833</v>
      </c>
      <c r="B96" s="81" t="s">
        <v>1834</v>
      </c>
      <c r="C96" s="91">
        <v>92</v>
      </c>
      <c r="D96" s="129">
        <v>265107</v>
      </c>
      <c r="E96" s="82">
        <v>115344</v>
      </c>
      <c r="F96" s="82">
        <v>29049</v>
      </c>
      <c r="G96" s="129">
        <v>19448</v>
      </c>
      <c r="H96" s="129">
        <v>192840</v>
      </c>
      <c r="I96" s="82">
        <v>78124</v>
      </c>
      <c r="J96" s="82">
        <v>11760</v>
      </c>
      <c r="K96" s="82">
        <v>208644</v>
      </c>
      <c r="L96" s="82">
        <v>52724</v>
      </c>
      <c r="M96" s="82">
        <v>224397</v>
      </c>
      <c r="N96" s="82">
        <v>62716</v>
      </c>
      <c r="O96" s="82">
        <v>15272</v>
      </c>
      <c r="P96" s="82">
        <v>46634</v>
      </c>
      <c r="Q96" s="82">
        <v>60567</v>
      </c>
      <c r="R96" s="82">
        <v>38136</v>
      </c>
      <c r="S96" s="82">
        <v>25749</v>
      </c>
      <c r="T96" s="82">
        <v>66502</v>
      </c>
      <c r="U96" s="82">
        <v>21287</v>
      </c>
      <c r="V96" s="82">
        <v>319082</v>
      </c>
      <c r="W96" s="82">
        <v>32241</v>
      </c>
      <c r="X96" s="129">
        <v>124304</v>
      </c>
      <c r="Y96" s="82">
        <v>63035</v>
      </c>
      <c r="Z96" s="82">
        <v>35511</v>
      </c>
      <c r="AA96" s="82">
        <v>50692</v>
      </c>
      <c r="AB96" s="82">
        <v>97053</v>
      </c>
      <c r="AC96" s="129">
        <v>86780</v>
      </c>
      <c r="AD96" s="129">
        <v>104408</v>
      </c>
      <c r="AE96" s="82">
        <v>49609</v>
      </c>
      <c r="AF96" s="82">
        <v>92851</v>
      </c>
      <c r="AG96" s="82">
        <v>88197</v>
      </c>
      <c r="AH96" s="82">
        <v>71166</v>
      </c>
      <c r="AI96" s="82">
        <v>131325</v>
      </c>
      <c r="AJ96" s="82">
        <v>194474</v>
      </c>
      <c r="AK96" s="82">
        <v>89100</v>
      </c>
      <c r="AL96" s="82">
        <v>42779</v>
      </c>
      <c r="AM96" s="82">
        <v>67071</v>
      </c>
      <c r="AN96" s="82">
        <v>55016</v>
      </c>
      <c r="AO96" s="82">
        <v>180886</v>
      </c>
      <c r="AP96" s="82">
        <v>56737</v>
      </c>
      <c r="AQ96" s="129">
        <v>627986</v>
      </c>
      <c r="AR96" s="82">
        <v>139739</v>
      </c>
      <c r="AS96" s="82">
        <v>822348</v>
      </c>
      <c r="AT96" s="82">
        <v>290078</v>
      </c>
      <c r="AU96" s="82">
        <v>16016</v>
      </c>
      <c r="AV96" s="82">
        <v>35430</v>
      </c>
      <c r="AW96" s="82">
        <v>100401</v>
      </c>
      <c r="AX96" s="82">
        <v>21312</v>
      </c>
      <c r="AY96" s="82">
        <v>192196</v>
      </c>
      <c r="AZ96" s="82">
        <v>21590</v>
      </c>
      <c r="BA96" s="82">
        <v>38494</v>
      </c>
      <c r="BB96" s="82">
        <v>160382</v>
      </c>
      <c r="BC96" s="82">
        <v>101707</v>
      </c>
      <c r="BD96" s="82">
        <v>444766</v>
      </c>
      <c r="BE96" s="82">
        <v>457749</v>
      </c>
      <c r="BF96" s="82">
        <v>160406</v>
      </c>
      <c r="BG96" s="82">
        <v>69319</v>
      </c>
      <c r="BH96" s="82">
        <v>80404</v>
      </c>
      <c r="BI96" s="82">
        <v>45210</v>
      </c>
      <c r="BJ96" s="82">
        <v>182232</v>
      </c>
      <c r="BK96" s="82">
        <v>33105</v>
      </c>
      <c r="BL96" s="82">
        <v>628194</v>
      </c>
      <c r="BM96" s="82">
        <v>252328</v>
      </c>
      <c r="BN96" s="82">
        <v>83639</v>
      </c>
      <c r="BO96" s="82">
        <v>146225</v>
      </c>
      <c r="BP96" s="82">
        <v>156557</v>
      </c>
      <c r="BQ96" s="82">
        <v>31169</v>
      </c>
      <c r="BR96" s="82">
        <v>131179</v>
      </c>
      <c r="BS96" s="82">
        <v>53656</v>
      </c>
      <c r="BT96" s="82">
        <v>9090434</v>
      </c>
      <c r="BU96" s="82">
        <v>0</v>
      </c>
      <c r="BV96" s="82">
        <v>0</v>
      </c>
      <c r="BW96" s="82">
        <v>0</v>
      </c>
      <c r="BX96" s="82">
        <v>0</v>
      </c>
      <c r="BY96" s="82">
        <v>0</v>
      </c>
      <c r="BZ96" s="82">
        <v>0</v>
      </c>
      <c r="CA96" s="82">
        <v>0</v>
      </c>
      <c r="CB96" s="82">
        <v>9090434</v>
      </c>
      <c r="CC96" s="91"/>
      <c r="CD96" s="82">
        <v>0</v>
      </c>
      <c r="CE96" s="82">
        <v>0</v>
      </c>
      <c r="CF96" s="82">
        <v>0</v>
      </c>
      <c r="CG96" s="91"/>
      <c r="CH96" s="91"/>
      <c r="CI96" s="91"/>
    </row>
    <row r="97" spans="1:87">
      <c r="A97" s="91"/>
      <c r="B97" s="81" t="s">
        <v>1835</v>
      </c>
      <c r="C97" s="91">
        <v>93</v>
      </c>
      <c r="D97" s="129">
        <v>6083373</v>
      </c>
      <c r="E97" s="82">
        <v>6422856</v>
      </c>
      <c r="F97" s="82">
        <v>941887</v>
      </c>
      <c r="G97" s="129">
        <v>146907</v>
      </c>
      <c r="H97" s="129">
        <v>70370</v>
      </c>
      <c r="I97" s="82">
        <v>56055</v>
      </c>
      <c r="J97" s="82">
        <v>35080</v>
      </c>
      <c r="K97" s="82">
        <v>676626</v>
      </c>
      <c r="L97" s="82">
        <v>232800</v>
      </c>
      <c r="M97" s="82">
        <v>1284075</v>
      </c>
      <c r="N97" s="82">
        <v>180180</v>
      </c>
      <c r="O97" s="82">
        <v>19165</v>
      </c>
      <c r="P97" s="82">
        <v>663324</v>
      </c>
      <c r="Q97" s="82">
        <v>1812183</v>
      </c>
      <c r="R97" s="82">
        <v>554059</v>
      </c>
      <c r="S97" s="82">
        <v>424526</v>
      </c>
      <c r="T97" s="82">
        <v>205613</v>
      </c>
      <c r="U97" s="82">
        <v>208523</v>
      </c>
      <c r="V97" s="82">
        <v>26144</v>
      </c>
      <c r="W97" s="82">
        <v>92651</v>
      </c>
      <c r="X97" s="129">
        <v>97022</v>
      </c>
      <c r="Y97" s="82">
        <v>100745</v>
      </c>
      <c r="Z97" s="82">
        <v>150491</v>
      </c>
      <c r="AA97" s="82">
        <v>105440</v>
      </c>
      <c r="AB97" s="82">
        <v>506552</v>
      </c>
      <c r="AC97" s="129">
        <v>693703</v>
      </c>
      <c r="AD97" s="129">
        <v>147041</v>
      </c>
      <c r="AE97" s="82">
        <v>117467</v>
      </c>
      <c r="AF97" s="82">
        <v>790496</v>
      </c>
      <c r="AG97" s="82">
        <v>185009</v>
      </c>
      <c r="AH97" s="82">
        <v>265913</v>
      </c>
      <c r="AI97" s="82">
        <v>499854</v>
      </c>
      <c r="AJ97" s="82">
        <v>209249</v>
      </c>
      <c r="AK97" s="82">
        <v>347083</v>
      </c>
      <c r="AL97" s="82">
        <v>133949</v>
      </c>
      <c r="AM97" s="82">
        <v>834202</v>
      </c>
      <c r="AN97" s="82">
        <v>556537</v>
      </c>
      <c r="AO97" s="82">
        <v>147078</v>
      </c>
      <c r="AP97" s="82">
        <v>607614</v>
      </c>
      <c r="AQ97" s="129">
        <v>8808155</v>
      </c>
      <c r="AR97" s="82">
        <v>2828619</v>
      </c>
      <c r="AS97" s="82">
        <v>15759192</v>
      </c>
      <c r="AT97" s="82">
        <v>3674692</v>
      </c>
      <c r="AU97" s="82">
        <v>60895</v>
      </c>
      <c r="AV97" s="82">
        <v>67528</v>
      </c>
      <c r="AW97" s="82">
        <v>832185</v>
      </c>
      <c r="AX97" s="82">
        <v>414051</v>
      </c>
      <c r="AY97" s="82">
        <v>4654397</v>
      </c>
      <c r="AZ97" s="82">
        <v>167745</v>
      </c>
      <c r="BA97" s="82">
        <v>181725</v>
      </c>
      <c r="BB97" s="82">
        <v>249984</v>
      </c>
      <c r="BC97" s="82">
        <v>701864</v>
      </c>
      <c r="BD97" s="82">
        <v>1124207</v>
      </c>
      <c r="BE97" s="82">
        <v>391661</v>
      </c>
      <c r="BF97" s="82">
        <v>1620625</v>
      </c>
      <c r="BG97" s="82">
        <v>589652</v>
      </c>
      <c r="BH97" s="82">
        <v>517025</v>
      </c>
      <c r="BI97" s="82">
        <v>335754</v>
      </c>
      <c r="BJ97" s="82">
        <v>4089460</v>
      </c>
      <c r="BK97" s="82">
        <v>850968</v>
      </c>
      <c r="BL97" s="82">
        <v>5479282</v>
      </c>
      <c r="BM97" s="82">
        <v>4270759</v>
      </c>
      <c r="BN97" s="82">
        <v>2321981</v>
      </c>
      <c r="BO97" s="82">
        <v>1839563</v>
      </c>
      <c r="BP97" s="82">
        <v>2604866</v>
      </c>
      <c r="BQ97" s="82">
        <v>927199</v>
      </c>
      <c r="BR97" s="82">
        <v>3969881</v>
      </c>
      <c r="BS97" s="82">
        <v>6571677</v>
      </c>
      <c r="BT97" s="82">
        <v>102537434</v>
      </c>
      <c r="BU97" s="82">
        <v>0</v>
      </c>
      <c r="BV97" s="82">
        <v>0</v>
      </c>
      <c r="BW97" s="82">
        <v>0</v>
      </c>
      <c r="BX97" s="82">
        <v>0</v>
      </c>
      <c r="BY97" s="82">
        <v>0</v>
      </c>
      <c r="BZ97" s="82">
        <v>0</v>
      </c>
      <c r="CA97" s="82">
        <v>0</v>
      </c>
      <c r="CB97" s="82">
        <v>102537434</v>
      </c>
      <c r="CC97" s="91"/>
      <c r="CD97" s="82">
        <v>0</v>
      </c>
      <c r="CE97" s="82">
        <v>0</v>
      </c>
      <c r="CF97" s="82">
        <v>0</v>
      </c>
      <c r="CG97" s="91"/>
      <c r="CH97" s="91"/>
      <c r="CI97" s="91"/>
    </row>
    <row r="98" spans="1:87">
      <c r="A98" s="91"/>
      <c r="B98" s="91"/>
      <c r="C98" s="91"/>
      <c r="D98" s="128"/>
      <c r="E98" s="91"/>
      <c r="F98" s="91"/>
      <c r="G98" s="128"/>
      <c r="H98" s="128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128"/>
      <c r="Y98" s="91"/>
      <c r="Z98" s="91"/>
      <c r="AA98" s="91"/>
      <c r="AB98" s="91"/>
      <c r="AC98" s="128"/>
      <c r="AD98" s="128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128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82"/>
      <c r="CE98" s="91"/>
      <c r="CF98" s="91"/>
      <c r="CG98" s="91"/>
      <c r="CH98" s="91"/>
      <c r="CI98" s="91"/>
    </row>
    <row r="99" spans="1:87">
      <c r="A99" s="91"/>
      <c r="B99" s="91"/>
      <c r="C99" s="91"/>
      <c r="D99" s="129">
        <v>0</v>
      </c>
      <c r="E99" s="82">
        <v>0</v>
      </c>
      <c r="F99" s="82">
        <v>0</v>
      </c>
      <c r="G99" s="129">
        <v>0</v>
      </c>
      <c r="H99" s="129">
        <v>0</v>
      </c>
      <c r="I99" s="82">
        <v>0</v>
      </c>
      <c r="J99" s="82">
        <v>0</v>
      </c>
      <c r="K99" s="82">
        <v>0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0</v>
      </c>
      <c r="T99" s="82">
        <v>0</v>
      </c>
      <c r="U99" s="82">
        <v>0</v>
      </c>
      <c r="V99" s="82">
        <v>0</v>
      </c>
      <c r="W99" s="82">
        <v>0</v>
      </c>
      <c r="X99" s="129">
        <v>0</v>
      </c>
      <c r="Y99" s="82">
        <v>0</v>
      </c>
      <c r="Z99" s="82">
        <v>0</v>
      </c>
      <c r="AA99" s="82">
        <v>0</v>
      </c>
      <c r="AB99" s="82">
        <v>0</v>
      </c>
      <c r="AC99" s="129">
        <v>0</v>
      </c>
      <c r="AD99" s="129">
        <v>0</v>
      </c>
      <c r="AE99" s="82">
        <v>0</v>
      </c>
      <c r="AF99" s="82">
        <v>0</v>
      </c>
      <c r="AG99" s="82">
        <v>0</v>
      </c>
      <c r="AH99" s="82">
        <v>0</v>
      </c>
      <c r="AI99" s="82">
        <v>0</v>
      </c>
      <c r="AJ99" s="82">
        <v>0</v>
      </c>
      <c r="AK99" s="82">
        <v>0</v>
      </c>
      <c r="AL99" s="82">
        <v>0</v>
      </c>
      <c r="AM99" s="82">
        <v>0</v>
      </c>
      <c r="AN99" s="82">
        <v>0</v>
      </c>
      <c r="AO99" s="82">
        <v>0</v>
      </c>
      <c r="AP99" s="82">
        <v>0</v>
      </c>
      <c r="AQ99" s="129">
        <v>0</v>
      </c>
      <c r="AR99" s="82">
        <v>0</v>
      </c>
      <c r="AS99" s="82">
        <v>0</v>
      </c>
      <c r="AT99" s="82">
        <v>0</v>
      </c>
      <c r="AU99" s="82">
        <v>0</v>
      </c>
      <c r="AV99" s="82">
        <v>0</v>
      </c>
      <c r="AW99" s="82">
        <v>0</v>
      </c>
      <c r="AX99" s="82">
        <v>0</v>
      </c>
      <c r="AY99" s="82">
        <v>0</v>
      </c>
      <c r="AZ99" s="82">
        <v>0</v>
      </c>
      <c r="BA99" s="82">
        <v>0</v>
      </c>
      <c r="BB99" s="82">
        <v>0</v>
      </c>
      <c r="BC99" s="82">
        <v>0</v>
      </c>
      <c r="BD99" s="82">
        <v>0</v>
      </c>
      <c r="BE99" s="82">
        <v>0</v>
      </c>
      <c r="BF99" s="82">
        <v>0</v>
      </c>
      <c r="BG99" s="82">
        <v>0</v>
      </c>
      <c r="BH99" s="82">
        <v>0</v>
      </c>
      <c r="BI99" s="82">
        <v>0</v>
      </c>
      <c r="BJ99" s="82">
        <v>0</v>
      </c>
      <c r="BK99" s="82">
        <v>0</v>
      </c>
      <c r="BL99" s="82">
        <v>0</v>
      </c>
      <c r="BM99" s="82">
        <v>0</v>
      </c>
      <c r="BN99" s="82">
        <v>0</v>
      </c>
      <c r="BO99" s="82">
        <v>0</v>
      </c>
      <c r="BP99" s="82">
        <v>0</v>
      </c>
      <c r="BQ99" s="82">
        <v>0</v>
      </c>
      <c r="BR99" s="82">
        <v>0</v>
      </c>
      <c r="BS99" s="82">
        <v>0</v>
      </c>
      <c r="BT99" s="82">
        <v>0</v>
      </c>
      <c r="BU99" s="82">
        <v>0</v>
      </c>
      <c r="BV99" s="82">
        <v>0</v>
      </c>
      <c r="BW99" s="82">
        <v>0</v>
      </c>
      <c r="BX99" s="82">
        <v>0</v>
      </c>
      <c r="BY99" s="82">
        <v>0</v>
      </c>
      <c r="BZ99" s="82">
        <v>0</v>
      </c>
      <c r="CA99" s="82">
        <v>0</v>
      </c>
      <c r="CB99" s="82">
        <v>0</v>
      </c>
      <c r="CC99" s="82"/>
      <c r="CD99" s="82">
        <v>0</v>
      </c>
      <c r="CE99" s="82">
        <v>0</v>
      </c>
      <c r="CF99" s="82">
        <v>0</v>
      </c>
      <c r="CG99" s="91"/>
      <c r="CH99" s="91"/>
      <c r="CI99" s="91"/>
    </row>
    <row r="100" spans="1:87">
      <c r="A100" s="91"/>
      <c r="B100" s="91"/>
      <c r="C100" s="91"/>
      <c r="D100" s="129">
        <v>0</v>
      </c>
      <c r="E100" s="82">
        <v>0</v>
      </c>
      <c r="F100" s="82">
        <v>0</v>
      </c>
      <c r="G100" s="129">
        <v>0</v>
      </c>
      <c r="H100" s="129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0</v>
      </c>
      <c r="N100" s="82">
        <v>0</v>
      </c>
      <c r="O100" s="82">
        <v>0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  <c r="X100" s="129">
        <v>0</v>
      </c>
      <c r="Y100" s="82">
        <v>0</v>
      </c>
      <c r="Z100" s="82">
        <v>0</v>
      </c>
      <c r="AA100" s="82">
        <v>0</v>
      </c>
      <c r="AB100" s="82">
        <v>0</v>
      </c>
      <c r="AC100" s="129">
        <v>0</v>
      </c>
      <c r="AD100" s="129">
        <v>0</v>
      </c>
      <c r="AE100" s="82">
        <v>0</v>
      </c>
      <c r="AF100" s="82">
        <v>0</v>
      </c>
      <c r="AG100" s="82">
        <v>0</v>
      </c>
      <c r="AH100" s="82">
        <v>0</v>
      </c>
      <c r="AI100" s="82">
        <v>0</v>
      </c>
      <c r="AJ100" s="82">
        <v>0</v>
      </c>
      <c r="AK100" s="82">
        <v>0</v>
      </c>
      <c r="AL100" s="82">
        <v>0</v>
      </c>
      <c r="AM100" s="82">
        <v>0</v>
      </c>
      <c r="AN100" s="82">
        <v>0</v>
      </c>
      <c r="AO100" s="82">
        <v>0</v>
      </c>
      <c r="AP100" s="82">
        <v>0</v>
      </c>
      <c r="AQ100" s="129">
        <v>0</v>
      </c>
      <c r="AR100" s="82">
        <v>0</v>
      </c>
      <c r="AS100" s="82">
        <v>0</v>
      </c>
      <c r="AT100" s="82">
        <v>0</v>
      </c>
      <c r="AU100" s="82">
        <v>0</v>
      </c>
      <c r="AV100" s="82">
        <v>0</v>
      </c>
      <c r="AW100" s="82">
        <v>0</v>
      </c>
      <c r="AX100" s="82">
        <v>0</v>
      </c>
      <c r="AY100" s="82">
        <v>0</v>
      </c>
      <c r="AZ100" s="82">
        <v>0</v>
      </c>
      <c r="BA100" s="82">
        <v>0</v>
      </c>
      <c r="BB100" s="82">
        <v>0</v>
      </c>
      <c r="BC100" s="82">
        <v>0</v>
      </c>
      <c r="BD100" s="82">
        <v>0</v>
      </c>
      <c r="BE100" s="82">
        <v>0</v>
      </c>
      <c r="BF100" s="82">
        <v>0</v>
      </c>
      <c r="BG100" s="82">
        <v>0</v>
      </c>
      <c r="BH100" s="82">
        <v>0</v>
      </c>
      <c r="BI100" s="82">
        <v>0</v>
      </c>
      <c r="BJ100" s="82">
        <v>0</v>
      </c>
      <c r="BK100" s="82">
        <v>0</v>
      </c>
      <c r="BL100" s="82">
        <v>0</v>
      </c>
      <c r="BM100" s="82">
        <v>0</v>
      </c>
      <c r="BN100" s="82">
        <v>0</v>
      </c>
      <c r="BO100" s="82">
        <v>0</v>
      </c>
      <c r="BP100" s="82">
        <v>0</v>
      </c>
      <c r="BQ100" s="82">
        <v>0</v>
      </c>
      <c r="BR100" s="82">
        <v>0</v>
      </c>
      <c r="BS100" s="82">
        <v>0</v>
      </c>
      <c r="BT100" s="82">
        <v>0</v>
      </c>
      <c r="BU100" s="82">
        <v>0</v>
      </c>
      <c r="BV100" s="82">
        <v>0</v>
      </c>
      <c r="BW100" s="82">
        <v>0</v>
      </c>
      <c r="BX100" s="82">
        <v>0</v>
      </c>
      <c r="BY100" s="82">
        <v>0</v>
      </c>
      <c r="BZ100" s="82">
        <v>0</v>
      </c>
      <c r="CA100" s="82">
        <v>0</v>
      </c>
      <c r="CB100" s="82">
        <v>0</v>
      </c>
      <c r="CC100" s="91"/>
      <c r="CD100" s="82">
        <v>0</v>
      </c>
      <c r="CE100" s="82">
        <v>0</v>
      </c>
      <c r="CF100" s="82">
        <v>0</v>
      </c>
      <c r="CG100" s="91"/>
      <c r="CH100" s="91"/>
      <c r="CI100" s="91"/>
    </row>
    <row r="101" spans="1:87">
      <c r="A101" s="91"/>
      <c r="B101" s="91"/>
      <c r="C101" s="91"/>
      <c r="D101" s="129">
        <v>0</v>
      </c>
      <c r="E101" s="82">
        <v>0</v>
      </c>
      <c r="F101" s="82">
        <v>0</v>
      </c>
      <c r="G101" s="129">
        <v>0</v>
      </c>
      <c r="H101" s="129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0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0</v>
      </c>
      <c r="T101" s="82">
        <v>0</v>
      </c>
      <c r="U101" s="82">
        <v>0</v>
      </c>
      <c r="V101" s="82">
        <v>0</v>
      </c>
      <c r="W101" s="82">
        <v>0</v>
      </c>
      <c r="X101" s="129">
        <v>0</v>
      </c>
      <c r="Y101" s="82">
        <v>0</v>
      </c>
      <c r="Z101" s="82">
        <v>0</v>
      </c>
      <c r="AA101" s="82">
        <v>0</v>
      </c>
      <c r="AB101" s="82">
        <v>0</v>
      </c>
      <c r="AC101" s="129">
        <v>0</v>
      </c>
      <c r="AD101" s="129">
        <v>0</v>
      </c>
      <c r="AE101" s="82">
        <v>0</v>
      </c>
      <c r="AF101" s="82">
        <v>0</v>
      </c>
      <c r="AG101" s="82">
        <v>0</v>
      </c>
      <c r="AH101" s="82">
        <v>0</v>
      </c>
      <c r="AI101" s="82">
        <v>0</v>
      </c>
      <c r="AJ101" s="82">
        <v>0</v>
      </c>
      <c r="AK101" s="82">
        <v>0</v>
      </c>
      <c r="AL101" s="82">
        <v>0</v>
      </c>
      <c r="AM101" s="82">
        <v>0</v>
      </c>
      <c r="AN101" s="82">
        <v>0</v>
      </c>
      <c r="AO101" s="82">
        <v>0</v>
      </c>
      <c r="AP101" s="82">
        <v>0</v>
      </c>
      <c r="AQ101" s="129">
        <v>0</v>
      </c>
      <c r="AR101" s="82">
        <v>0</v>
      </c>
      <c r="AS101" s="82">
        <v>0</v>
      </c>
      <c r="AT101" s="82">
        <v>0</v>
      </c>
      <c r="AU101" s="82">
        <v>0</v>
      </c>
      <c r="AV101" s="82">
        <v>0</v>
      </c>
      <c r="AW101" s="82">
        <v>0</v>
      </c>
      <c r="AX101" s="82">
        <v>0</v>
      </c>
      <c r="AY101" s="82">
        <v>0</v>
      </c>
      <c r="AZ101" s="82">
        <v>0</v>
      </c>
      <c r="BA101" s="82">
        <v>0</v>
      </c>
      <c r="BB101" s="82">
        <v>0</v>
      </c>
      <c r="BC101" s="82">
        <v>0</v>
      </c>
      <c r="BD101" s="82">
        <v>0</v>
      </c>
      <c r="BE101" s="82">
        <v>0</v>
      </c>
      <c r="BF101" s="82">
        <v>0</v>
      </c>
      <c r="BG101" s="82">
        <v>0</v>
      </c>
      <c r="BH101" s="82">
        <v>0</v>
      </c>
      <c r="BI101" s="82">
        <v>0</v>
      </c>
      <c r="BJ101" s="82">
        <v>0</v>
      </c>
      <c r="BK101" s="82">
        <v>0</v>
      </c>
      <c r="BL101" s="82">
        <v>0</v>
      </c>
      <c r="BM101" s="82">
        <v>0</v>
      </c>
      <c r="BN101" s="82">
        <v>0</v>
      </c>
      <c r="BO101" s="82">
        <v>0</v>
      </c>
      <c r="BP101" s="82">
        <v>0</v>
      </c>
      <c r="BQ101" s="82">
        <v>0</v>
      </c>
      <c r="BR101" s="82">
        <v>0</v>
      </c>
      <c r="BS101" s="82">
        <v>0</v>
      </c>
      <c r="BT101" s="82">
        <v>0</v>
      </c>
      <c r="BU101" s="82">
        <v>0</v>
      </c>
      <c r="BV101" s="82">
        <v>0</v>
      </c>
      <c r="BW101" s="82">
        <v>0</v>
      </c>
      <c r="BX101" s="82">
        <v>0</v>
      </c>
      <c r="BY101" s="82">
        <v>0</v>
      </c>
      <c r="BZ101" s="82">
        <v>0</v>
      </c>
      <c r="CA101" s="82">
        <v>0</v>
      </c>
      <c r="CB101" s="82">
        <v>0</v>
      </c>
      <c r="CC101" s="91"/>
      <c r="CD101" s="82">
        <v>0</v>
      </c>
      <c r="CE101" s="82">
        <v>0</v>
      </c>
      <c r="CF101" s="82">
        <v>0</v>
      </c>
      <c r="CG101" s="91"/>
      <c r="CH101" s="91"/>
      <c r="CI101" s="91"/>
    </row>
    <row r="102" spans="1:87">
      <c r="A102" s="91"/>
      <c r="B102" s="91"/>
      <c r="C102" s="91"/>
      <c r="D102" s="129">
        <v>0</v>
      </c>
      <c r="E102" s="82">
        <v>0</v>
      </c>
      <c r="F102" s="82">
        <v>0</v>
      </c>
      <c r="G102" s="129">
        <v>0</v>
      </c>
      <c r="H102" s="129">
        <v>0</v>
      </c>
      <c r="I102" s="82">
        <v>0</v>
      </c>
      <c r="J102" s="82">
        <v>0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129">
        <v>0</v>
      </c>
      <c r="Y102" s="82">
        <v>0</v>
      </c>
      <c r="Z102" s="82">
        <v>0</v>
      </c>
      <c r="AA102" s="82">
        <v>0</v>
      </c>
      <c r="AB102" s="82">
        <v>0</v>
      </c>
      <c r="AC102" s="129">
        <v>0</v>
      </c>
      <c r="AD102" s="129">
        <v>0</v>
      </c>
      <c r="AE102" s="82">
        <v>0</v>
      </c>
      <c r="AF102" s="82">
        <v>0</v>
      </c>
      <c r="AG102" s="82">
        <v>0</v>
      </c>
      <c r="AH102" s="82">
        <v>0</v>
      </c>
      <c r="AI102" s="82">
        <v>0</v>
      </c>
      <c r="AJ102" s="82">
        <v>0</v>
      </c>
      <c r="AK102" s="82">
        <v>0</v>
      </c>
      <c r="AL102" s="82">
        <v>0</v>
      </c>
      <c r="AM102" s="82">
        <v>0</v>
      </c>
      <c r="AN102" s="82">
        <v>0</v>
      </c>
      <c r="AO102" s="82">
        <v>0</v>
      </c>
      <c r="AP102" s="82">
        <v>0</v>
      </c>
      <c r="AQ102" s="129">
        <v>0</v>
      </c>
      <c r="AR102" s="82">
        <v>0</v>
      </c>
      <c r="AS102" s="82">
        <v>0</v>
      </c>
      <c r="AT102" s="82">
        <v>0</v>
      </c>
      <c r="AU102" s="82">
        <v>0</v>
      </c>
      <c r="AV102" s="82">
        <v>0</v>
      </c>
      <c r="AW102" s="82">
        <v>0</v>
      </c>
      <c r="AX102" s="82">
        <v>0</v>
      </c>
      <c r="AY102" s="82">
        <v>0</v>
      </c>
      <c r="AZ102" s="82">
        <v>0</v>
      </c>
      <c r="BA102" s="82">
        <v>0</v>
      </c>
      <c r="BB102" s="82">
        <v>0</v>
      </c>
      <c r="BC102" s="82">
        <v>0</v>
      </c>
      <c r="BD102" s="82">
        <v>0</v>
      </c>
      <c r="BE102" s="82">
        <v>0</v>
      </c>
      <c r="BF102" s="82">
        <v>0</v>
      </c>
      <c r="BG102" s="82">
        <v>0</v>
      </c>
      <c r="BH102" s="82">
        <v>0</v>
      </c>
      <c r="BI102" s="82">
        <v>0</v>
      </c>
      <c r="BJ102" s="82">
        <v>0</v>
      </c>
      <c r="BK102" s="82">
        <v>0</v>
      </c>
      <c r="BL102" s="82">
        <v>0</v>
      </c>
      <c r="BM102" s="82">
        <v>0</v>
      </c>
      <c r="BN102" s="82">
        <v>0</v>
      </c>
      <c r="BO102" s="82">
        <v>0</v>
      </c>
      <c r="BP102" s="82">
        <v>0</v>
      </c>
      <c r="BQ102" s="82">
        <v>0</v>
      </c>
      <c r="BR102" s="82">
        <v>0</v>
      </c>
      <c r="BS102" s="82">
        <v>0</v>
      </c>
      <c r="BT102" s="82">
        <v>0</v>
      </c>
      <c r="BU102" s="82">
        <v>0</v>
      </c>
      <c r="BV102" s="82">
        <v>0</v>
      </c>
      <c r="BW102" s="82">
        <v>0</v>
      </c>
      <c r="BX102" s="82">
        <v>0</v>
      </c>
      <c r="BY102" s="82">
        <v>0</v>
      </c>
      <c r="BZ102" s="82">
        <v>0</v>
      </c>
      <c r="CA102" s="82">
        <v>0</v>
      </c>
      <c r="CB102" s="82">
        <v>0</v>
      </c>
      <c r="CC102" s="91"/>
      <c r="CD102" s="82">
        <v>0</v>
      </c>
      <c r="CE102" s="82">
        <v>0</v>
      </c>
      <c r="CF102" s="82">
        <v>0</v>
      </c>
      <c r="CG102" s="91"/>
      <c r="CH102" s="91"/>
      <c r="CI102" s="91"/>
    </row>
    <row r="103" spans="1:87">
      <c r="A103" s="91"/>
      <c r="B103" s="82"/>
      <c r="C103" s="91"/>
      <c r="D103" s="129">
        <v>0</v>
      </c>
      <c r="E103" s="82">
        <v>0</v>
      </c>
      <c r="F103" s="82">
        <v>0</v>
      </c>
      <c r="G103" s="129">
        <v>0</v>
      </c>
      <c r="H103" s="129">
        <v>0</v>
      </c>
      <c r="I103" s="82">
        <v>0</v>
      </c>
      <c r="J103" s="82">
        <v>0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129">
        <v>0</v>
      </c>
      <c r="Y103" s="82">
        <v>0</v>
      </c>
      <c r="Z103" s="82">
        <v>0</v>
      </c>
      <c r="AA103" s="82">
        <v>0</v>
      </c>
      <c r="AB103" s="82">
        <v>0</v>
      </c>
      <c r="AC103" s="129">
        <v>0</v>
      </c>
      <c r="AD103" s="129">
        <v>0</v>
      </c>
      <c r="AE103" s="82">
        <v>0</v>
      </c>
      <c r="AF103" s="82">
        <v>0</v>
      </c>
      <c r="AG103" s="82">
        <v>0</v>
      </c>
      <c r="AH103" s="82">
        <v>0</v>
      </c>
      <c r="AI103" s="82">
        <v>0</v>
      </c>
      <c r="AJ103" s="82">
        <v>0</v>
      </c>
      <c r="AK103" s="82">
        <v>0</v>
      </c>
      <c r="AL103" s="82">
        <v>0</v>
      </c>
      <c r="AM103" s="82">
        <v>0</v>
      </c>
      <c r="AN103" s="82">
        <v>0</v>
      </c>
      <c r="AO103" s="82">
        <v>0</v>
      </c>
      <c r="AP103" s="82">
        <v>0</v>
      </c>
      <c r="AQ103" s="129">
        <v>0</v>
      </c>
      <c r="AR103" s="82">
        <v>0</v>
      </c>
      <c r="AS103" s="82">
        <v>0</v>
      </c>
      <c r="AT103" s="82">
        <v>0</v>
      </c>
      <c r="AU103" s="82">
        <v>0</v>
      </c>
      <c r="AV103" s="82">
        <v>0</v>
      </c>
      <c r="AW103" s="82">
        <v>0</v>
      </c>
      <c r="AX103" s="82">
        <v>0</v>
      </c>
      <c r="AY103" s="82">
        <v>0</v>
      </c>
      <c r="AZ103" s="82">
        <v>0</v>
      </c>
      <c r="BA103" s="82">
        <v>0</v>
      </c>
      <c r="BB103" s="82">
        <v>0</v>
      </c>
      <c r="BC103" s="82">
        <v>0</v>
      </c>
      <c r="BD103" s="82">
        <v>0</v>
      </c>
      <c r="BE103" s="82">
        <v>0</v>
      </c>
      <c r="BF103" s="82">
        <v>0</v>
      </c>
      <c r="BG103" s="82">
        <v>0</v>
      </c>
      <c r="BH103" s="82">
        <v>0</v>
      </c>
      <c r="BI103" s="82">
        <v>0</v>
      </c>
      <c r="BJ103" s="82">
        <v>0</v>
      </c>
      <c r="BK103" s="82">
        <v>0</v>
      </c>
      <c r="BL103" s="82">
        <v>0</v>
      </c>
      <c r="BM103" s="82">
        <v>0</v>
      </c>
      <c r="BN103" s="82">
        <v>0</v>
      </c>
      <c r="BO103" s="82">
        <v>0</v>
      </c>
      <c r="BP103" s="82">
        <v>0</v>
      </c>
      <c r="BQ103" s="82">
        <v>0</v>
      </c>
      <c r="BR103" s="82">
        <v>0</v>
      </c>
      <c r="BS103" s="82">
        <v>0</v>
      </c>
      <c r="BT103" s="82">
        <v>0</v>
      </c>
      <c r="BU103" s="82">
        <v>0</v>
      </c>
      <c r="BV103" s="82">
        <v>0</v>
      </c>
      <c r="BW103" s="82">
        <v>0</v>
      </c>
      <c r="BX103" s="82">
        <v>0</v>
      </c>
      <c r="BY103" s="82">
        <v>0</v>
      </c>
      <c r="BZ103" s="82">
        <v>0</v>
      </c>
      <c r="CA103" s="82">
        <v>0</v>
      </c>
      <c r="CB103" s="82">
        <v>0</v>
      </c>
      <c r="CC103" s="91"/>
      <c r="CD103" s="82">
        <v>0</v>
      </c>
      <c r="CE103" s="82">
        <v>0</v>
      </c>
      <c r="CF103" s="82">
        <v>0</v>
      </c>
      <c r="CG103" s="91"/>
      <c r="CH103" s="91"/>
      <c r="CI103" s="91"/>
    </row>
    <row r="104" spans="1:87">
      <c r="A104" s="91"/>
      <c r="B104" s="91"/>
      <c r="C104" s="91"/>
      <c r="D104" s="129">
        <v>0</v>
      </c>
      <c r="E104" s="82">
        <v>0</v>
      </c>
      <c r="F104" s="82">
        <v>0</v>
      </c>
      <c r="G104" s="129">
        <v>0</v>
      </c>
      <c r="H104" s="129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82">
        <v>0</v>
      </c>
      <c r="U104" s="82">
        <v>0</v>
      </c>
      <c r="V104" s="82">
        <v>0</v>
      </c>
      <c r="W104" s="82">
        <v>0</v>
      </c>
      <c r="X104" s="129">
        <v>0</v>
      </c>
      <c r="Y104" s="82">
        <v>0</v>
      </c>
      <c r="Z104" s="82">
        <v>0</v>
      </c>
      <c r="AA104" s="82">
        <v>0</v>
      </c>
      <c r="AB104" s="82">
        <v>0</v>
      </c>
      <c r="AC104" s="129">
        <v>0</v>
      </c>
      <c r="AD104" s="129">
        <v>0</v>
      </c>
      <c r="AE104" s="82">
        <v>0</v>
      </c>
      <c r="AF104" s="82">
        <v>0</v>
      </c>
      <c r="AG104" s="82">
        <v>0</v>
      </c>
      <c r="AH104" s="82">
        <v>0</v>
      </c>
      <c r="AI104" s="82">
        <v>0</v>
      </c>
      <c r="AJ104" s="82">
        <v>0</v>
      </c>
      <c r="AK104" s="82">
        <v>0</v>
      </c>
      <c r="AL104" s="82">
        <v>0</v>
      </c>
      <c r="AM104" s="82">
        <v>0</v>
      </c>
      <c r="AN104" s="82">
        <v>0</v>
      </c>
      <c r="AO104" s="82">
        <v>0</v>
      </c>
      <c r="AP104" s="82">
        <v>0</v>
      </c>
      <c r="AQ104" s="129">
        <v>0</v>
      </c>
      <c r="AR104" s="82">
        <v>0</v>
      </c>
      <c r="AS104" s="82">
        <v>0</v>
      </c>
      <c r="AT104" s="82">
        <v>0</v>
      </c>
      <c r="AU104" s="82">
        <v>0</v>
      </c>
      <c r="AV104" s="82">
        <v>0</v>
      </c>
      <c r="AW104" s="82">
        <v>0</v>
      </c>
      <c r="AX104" s="82">
        <v>0</v>
      </c>
      <c r="AY104" s="82">
        <v>0</v>
      </c>
      <c r="AZ104" s="82">
        <v>0</v>
      </c>
      <c r="BA104" s="82">
        <v>0</v>
      </c>
      <c r="BB104" s="82">
        <v>0</v>
      </c>
      <c r="BC104" s="82">
        <v>0</v>
      </c>
      <c r="BD104" s="82">
        <v>0</v>
      </c>
      <c r="BE104" s="82">
        <v>0</v>
      </c>
      <c r="BF104" s="82">
        <v>0</v>
      </c>
      <c r="BG104" s="82">
        <v>0</v>
      </c>
      <c r="BH104" s="82">
        <v>0</v>
      </c>
      <c r="BI104" s="82">
        <v>0</v>
      </c>
      <c r="BJ104" s="82">
        <v>0</v>
      </c>
      <c r="BK104" s="82">
        <v>0</v>
      </c>
      <c r="BL104" s="82">
        <v>0</v>
      </c>
      <c r="BM104" s="82">
        <v>0</v>
      </c>
      <c r="BN104" s="82">
        <v>0</v>
      </c>
      <c r="BO104" s="82">
        <v>0</v>
      </c>
      <c r="BP104" s="82">
        <v>0</v>
      </c>
      <c r="BQ104" s="82">
        <v>0</v>
      </c>
      <c r="BR104" s="82">
        <v>0</v>
      </c>
      <c r="BS104" s="82">
        <v>0</v>
      </c>
      <c r="BT104" s="82">
        <v>0</v>
      </c>
      <c r="BU104" s="82">
        <v>0</v>
      </c>
      <c r="BV104" s="82">
        <v>0</v>
      </c>
      <c r="BW104" s="82">
        <v>0</v>
      </c>
      <c r="BX104" s="82">
        <v>0</v>
      </c>
      <c r="BY104" s="82">
        <v>0</v>
      </c>
      <c r="BZ104" s="82">
        <v>0</v>
      </c>
      <c r="CA104" s="82">
        <v>0</v>
      </c>
      <c r="CB104" s="82">
        <v>0</v>
      </c>
      <c r="CC104" s="91"/>
      <c r="CD104" s="82">
        <v>0</v>
      </c>
      <c r="CE104" s="82">
        <v>0</v>
      </c>
      <c r="CF104" s="82">
        <v>0</v>
      </c>
      <c r="CG104" s="91"/>
      <c r="CH104" s="91"/>
      <c r="CI104" s="91"/>
    </row>
    <row r="105" spans="1:87">
      <c r="A105" s="91"/>
      <c r="B105" s="91"/>
      <c r="C105" s="91"/>
      <c r="D105" s="129">
        <v>0</v>
      </c>
      <c r="E105" s="82">
        <v>0</v>
      </c>
      <c r="F105" s="82">
        <v>0</v>
      </c>
      <c r="G105" s="129">
        <v>0</v>
      </c>
      <c r="H105" s="129">
        <v>0</v>
      </c>
      <c r="I105" s="82">
        <v>0</v>
      </c>
      <c r="J105" s="82">
        <v>0</v>
      </c>
      <c r="K105" s="82">
        <v>0</v>
      </c>
      <c r="L105" s="82">
        <v>0</v>
      </c>
      <c r="M105" s="82">
        <v>0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0</v>
      </c>
      <c r="V105" s="82">
        <v>0</v>
      </c>
      <c r="W105" s="82">
        <v>0</v>
      </c>
      <c r="X105" s="129">
        <v>0</v>
      </c>
      <c r="Y105" s="82">
        <v>0</v>
      </c>
      <c r="Z105" s="82">
        <v>0</v>
      </c>
      <c r="AA105" s="82">
        <v>0</v>
      </c>
      <c r="AB105" s="82">
        <v>0</v>
      </c>
      <c r="AC105" s="129">
        <v>0</v>
      </c>
      <c r="AD105" s="129">
        <v>0</v>
      </c>
      <c r="AE105" s="82">
        <v>0</v>
      </c>
      <c r="AF105" s="82">
        <v>0</v>
      </c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  <c r="AL105" s="82">
        <v>0</v>
      </c>
      <c r="AM105" s="82">
        <v>0</v>
      </c>
      <c r="AN105" s="82">
        <v>0</v>
      </c>
      <c r="AO105" s="82">
        <v>0</v>
      </c>
      <c r="AP105" s="82">
        <v>0</v>
      </c>
      <c r="AQ105" s="129">
        <v>0</v>
      </c>
      <c r="AR105" s="82">
        <v>0</v>
      </c>
      <c r="AS105" s="82">
        <v>0</v>
      </c>
      <c r="AT105" s="82">
        <v>0</v>
      </c>
      <c r="AU105" s="82">
        <v>0</v>
      </c>
      <c r="AV105" s="82">
        <v>0</v>
      </c>
      <c r="AW105" s="82">
        <v>0</v>
      </c>
      <c r="AX105" s="82">
        <v>0</v>
      </c>
      <c r="AY105" s="82">
        <v>0</v>
      </c>
      <c r="AZ105" s="82">
        <v>0</v>
      </c>
      <c r="BA105" s="82">
        <v>0</v>
      </c>
      <c r="BB105" s="82">
        <v>0</v>
      </c>
      <c r="BC105" s="82">
        <v>0</v>
      </c>
      <c r="BD105" s="82">
        <v>0</v>
      </c>
      <c r="BE105" s="82">
        <v>0</v>
      </c>
      <c r="BF105" s="82">
        <v>0</v>
      </c>
      <c r="BG105" s="82">
        <v>0</v>
      </c>
      <c r="BH105" s="82">
        <v>0</v>
      </c>
      <c r="BI105" s="82">
        <v>0</v>
      </c>
      <c r="BJ105" s="82">
        <v>0</v>
      </c>
      <c r="BK105" s="82">
        <v>0</v>
      </c>
      <c r="BL105" s="82">
        <v>0</v>
      </c>
      <c r="BM105" s="82">
        <v>0</v>
      </c>
      <c r="BN105" s="82">
        <v>0</v>
      </c>
      <c r="BO105" s="82">
        <v>0</v>
      </c>
      <c r="BP105" s="82">
        <v>0</v>
      </c>
      <c r="BQ105" s="82">
        <v>0</v>
      </c>
      <c r="BR105" s="82">
        <v>0</v>
      </c>
      <c r="BS105" s="82">
        <v>0</v>
      </c>
      <c r="BT105" s="82">
        <v>0</v>
      </c>
      <c r="BU105" s="82">
        <v>0</v>
      </c>
      <c r="BV105" s="82">
        <v>0</v>
      </c>
      <c r="BW105" s="82">
        <v>0</v>
      </c>
      <c r="BX105" s="82">
        <v>0</v>
      </c>
      <c r="BY105" s="82">
        <v>0</v>
      </c>
      <c r="BZ105" s="82">
        <v>0</v>
      </c>
      <c r="CA105" s="82">
        <v>0</v>
      </c>
      <c r="CB105" s="82">
        <v>0</v>
      </c>
      <c r="CC105" s="91"/>
      <c r="CD105" s="82">
        <v>0</v>
      </c>
      <c r="CE105" s="82">
        <v>0</v>
      </c>
      <c r="CF105" s="82">
        <v>0</v>
      </c>
      <c r="CG105" s="91"/>
      <c r="CH105" s="91"/>
      <c r="CI105" s="91"/>
    </row>
    <row r="106" spans="1:87">
      <c r="A106" s="91"/>
      <c r="B106" s="91"/>
      <c r="C106" s="91"/>
      <c r="D106" s="129">
        <v>0</v>
      </c>
      <c r="E106" s="82">
        <v>0</v>
      </c>
      <c r="F106" s="82">
        <v>0</v>
      </c>
      <c r="G106" s="129">
        <v>0</v>
      </c>
      <c r="H106" s="129">
        <v>0</v>
      </c>
      <c r="I106" s="82">
        <v>0</v>
      </c>
      <c r="J106" s="82">
        <v>0</v>
      </c>
      <c r="K106" s="82">
        <v>0</v>
      </c>
      <c r="L106" s="82">
        <v>0</v>
      </c>
      <c r="M106" s="82">
        <v>0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0</v>
      </c>
      <c r="V106" s="82">
        <v>0</v>
      </c>
      <c r="W106" s="82">
        <v>0</v>
      </c>
      <c r="X106" s="129">
        <v>0</v>
      </c>
      <c r="Y106" s="82">
        <v>0</v>
      </c>
      <c r="Z106" s="82">
        <v>0</v>
      </c>
      <c r="AA106" s="82">
        <v>0</v>
      </c>
      <c r="AB106" s="82">
        <v>0</v>
      </c>
      <c r="AC106" s="129">
        <v>0</v>
      </c>
      <c r="AD106" s="129">
        <v>0</v>
      </c>
      <c r="AE106" s="82">
        <v>0</v>
      </c>
      <c r="AF106" s="82">
        <v>0</v>
      </c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  <c r="AL106" s="82">
        <v>0</v>
      </c>
      <c r="AM106" s="82">
        <v>0</v>
      </c>
      <c r="AN106" s="82">
        <v>0</v>
      </c>
      <c r="AO106" s="82">
        <v>0</v>
      </c>
      <c r="AP106" s="82">
        <v>0</v>
      </c>
      <c r="AQ106" s="129">
        <v>0</v>
      </c>
      <c r="AR106" s="82">
        <v>0</v>
      </c>
      <c r="AS106" s="82">
        <v>0</v>
      </c>
      <c r="AT106" s="82">
        <v>0</v>
      </c>
      <c r="AU106" s="82">
        <v>0</v>
      </c>
      <c r="AV106" s="82">
        <v>0</v>
      </c>
      <c r="AW106" s="82">
        <v>0</v>
      </c>
      <c r="AX106" s="82">
        <v>0</v>
      </c>
      <c r="AY106" s="82">
        <v>0</v>
      </c>
      <c r="AZ106" s="82">
        <v>0</v>
      </c>
      <c r="BA106" s="82">
        <v>0</v>
      </c>
      <c r="BB106" s="82">
        <v>0</v>
      </c>
      <c r="BC106" s="82">
        <v>0</v>
      </c>
      <c r="BD106" s="82">
        <v>0</v>
      </c>
      <c r="BE106" s="82">
        <v>0</v>
      </c>
      <c r="BF106" s="82">
        <v>0</v>
      </c>
      <c r="BG106" s="82">
        <v>0</v>
      </c>
      <c r="BH106" s="82">
        <v>0</v>
      </c>
      <c r="BI106" s="82">
        <v>0</v>
      </c>
      <c r="BJ106" s="82">
        <v>0</v>
      </c>
      <c r="BK106" s="82">
        <v>0</v>
      </c>
      <c r="BL106" s="82">
        <v>0</v>
      </c>
      <c r="BM106" s="82">
        <v>0</v>
      </c>
      <c r="BN106" s="82">
        <v>0</v>
      </c>
      <c r="BO106" s="82">
        <v>0</v>
      </c>
      <c r="BP106" s="82">
        <v>0</v>
      </c>
      <c r="BQ106" s="82">
        <v>0</v>
      </c>
      <c r="BR106" s="82">
        <v>0</v>
      </c>
      <c r="BS106" s="82">
        <v>0</v>
      </c>
      <c r="BT106" s="82">
        <v>0</v>
      </c>
      <c r="BU106" s="82">
        <v>620077</v>
      </c>
      <c r="BV106" s="82">
        <v>1007780</v>
      </c>
      <c r="BW106" s="82">
        <v>76605</v>
      </c>
      <c r="BX106" s="82">
        <v>3199445</v>
      </c>
      <c r="BY106" s="82">
        <v>1113772</v>
      </c>
      <c r="BZ106" s="82">
        <v>41560</v>
      </c>
      <c r="CA106" s="82">
        <v>6059239</v>
      </c>
      <c r="CB106" s="82">
        <v>6059239</v>
      </c>
      <c r="CC106" s="91"/>
      <c r="CD106" s="82">
        <v>0</v>
      </c>
      <c r="CE106" s="82">
        <v>0</v>
      </c>
      <c r="CF106" s="82">
        <v>0</v>
      </c>
      <c r="CG106" s="91"/>
      <c r="CH106" s="91"/>
      <c r="CI106" s="91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3"/>
  <sheetViews>
    <sheetView topLeftCell="E1" workbookViewId="0">
      <selection activeCell="H1" sqref="H1"/>
    </sheetView>
  </sheetViews>
  <sheetFormatPr defaultColWidth="8.77734375" defaultRowHeight="14.4"/>
  <cols>
    <col min="2" max="2" width="47.33203125" customWidth="1"/>
    <col min="3" max="7" width="13.6640625" style="14" customWidth="1"/>
    <col min="8" max="13" width="13.6640625" style="9" customWidth="1"/>
  </cols>
  <sheetData>
    <row r="1" spans="1:15" ht="57.6">
      <c r="A1" s="2" t="str">
        <f>'BEA Use'!A7</f>
        <v>IOCode</v>
      </c>
      <c r="B1" s="2" t="str">
        <f>'BEA Use'!B7</f>
        <v>Name</v>
      </c>
      <c r="C1" s="11" t="s">
        <v>1400</v>
      </c>
      <c r="D1" s="11" t="s">
        <v>1401</v>
      </c>
      <c r="E1" s="11" t="s">
        <v>1405</v>
      </c>
      <c r="F1" s="11" t="s">
        <v>1402</v>
      </c>
      <c r="G1" s="11" t="s">
        <v>1403</v>
      </c>
      <c r="H1" s="11" t="s">
        <v>1404</v>
      </c>
      <c r="I1" s="11" t="s">
        <v>254</v>
      </c>
      <c r="J1" s="11" t="s">
        <v>255</v>
      </c>
      <c r="K1" s="11" t="s">
        <v>0</v>
      </c>
      <c r="L1" s="11" t="s">
        <v>256</v>
      </c>
      <c r="M1" s="11" t="s">
        <v>257</v>
      </c>
    </row>
    <row r="2" spans="1:15">
      <c r="A2" t="str">
        <f>'BEA Use'!A8</f>
        <v>111CA</v>
      </c>
      <c r="B2" s="12" t="str">
        <f>'BEA Use'!B8</f>
        <v>Farms</v>
      </c>
      <c r="C2" s="14">
        <f>'BEA Use'!H8</f>
        <v>0</v>
      </c>
      <c r="D2" s="55">
        <f>SUM('BEA Use'!F8,'BEA Use'!G8*('BEA Use'!F$89/SUM('BEA Use'!E$89:F$89)))</f>
        <v>69.236021888087762</v>
      </c>
      <c r="E2" s="55">
        <f>SUM('BEA Use'!E8,'BEA Use'!Z8,'BEA Use'!G8*('BEA Use'!E$89/SUM('BEA Use'!E$89:F$89)))</f>
        <v>29.763978111912238</v>
      </c>
      <c r="F2" s="14">
        <f>'BEA Use'!D8</f>
        <v>811</v>
      </c>
      <c r="G2" s="14">
        <v>0</v>
      </c>
      <c r="H2" s="9">
        <f>SUM('BEA Use'!C8:BP8,'BEA Use'!BX8:BY8,'BEA Use'!CA8)-SUM(C2:G2)</f>
        <v>364559</v>
      </c>
      <c r="I2" s="9">
        <f>SUM('BEA Use'!BQ8:BU8,'BEA Use'!CD8:CO8)</f>
        <v>4449</v>
      </c>
      <c r="J2" s="9">
        <f>SUM('BEA Use'!BW8,'BEA Use'!BZ8)</f>
        <v>139921</v>
      </c>
      <c r="K2" s="9">
        <f>'BEA Use'!CC8</f>
        <v>62528</v>
      </c>
      <c r="L2" s="9">
        <f>'BEA Use'!CB8</f>
        <v>-6056</v>
      </c>
      <c r="M2" s="9">
        <f>'BEA Use'!CP8</f>
        <v>566313</v>
      </c>
    </row>
    <row r="3" spans="1:15">
      <c r="A3" t="str">
        <f>'BEA Use'!A9</f>
        <v>113FF</v>
      </c>
      <c r="B3" t="str">
        <f>'BEA Use'!B9</f>
        <v>Forestry, fishing, and related activities</v>
      </c>
      <c r="C3" s="14">
        <f>'BEA Use'!H9</f>
        <v>0</v>
      </c>
      <c r="D3" s="55">
        <f>SUM('BEA Use'!F9,'BEA Use'!G9*('BEA Use'!F$89/SUM('BEA Use'!E$89:F$89)))</f>
        <v>75</v>
      </c>
      <c r="E3" s="55">
        <f>SUM('BEA Use'!E9,'BEA Use'!Z9,'BEA Use'!G9*('BEA Use'!E$89/SUM('BEA Use'!E$89:F$89)))</f>
        <v>26</v>
      </c>
      <c r="F3" s="14">
        <f>'BEA Use'!D9</f>
        <v>9490</v>
      </c>
      <c r="G3" s="14">
        <v>0</v>
      </c>
      <c r="H3" s="9">
        <f>SUM('BEA Use'!C9:BP9,'BEA Use'!BX9:BY9,'BEA Use'!CA9)-SUM(C3:G3)</f>
        <v>65246</v>
      </c>
      <c r="I3" s="9">
        <f>SUM('BEA Use'!BQ9:BU9,'BEA Use'!CD9:CO9)</f>
        <v>4372</v>
      </c>
      <c r="J3" s="9">
        <f>SUM('BEA Use'!BW9,'BEA Use'!BZ9)</f>
        <v>8269</v>
      </c>
      <c r="K3" s="9">
        <f>'BEA Use'!CC9</f>
        <v>8246</v>
      </c>
      <c r="L3" s="9">
        <f>'BEA Use'!CB9</f>
        <v>380</v>
      </c>
      <c r="M3" s="9">
        <f>'BEA Use'!CP9</f>
        <v>96106</v>
      </c>
      <c r="O3" s="4"/>
    </row>
    <row r="4" spans="1:15">
      <c r="A4" t="str">
        <f>'BEA Use'!A10</f>
        <v>211</v>
      </c>
      <c r="B4" t="str">
        <f>'BEA Use'!B10</f>
        <v>Oil and gas extraction</v>
      </c>
      <c r="C4" s="14">
        <f>'BEA Use'!H10</f>
        <v>33811</v>
      </c>
      <c r="D4" s="55">
        <f>SUM('BEA Use'!F10,'BEA Use'!G10*('BEA Use'!F$89/SUM('BEA Use'!E$89:F$89)))</f>
        <v>1</v>
      </c>
      <c r="E4" s="55">
        <f>SUM('BEA Use'!E10,'BEA Use'!Z10,'BEA Use'!G10*('BEA Use'!E$89/SUM('BEA Use'!E$89:F$89)))</f>
        <v>340270</v>
      </c>
      <c r="F4" s="14">
        <f>'BEA Use'!D10</f>
        <v>0</v>
      </c>
      <c r="G4" s="14">
        <v>0</v>
      </c>
      <c r="H4" s="9">
        <f>SUM('BEA Use'!C10:BP10,'BEA Use'!BX10:BY10,'BEA Use'!CA10)-SUM(C4:G4)</f>
        <v>4907</v>
      </c>
      <c r="I4" s="9">
        <f>SUM('BEA Use'!BQ10:BU10,'BEA Use'!CD10:CO10)</f>
        <v>27360</v>
      </c>
      <c r="J4" s="9">
        <f>SUM('BEA Use'!BW10,'BEA Use'!BZ10)</f>
        <v>0</v>
      </c>
      <c r="K4" s="9">
        <f>'BEA Use'!CC10</f>
        <v>42809</v>
      </c>
      <c r="L4" s="9">
        <f>'BEA Use'!CB10</f>
        <v>-3</v>
      </c>
      <c r="M4" s="9">
        <f>'BEA Use'!CP10</f>
        <v>449158</v>
      </c>
      <c r="O4" s="4"/>
    </row>
    <row r="5" spans="1:15">
      <c r="A5" t="str">
        <f>'BEA Use'!A11</f>
        <v>212</v>
      </c>
      <c r="B5" t="str">
        <f>'BEA Use'!B11</f>
        <v>Mining, except oil and gas</v>
      </c>
      <c r="C5" s="14">
        <f>'BEA Use'!H11</f>
        <v>12127</v>
      </c>
      <c r="D5" s="55">
        <f>SUM('BEA Use'!F11,'BEA Use'!G11*('BEA Use'!F$89/SUM('BEA Use'!E$89:F$89)))</f>
        <v>6693.7088648502295</v>
      </c>
      <c r="E5" s="55">
        <f>SUM('BEA Use'!E11,'BEA Use'!Z11,'BEA Use'!G11*('BEA Use'!E$89/SUM('BEA Use'!E$89:F$89)))</f>
        <v>3394.291135149771</v>
      </c>
      <c r="F5" s="14">
        <f>'BEA Use'!D11</f>
        <v>1</v>
      </c>
      <c r="G5" s="14">
        <v>0</v>
      </c>
      <c r="H5" s="9">
        <f>SUM('BEA Use'!C11:BP11,'BEA Use'!BX11:BY11,'BEA Use'!CA11)-SUM(C5:G5)</f>
        <v>64124</v>
      </c>
      <c r="I5" s="9">
        <f>SUM('BEA Use'!BQ11:BU11,'BEA Use'!CD11:CO11)</f>
        <v>11261</v>
      </c>
      <c r="J5" s="9">
        <f>SUM('BEA Use'!BW11,'BEA Use'!BZ11)</f>
        <v>272</v>
      </c>
      <c r="K5" s="9">
        <f>'BEA Use'!CC11</f>
        <v>17810</v>
      </c>
      <c r="L5" s="9">
        <f>'BEA Use'!CB11</f>
        <v>-149</v>
      </c>
      <c r="M5" s="9">
        <f>'BEA Use'!CP11</f>
        <v>115532</v>
      </c>
      <c r="O5" s="4"/>
    </row>
    <row r="6" spans="1:15">
      <c r="A6" t="str">
        <f>'BEA Use'!A12</f>
        <v>213</v>
      </c>
      <c r="B6" t="str">
        <f>'BEA Use'!B12</f>
        <v>Support activities for mining</v>
      </c>
      <c r="C6" s="14">
        <f>'BEA Use'!H12</f>
        <v>0</v>
      </c>
      <c r="D6" s="55">
        <f>SUM('BEA Use'!F12,'BEA Use'!G12*('BEA Use'!F$89/SUM('BEA Use'!E$89:F$89)))</f>
        <v>1801.5307380897273</v>
      </c>
      <c r="E6" s="55">
        <f>SUM('BEA Use'!E12,'BEA Use'!Z12,'BEA Use'!G12*('BEA Use'!E$89/SUM('BEA Use'!E$89:F$89)))</f>
        <v>8718.4692619102734</v>
      </c>
      <c r="F6" s="14">
        <f>'BEA Use'!D12</f>
        <v>0</v>
      </c>
      <c r="G6" s="14">
        <v>0</v>
      </c>
      <c r="H6" s="9">
        <f>SUM('BEA Use'!C12:BP12,'BEA Use'!BX12:BY12,'BEA Use'!CA12)-SUM(C6:G6)</f>
        <v>109849</v>
      </c>
      <c r="I6" s="9">
        <f>SUM('BEA Use'!BQ12:BU12,'BEA Use'!CD12:CO12)</f>
        <v>0</v>
      </c>
      <c r="J6" s="9">
        <f>SUM('BEA Use'!BW12,'BEA Use'!BZ12)</f>
        <v>0</v>
      </c>
      <c r="K6" s="9">
        <f>'BEA Use'!CC12</f>
        <v>2743</v>
      </c>
      <c r="L6" s="9">
        <f>'BEA Use'!CB12</f>
        <v>-8</v>
      </c>
      <c r="M6" s="9">
        <f>'BEA Use'!CP12</f>
        <v>123103</v>
      </c>
      <c r="O6" s="4"/>
    </row>
    <row r="7" spans="1:15">
      <c r="A7" t="str">
        <f>'BEA Use'!A13</f>
        <v>22</v>
      </c>
      <c r="B7" t="str">
        <f>'BEA Use'!B13</f>
        <v>Utilities</v>
      </c>
      <c r="C7" s="14">
        <f>'BEA Use'!H13</f>
        <v>26177</v>
      </c>
      <c r="D7" s="55">
        <f>SUM('BEA Use'!F13,'BEA Use'!G13*('BEA Use'!F$89/SUM('BEA Use'!E$89:F$89)))</f>
        <v>2563.9181292934409</v>
      </c>
      <c r="E7" s="55">
        <f>SUM('BEA Use'!E13,'BEA Use'!Z13,'BEA Use'!G13*('BEA Use'!E$89/SUM('BEA Use'!E$89:F$89)))</f>
        <v>9273.0818707065591</v>
      </c>
      <c r="F7" s="14">
        <f>'BEA Use'!D13</f>
        <v>108</v>
      </c>
      <c r="G7" s="14">
        <v>0</v>
      </c>
      <c r="H7" s="9">
        <f>SUM('BEA Use'!C13:BP13,'BEA Use'!BX13:BY13,'BEA Use'!CA13)-SUM(C7:G7)</f>
        <v>301011</v>
      </c>
      <c r="I7" s="9">
        <f>SUM('BEA Use'!BQ13:BU13,'BEA Use'!CD13:CO13)</f>
        <v>24840</v>
      </c>
      <c r="J7" s="9">
        <f>SUM('BEA Use'!BW13,'BEA Use'!BZ13)</f>
        <v>267362</v>
      </c>
      <c r="K7" s="9">
        <f>'BEA Use'!CC13</f>
        <v>3846</v>
      </c>
      <c r="L7" s="9">
        <f>'BEA Use'!CB13</f>
        <v>0</v>
      </c>
      <c r="M7" s="9">
        <f>'BEA Use'!CP13</f>
        <v>635183</v>
      </c>
      <c r="O7" s="4"/>
    </row>
    <row r="8" spans="1:15">
      <c r="A8" t="str">
        <f>'BEA Use'!A14</f>
        <v>23</v>
      </c>
      <c r="B8" t="str">
        <f>'BEA Use'!B14</f>
        <v>Construction</v>
      </c>
      <c r="C8" s="14">
        <f>'BEA Use'!H14</f>
        <v>6731</v>
      </c>
      <c r="D8" s="55">
        <f>SUM('BEA Use'!F14,'BEA Use'!G14*('BEA Use'!F$89/SUM('BEA Use'!E$89:F$89)))</f>
        <v>1750.4692313403179</v>
      </c>
      <c r="E8" s="55">
        <f>SUM('BEA Use'!E14,'BEA Use'!Z14,'BEA Use'!G14*('BEA Use'!E$89/SUM('BEA Use'!E$89:F$89)))</f>
        <v>12999.530768659683</v>
      </c>
      <c r="F8" s="14">
        <f>'BEA Use'!D14</f>
        <v>33</v>
      </c>
      <c r="G8" s="14">
        <v>0</v>
      </c>
      <c r="H8" s="9">
        <f>SUM('BEA Use'!C14:BP14,'BEA Use'!BX14:BY14,'BEA Use'!CA14)-SUM(C8:G8)</f>
        <v>648970</v>
      </c>
      <c r="I8" s="9">
        <f>SUM('BEA Use'!BQ14:BU14,'BEA Use'!CD14:CO14)</f>
        <v>384345</v>
      </c>
      <c r="J8" s="9">
        <f>SUM('BEA Use'!BW14,'BEA Use'!BZ14)</f>
        <v>569973</v>
      </c>
      <c r="K8" s="9">
        <f>'BEA Use'!CC14</f>
        <v>98</v>
      </c>
      <c r="L8" s="9">
        <f>'BEA Use'!CB14</f>
        <v>0</v>
      </c>
      <c r="M8" s="9">
        <f>'BEA Use'!CP14</f>
        <v>1624900</v>
      </c>
      <c r="O8" s="4"/>
    </row>
    <row r="9" spans="1:15">
      <c r="A9" t="str">
        <f>'BEA Use'!A15</f>
        <v>321</v>
      </c>
      <c r="B9" s="15" t="str">
        <f>'BEA Use'!B15</f>
        <v>Wood products</v>
      </c>
      <c r="C9" s="14">
        <f>'BEA Use'!H15</f>
        <v>0</v>
      </c>
      <c r="D9" s="55">
        <f>SUM('BEA Use'!F15,'BEA Use'!G15*('BEA Use'!F$89/SUM('BEA Use'!E$89:F$89)))</f>
        <v>208.62779332963584</v>
      </c>
      <c r="E9" s="55">
        <f>SUM('BEA Use'!E15,'BEA Use'!Z15,'BEA Use'!G15*('BEA Use'!E$89/SUM('BEA Use'!E$89:F$89)))</f>
        <v>137.37220667036416</v>
      </c>
      <c r="F9" s="14">
        <f>'BEA Use'!D15</f>
        <v>36</v>
      </c>
      <c r="G9" s="14">
        <v>0</v>
      </c>
      <c r="H9" s="9">
        <f>SUM('BEA Use'!C15:BP15,'BEA Use'!BX15:BY15,'BEA Use'!CA15)-SUM(C9:G9)</f>
        <v>145022</v>
      </c>
      <c r="I9" s="9">
        <f>SUM('BEA Use'!BQ15:BU15,'BEA Use'!CD15:CO15)</f>
        <v>5604</v>
      </c>
      <c r="J9" s="9">
        <f>SUM('BEA Use'!BW15,'BEA Use'!BZ15)</f>
        <v>18056</v>
      </c>
      <c r="K9" s="9">
        <f>'BEA Use'!CC15</f>
        <v>7214</v>
      </c>
      <c r="L9" s="9">
        <f>'BEA Use'!CB15</f>
        <v>353</v>
      </c>
      <c r="M9" s="9">
        <f>'BEA Use'!CP15</f>
        <v>176634</v>
      </c>
      <c r="O9" s="4"/>
    </row>
    <row r="10" spans="1:15">
      <c r="A10" t="str">
        <f>'BEA Use'!A16</f>
        <v>327</v>
      </c>
      <c r="B10" s="15" t="str">
        <f>'BEA Use'!B16</f>
        <v>Nonmetallic mineral products</v>
      </c>
      <c r="C10" s="14">
        <f>'BEA Use'!H16</f>
        <v>89</v>
      </c>
      <c r="D10" s="55">
        <f>SUM('BEA Use'!F16,'BEA Use'!G16*('BEA Use'!F$89/SUM('BEA Use'!E$89:F$89)))</f>
        <v>665.21684142490926</v>
      </c>
      <c r="E10" s="55">
        <f>SUM('BEA Use'!E16,'BEA Use'!Z16,'BEA Use'!G16*('BEA Use'!E$89/SUM('BEA Use'!E$89:F$89)))</f>
        <v>4137.783158575091</v>
      </c>
      <c r="F10" s="14">
        <f>'BEA Use'!D16</f>
        <v>73</v>
      </c>
      <c r="G10" s="14">
        <v>0</v>
      </c>
      <c r="H10" s="9">
        <f>SUM('BEA Use'!C16:BP16,'BEA Use'!BX16:BY16,'BEA Use'!CA16)-SUM(C10:G10)</f>
        <v>177478</v>
      </c>
      <c r="I10" s="9">
        <f>SUM('BEA Use'!BQ16:BU16,'BEA Use'!CD16:CO16)</f>
        <v>5668</v>
      </c>
      <c r="J10" s="9">
        <f>SUM('BEA Use'!BW16,'BEA Use'!BZ16)</f>
        <v>24533</v>
      </c>
      <c r="K10" s="9">
        <f>'BEA Use'!CC16</f>
        <v>11596</v>
      </c>
      <c r="L10" s="9">
        <f>'BEA Use'!CB16</f>
        <v>821</v>
      </c>
      <c r="M10" s="9">
        <f>'BEA Use'!CP16</f>
        <v>225064</v>
      </c>
      <c r="O10" s="4"/>
    </row>
    <row r="11" spans="1:15">
      <c r="A11" t="str">
        <f>'BEA Use'!A17</f>
        <v>331</v>
      </c>
      <c r="B11" s="12" t="str">
        <f>'BEA Use'!B17</f>
        <v>Primary metals</v>
      </c>
      <c r="C11" s="14">
        <f>'BEA Use'!H17</f>
        <v>4</v>
      </c>
      <c r="D11" s="55">
        <f>SUM('BEA Use'!F17,'BEA Use'!G17*('BEA Use'!F$89/SUM('BEA Use'!E$89:F$89)))</f>
        <v>827.03912954236785</v>
      </c>
      <c r="E11" s="55">
        <f>SUM('BEA Use'!E17,'BEA Use'!Z17,'BEA Use'!G17*('BEA Use'!E$89/SUM('BEA Use'!E$89:F$89)))</f>
        <v>5987.9608704576322</v>
      </c>
      <c r="F11" s="14">
        <f>'BEA Use'!D17</f>
        <v>0</v>
      </c>
      <c r="G11" s="14">
        <v>0</v>
      </c>
      <c r="H11" s="9">
        <f>SUM('BEA Use'!C17:BP17,'BEA Use'!BX17:BY17,'BEA Use'!CA17)-SUM(C11:G11)</f>
        <v>321524</v>
      </c>
      <c r="I11" s="9">
        <f>SUM('BEA Use'!BQ17:BU17,'BEA Use'!CD17:CO17)</f>
        <v>1275</v>
      </c>
      <c r="J11" s="9">
        <f>SUM('BEA Use'!BW17,'BEA Use'!BZ17)</f>
        <v>1159</v>
      </c>
      <c r="K11" s="9">
        <f>'BEA Use'!CC17</f>
        <v>31061</v>
      </c>
      <c r="L11" s="9">
        <f>'BEA Use'!CB17</f>
        <v>3330</v>
      </c>
      <c r="M11" s="9">
        <f>'BEA Use'!CP17</f>
        <v>365166</v>
      </c>
      <c r="O11" s="4"/>
    </row>
    <row r="12" spans="1:15">
      <c r="A12" t="str">
        <f>'BEA Use'!A18</f>
        <v>332</v>
      </c>
      <c r="B12" s="15" t="str">
        <f>'BEA Use'!B18</f>
        <v>Fabricated metal products</v>
      </c>
      <c r="C12" s="14">
        <f>'BEA Use'!H18</f>
        <v>481</v>
      </c>
      <c r="D12" s="55">
        <f>SUM('BEA Use'!F18,'BEA Use'!G18*('BEA Use'!F$89/SUM('BEA Use'!E$89:F$89)))</f>
        <v>1495.8294502211954</v>
      </c>
      <c r="E12" s="55">
        <f>SUM('BEA Use'!E18,'BEA Use'!Z18,'BEA Use'!G18*('BEA Use'!E$89/SUM('BEA Use'!E$89:F$89)))</f>
        <v>7919.1705497788043</v>
      </c>
      <c r="F12" s="14">
        <f>'BEA Use'!D18</f>
        <v>136</v>
      </c>
      <c r="G12" s="14">
        <v>0</v>
      </c>
      <c r="H12" s="9">
        <f>SUM('BEA Use'!C18:BP18,'BEA Use'!BX18:BY18,'BEA Use'!CA18)-SUM(C12:G12)</f>
        <v>417801</v>
      </c>
      <c r="I12" s="9">
        <f>SUM('BEA Use'!BQ18:BU18,'BEA Use'!CD18:CO18)</f>
        <v>19404</v>
      </c>
      <c r="J12" s="9">
        <f>SUM('BEA Use'!BW18,'BEA Use'!BZ18)</f>
        <v>44419</v>
      </c>
      <c r="K12" s="9">
        <f>'BEA Use'!CC18</f>
        <v>41671</v>
      </c>
      <c r="L12" s="9">
        <f>'BEA Use'!CB18</f>
        <v>4301</v>
      </c>
      <c r="M12" s="9">
        <f>'BEA Use'!CP18</f>
        <v>537627</v>
      </c>
      <c r="O12" s="4"/>
    </row>
    <row r="13" spans="1:15">
      <c r="A13" t="str">
        <f>'BEA Use'!A19</f>
        <v>333</v>
      </c>
      <c r="B13" s="15" t="str">
        <f>'BEA Use'!B19</f>
        <v>Machinery</v>
      </c>
      <c r="C13" s="14">
        <f>'BEA Use'!H19</f>
        <v>1148</v>
      </c>
      <c r="D13" s="55">
        <f>SUM('BEA Use'!F19,'BEA Use'!G19*('BEA Use'!F$89/SUM('BEA Use'!E$89:F$89)))</f>
        <v>6428.1680605110423</v>
      </c>
      <c r="E13" s="55">
        <f>SUM('BEA Use'!E19,'BEA Use'!Z19,'BEA Use'!G19*('BEA Use'!E$89/SUM('BEA Use'!E$89:F$89)))</f>
        <v>14608.831939488959</v>
      </c>
      <c r="F13" s="14">
        <f>'BEA Use'!D19</f>
        <v>278</v>
      </c>
      <c r="G13" s="14">
        <v>0</v>
      </c>
      <c r="H13" s="9">
        <f>SUM('BEA Use'!C19:BP19,'BEA Use'!BX19:BY19,'BEA Use'!CA19)-SUM(C13:G13)</f>
        <v>527919</v>
      </c>
      <c r="I13" s="9">
        <f>SUM('BEA Use'!BQ19:BU19,'BEA Use'!CD19:CO19)</f>
        <v>10930</v>
      </c>
      <c r="J13" s="9">
        <f>SUM('BEA Use'!BW19,'BEA Use'!BZ19)</f>
        <v>19731</v>
      </c>
      <c r="K13" s="9">
        <f>'BEA Use'!CC19</f>
        <v>128061</v>
      </c>
      <c r="L13" s="9">
        <f>'BEA Use'!CB19</f>
        <v>3908</v>
      </c>
      <c r="M13" s="9">
        <f>'BEA Use'!CP19</f>
        <v>713012</v>
      </c>
      <c r="O13" s="4"/>
    </row>
    <row r="14" spans="1:15">
      <c r="A14" t="str">
        <f>'BEA Use'!A20</f>
        <v>334</v>
      </c>
      <c r="B14" s="15" t="str">
        <f>'BEA Use'!B20</f>
        <v>Computer and electronic products</v>
      </c>
      <c r="C14" s="14">
        <f>'BEA Use'!H20</f>
        <v>105</v>
      </c>
      <c r="D14" s="55">
        <f>SUM('BEA Use'!F20,'BEA Use'!G20*('BEA Use'!F$89/SUM('BEA Use'!E$89:F$89)))</f>
        <v>146.25238991540857</v>
      </c>
      <c r="E14" s="55">
        <f>SUM('BEA Use'!E20,'BEA Use'!Z20,'BEA Use'!G20*('BEA Use'!E$89/SUM('BEA Use'!E$89:F$89)))</f>
        <v>1104.7476100845915</v>
      </c>
      <c r="F14" s="14">
        <f>'BEA Use'!D20</f>
        <v>1</v>
      </c>
      <c r="G14" s="14">
        <v>0</v>
      </c>
      <c r="H14" s="9">
        <f>SUM('BEA Use'!C20:BP20,'BEA Use'!BX20:BY20,'BEA Use'!CA20)-SUM(C14:G14)</f>
        <v>548433</v>
      </c>
      <c r="I14" s="9">
        <f>SUM('BEA Use'!BQ20:BU20,'BEA Use'!CD20:CO20)</f>
        <v>45001</v>
      </c>
      <c r="J14" s="9">
        <f>SUM('BEA Use'!BW20,'BEA Use'!BZ20)</f>
        <v>173622</v>
      </c>
      <c r="K14" s="9">
        <f>'BEA Use'!CC20</f>
        <v>120329</v>
      </c>
      <c r="L14" s="9">
        <f>'BEA Use'!CB20</f>
        <v>2721</v>
      </c>
      <c r="M14" s="9">
        <f>'BEA Use'!CP20</f>
        <v>891463</v>
      </c>
      <c r="O14" s="4"/>
    </row>
    <row r="15" spans="1:15">
      <c r="A15" t="str">
        <f>'BEA Use'!A21</f>
        <v>335</v>
      </c>
      <c r="B15" s="15" t="str">
        <f>'BEA Use'!B21</f>
        <v>Electrical equipment, appliances, and components</v>
      </c>
      <c r="C15" s="14">
        <f>'BEA Use'!H21</f>
        <v>33</v>
      </c>
      <c r="D15" s="55">
        <f>SUM('BEA Use'!F21,'BEA Use'!G21*('BEA Use'!F$89/SUM('BEA Use'!E$89:F$89)))</f>
        <v>212.96125476563762</v>
      </c>
      <c r="E15" s="55">
        <f>SUM('BEA Use'!E21,'BEA Use'!Z21,'BEA Use'!G21*('BEA Use'!E$89/SUM('BEA Use'!E$89:F$89)))</f>
        <v>842.0387452343623</v>
      </c>
      <c r="F15" s="14">
        <f>'BEA Use'!D21</f>
        <v>160</v>
      </c>
      <c r="G15" s="14">
        <v>0</v>
      </c>
      <c r="H15" s="9">
        <f>SUM('BEA Use'!C21:BP21,'BEA Use'!BX21:BY21,'BEA Use'!CA21)-SUM(C15:G15)</f>
        <v>192605</v>
      </c>
      <c r="I15" s="9">
        <f>SUM('BEA Use'!BQ21:BU21,'BEA Use'!CD21:CO21)</f>
        <v>8993</v>
      </c>
      <c r="J15" s="9">
        <f>SUM('BEA Use'!BW21,'BEA Use'!BZ21)</f>
        <v>98924</v>
      </c>
      <c r="K15" s="9">
        <f>'BEA Use'!CC21</f>
        <v>39178</v>
      </c>
      <c r="L15" s="9">
        <f>'BEA Use'!CB21</f>
        <v>1866</v>
      </c>
      <c r="M15" s="9">
        <f>'BEA Use'!CP21</f>
        <v>342819</v>
      </c>
      <c r="O15" s="4"/>
    </row>
    <row r="16" spans="1:15">
      <c r="A16" t="str">
        <f>'BEA Use'!A22</f>
        <v>3361MV</v>
      </c>
      <c r="B16" s="15" t="str">
        <f>'BEA Use'!B22</f>
        <v>Motor vehicles, bodies and trailers, and parts</v>
      </c>
      <c r="C16" s="14">
        <f>'BEA Use'!H22</f>
        <v>66</v>
      </c>
      <c r="D16" s="55">
        <f>SUM('BEA Use'!F22,'BEA Use'!G22*('BEA Use'!F$89/SUM('BEA Use'!E$89:F$89)))</f>
        <v>1125.4616543586205</v>
      </c>
      <c r="E16" s="55">
        <f>SUM('BEA Use'!E22,'BEA Use'!Z22,'BEA Use'!G22*('BEA Use'!E$89/SUM('BEA Use'!E$89:F$89)))</f>
        <v>1531.5383456413795</v>
      </c>
      <c r="F16" s="14">
        <f>'BEA Use'!D22</f>
        <v>90</v>
      </c>
      <c r="G16" s="14">
        <v>0</v>
      </c>
      <c r="H16" s="9">
        <f>SUM('BEA Use'!C22:BP22,'BEA Use'!BX22:BY22,'BEA Use'!CA22)-SUM(C16:G16)</f>
        <v>713104</v>
      </c>
      <c r="I16" s="9">
        <f>SUM('BEA Use'!BQ22:BU22,'BEA Use'!CD22:CO22)</f>
        <v>115049</v>
      </c>
      <c r="J16" s="9">
        <f>SUM('BEA Use'!BW22,'BEA Use'!BZ22)</f>
        <v>337184</v>
      </c>
      <c r="K16" s="9">
        <f>'BEA Use'!CC22</f>
        <v>120717</v>
      </c>
      <c r="L16" s="9">
        <f>'BEA Use'!CB22</f>
        <v>7973</v>
      </c>
      <c r="M16" s="9">
        <f>'BEA Use'!CP22</f>
        <v>1296841</v>
      </c>
      <c r="O16" s="4"/>
    </row>
    <row r="17" spans="1:15">
      <c r="A17" t="str">
        <f>'BEA Use'!A23</f>
        <v>3364OT</v>
      </c>
      <c r="B17" s="15" t="str">
        <f>'BEA Use'!B23</f>
        <v>Other transportation equipment</v>
      </c>
      <c r="C17" s="14">
        <f>'BEA Use'!H23</f>
        <v>0</v>
      </c>
      <c r="D17" s="55">
        <f>SUM('BEA Use'!F23,'BEA Use'!G23*('BEA Use'!F$89/SUM('BEA Use'!E$89:F$89)))</f>
        <v>35</v>
      </c>
      <c r="E17" s="55">
        <f>SUM('BEA Use'!E23,'BEA Use'!Z23,'BEA Use'!G23*('BEA Use'!E$89/SUM('BEA Use'!E$89:F$89)))</f>
        <v>0</v>
      </c>
      <c r="F17" s="14">
        <f>'BEA Use'!D23</f>
        <v>348</v>
      </c>
      <c r="G17" s="14">
        <v>0</v>
      </c>
      <c r="H17" s="9">
        <f>SUM('BEA Use'!C23:BP23,'BEA Use'!BX23:BY23,'BEA Use'!CA23)-SUM(C17:G17)</f>
        <v>151780</v>
      </c>
      <c r="I17" s="9">
        <f>SUM('BEA Use'!BQ23:BU23,'BEA Use'!CD23:CO23)</f>
        <v>68307</v>
      </c>
      <c r="J17" s="9">
        <f>SUM('BEA Use'!BW23,'BEA Use'!BZ23)</f>
        <v>37429</v>
      </c>
      <c r="K17" s="9">
        <f>'BEA Use'!CC23</f>
        <v>126377</v>
      </c>
      <c r="L17" s="9">
        <f>'BEA Use'!CB23</f>
        <v>546</v>
      </c>
      <c r="M17" s="9">
        <f>'BEA Use'!CP23</f>
        <v>384822</v>
      </c>
      <c r="O17" s="4"/>
    </row>
    <row r="18" spans="1:15">
      <c r="A18" t="str">
        <f>'BEA Use'!A24</f>
        <v>337</v>
      </c>
      <c r="B18" s="15" t="str">
        <f>'BEA Use'!B24</f>
        <v>Furniture and related products</v>
      </c>
      <c r="C18" s="14">
        <f>'BEA Use'!H24</f>
        <v>0</v>
      </c>
      <c r="D18" s="55">
        <f>SUM('BEA Use'!F24,'BEA Use'!G24*('BEA Use'!F$89/SUM('BEA Use'!E$89:F$89)))</f>
        <v>0</v>
      </c>
      <c r="E18" s="55">
        <f>SUM('BEA Use'!E24,'BEA Use'!Z24,'BEA Use'!G24*('BEA Use'!E$89/SUM('BEA Use'!E$89:F$89)))</f>
        <v>0</v>
      </c>
      <c r="F18" s="14">
        <f>'BEA Use'!D24</f>
        <v>0</v>
      </c>
      <c r="G18" s="14">
        <v>0</v>
      </c>
      <c r="H18" s="9">
        <f>SUM('BEA Use'!C24:BP24,'BEA Use'!BX24:BY24,'BEA Use'!CA24)-SUM(C18:G18)</f>
        <v>97922</v>
      </c>
      <c r="I18" s="9">
        <f>SUM('BEA Use'!BQ24:BU24,'BEA Use'!CD24:CO24)</f>
        <v>1229</v>
      </c>
      <c r="J18" s="9">
        <f>SUM('BEA Use'!BW24,'BEA Use'!BZ24)</f>
        <v>116934</v>
      </c>
      <c r="K18" s="9">
        <f>'BEA Use'!CC24</f>
        <v>4981</v>
      </c>
      <c r="L18" s="9">
        <f>'BEA Use'!CB24</f>
        <v>623</v>
      </c>
      <c r="M18" s="9">
        <f>'BEA Use'!CP24</f>
        <v>221691</v>
      </c>
      <c r="O18" s="4"/>
    </row>
    <row r="19" spans="1:15">
      <c r="A19" t="str">
        <f>'BEA Use'!A25</f>
        <v>339</v>
      </c>
      <c r="B19" s="15" t="str">
        <f>'BEA Use'!B25</f>
        <v>Miscellaneous manufacturing</v>
      </c>
      <c r="C19" s="14">
        <f>'BEA Use'!H25</f>
        <v>0</v>
      </c>
      <c r="D19" s="55">
        <f>SUM('BEA Use'!F25,'BEA Use'!G25*('BEA Use'!F$89/SUM('BEA Use'!E$89:F$89)))</f>
        <v>46.394168999445377</v>
      </c>
      <c r="E19" s="55">
        <f>SUM('BEA Use'!E25,'BEA Use'!Z25,'BEA Use'!G25*('BEA Use'!E$89/SUM('BEA Use'!E$89:F$89)))</f>
        <v>70.60583100055463</v>
      </c>
      <c r="F19" s="14">
        <f>'BEA Use'!D25</f>
        <v>4</v>
      </c>
      <c r="G19" s="14">
        <v>0</v>
      </c>
      <c r="H19" s="9">
        <f>SUM('BEA Use'!C25:BP25,'BEA Use'!BX25:BY25,'BEA Use'!CA25)-SUM(C19:G19)</f>
        <v>169706</v>
      </c>
      <c r="I19" s="9">
        <f>SUM('BEA Use'!BQ25:BU25,'BEA Use'!CD25:CO25)</f>
        <v>10814</v>
      </c>
      <c r="J19" s="9">
        <f>SUM('BEA Use'!BW25,'BEA Use'!BZ25)</f>
        <v>251200</v>
      </c>
      <c r="K19" s="9">
        <f>'BEA Use'!CC25</f>
        <v>46862</v>
      </c>
      <c r="L19" s="9">
        <f>'BEA Use'!CB25</f>
        <v>1547</v>
      </c>
      <c r="M19" s="9">
        <f>'BEA Use'!CP25</f>
        <v>480249</v>
      </c>
      <c r="O19" s="4"/>
    </row>
    <row r="20" spans="1:15">
      <c r="A20" t="str">
        <f>'BEA Use'!A26</f>
        <v>311FT</v>
      </c>
      <c r="B20" s="15" t="str">
        <f>'BEA Use'!B26</f>
        <v>Food and beverage and tobacco products</v>
      </c>
      <c r="C20" s="14">
        <f>'BEA Use'!H26</f>
        <v>0</v>
      </c>
      <c r="D20" s="55">
        <f>SUM('BEA Use'!F26,'BEA Use'!G26*('BEA Use'!F$89/SUM('BEA Use'!E$89:F$89)))</f>
        <v>0</v>
      </c>
      <c r="E20" s="55">
        <f>SUM('BEA Use'!E26,'BEA Use'!Z26,'BEA Use'!G26*('BEA Use'!E$89/SUM('BEA Use'!E$89:F$89)))</f>
        <v>490</v>
      </c>
      <c r="F20" s="14">
        <f>'BEA Use'!D26</f>
        <v>583</v>
      </c>
      <c r="G20" s="14">
        <v>0</v>
      </c>
      <c r="H20" s="9">
        <f>SUM('BEA Use'!C26:BP26,'BEA Use'!BX26:BY26,'BEA Use'!CA26)-SUM(C20:G20)</f>
        <v>424715</v>
      </c>
      <c r="I20" s="9">
        <f>SUM('BEA Use'!BQ26:BU26,'BEA Use'!CD26:CO26)</f>
        <v>77784</v>
      </c>
      <c r="J20" s="9">
        <f>SUM('BEA Use'!BW26,'BEA Use'!BZ26)</f>
        <v>1024155</v>
      </c>
      <c r="K20" s="9">
        <f>'BEA Use'!CC26</f>
        <v>78571</v>
      </c>
      <c r="L20" s="9">
        <f>'BEA Use'!CB26</f>
        <v>-29</v>
      </c>
      <c r="M20" s="9">
        <f>'BEA Use'!CP26</f>
        <v>1606265</v>
      </c>
      <c r="O20" s="4"/>
    </row>
    <row r="21" spans="1:15">
      <c r="A21" t="str">
        <f>'BEA Use'!A27</f>
        <v>313TT</v>
      </c>
      <c r="B21" s="15" t="str">
        <f>'BEA Use'!B27</f>
        <v>Textile mills and textile product mills</v>
      </c>
      <c r="C21" s="14">
        <f>'BEA Use'!H27</f>
        <v>0</v>
      </c>
      <c r="D21" s="55">
        <f>SUM('BEA Use'!F27,'BEA Use'!G27*('BEA Use'!F$89/SUM('BEA Use'!E$89:F$89)))</f>
        <v>2</v>
      </c>
      <c r="E21" s="55">
        <f>SUM('BEA Use'!E27,'BEA Use'!Z27,'BEA Use'!G27*('BEA Use'!E$89/SUM('BEA Use'!E$89:F$89)))</f>
        <v>139</v>
      </c>
      <c r="F21" s="14">
        <f>'BEA Use'!D27</f>
        <v>99</v>
      </c>
      <c r="G21" s="14">
        <v>0</v>
      </c>
      <c r="H21" s="9">
        <f>SUM('BEA Use'!C27:BP27,'BEA Use'!BX27:BY27,'BEA Use'!CA27)-SUM(C21:G21)</f>
        <v>64675</v>
      </c>
      <c r="I21" s="9">
        <f>SUM('BEA Use'!BQ27:BU27,'BEA Use'!CD27:CO27)</f>
        <v>5038</v>
      </c>
      <c r="J21" s="9">
        <f>SUM('BEA Use'!BW27,'BEA Use'!BZ27)</f>
        <v>78954</v>
      </c>
      <c r="K21" s="9">
        <f>'BEA Use'!CC27</f>
        <v>11435</v>
      </c>
      <c r="L21" s="9">
        <f>'BEA Use'!CB27</f>
        <v>585</v>
      </c>
      <c r="M21" s="9">
        <f>'BEA Use'!CP27</f>
        <v>160926</v>
      </c>
      <c r="O21" s="4"/>
    </row>
    <row r="22" spans="1:15">
      <c r="A22" t="str">
        <f>'BEA Use'!A28</f>
        <v>315AL</v>
      </c>
      <c r="B22" s="15" t="str">
        <f>'BEA Use'!B28</f>
        <v>Apparel and leather and allied products</v>
      </c>
      <c r="C22" s="14">
        <f>'BEA Use'!H28</f>
        <v>19</v>
      </c>
      <c r="D22" s="55">
        <f>SUM('BEA Use'!F28,'BEA Use'!G28*('BEA Use'!F$89/SUM('BEA Use'!E$89:F$89)))</f>
        <v>0</v>
      </c>
      <c r="E22" s="55">
        <f>SUM('BEA Use'!E28,'BEA Use'!Z28,'BEA Use'!G28*('BEA Use'!E$89/SUM('BEA Use'!E$89:F$89)))</f>
        <v>132</v>
      </c>
      <c r="F22" s="14">
        <f>'BEA Use'!D28</f>
        <v>0</v>
      </c>
      <c r="G22" s="14">
        <v>0</v>
      </c>
      <c r="H22" s="9">
        <f>SUM('BEA Use'!C28:BP28,'BEA Use'!BX28:BY28,'BEA Use'!CA28)-SUM(C22:G22)</f>
        <v>19144</v>
      </c>
      <c r="I22" s="9">
        <f>SUM('BEA Use'!BQ28:BU28,'BEA Use'!CD28:CO28)</f>
        <v>4084</v>
      </c>
      <c r="J22" s="9">
        <f>SUM('BEA Use'!BW28,'BEA Use'!BZ28)</f>
        <v>393392</v>
      </c>
      <c r="K22" s="9">
        <f>'BEA Use'!CC28</f>
        <v>6438</v>
      </c>
      <c r="L22" s="9">
        <f>'BEA Use'!CB28</f>
        <v>-842</v>
      </c>
      <c r="M22" s="9">
        <f>'BEA Use'!CP28</f>
        <v>422369</v>
      </c>
      <c r="O22" s="4"/>
    </row>
    <row r="23" spans="1:15">
      <c r="A23" t="str">
        <f>'BEA Use'!A29</f>
        <v>322</v>
      </c>
      <c r="B23" s="15" t="str">
        <f>'BEA Use'!B29</f>
        <v>Paper products</v>
      </c>
      <c r="C23" s="14">
        <f>'BEA Use'!H29</f>
        <v>66</v>
      </c>
      <c r="D23" s="55">
        <f>SUM('BEA Use'!F29,'BEA Use'!G29*('BEA Use'!F$89/SUM('BEA Use'!E$89:F$89)))</f>
        <v>204.02435988697852</v>
      </c>
      <c r="E23" s="55">
        <f>SUM('BEA Use'!E29,'BEA Use'!Z29,'BEA Use'!G29*('BEA Use'!E$89/SUM('BEA Use'!E$89:F$89)))</f>
        <v>519.97564011302143</v>
      </c>
      <c r="F23" s="14">
        <f>'BEA Use'!D29</f>
        <v>0</v>
      </c>
      <c r="G23" s="14">
        <v>0</v>
      </c>
      <c r="H23" s="9">
        <f>SUM('BEA Use'!C29:BP29,'BEA Use'!BX29:BY29,'BEA Use'!CA29)-SUM(C23:G23)</f>
        <v>175523</v>
      </c>
      <c r="I23" s="9">
        <f>SUM('BEA Use'!BQ29:BU29,'BEA Use'!CD29:CO29)</f>
        <v>16952</v>
      </c>
      <c r="J23" s="9">
        <f>SUM('BEA Use'!BW29,'BEA Use'!BZ29)</f>
        <v>47543</v>
      </c>
      <c r="K23" s="9">
        <f>'BEA Use'!CC29</f>
        <v>24253</v>
      </c>
      <c r="L23" s="9">
        <f>'BEA Use'!CB29</f>
        <v>-74</v>
      </c>
      <c r="M23" s="9">
        <f>'BEA Use'!CP29</f>
        <v>264987</v>
      </c>
      <c r="O23" s="4"/>
    </row>
    <row r="24" spans="1:15">
      <c r="A24" t="str">
        <f>'BEA Use'!A30</f>
        <v>323</v>
      </c>
      <c r="B24" s="15" t="str">
        <f>'BEA Use'!B30</f>
        <v>Printing and related support activities</v>
      </c>
      <c r="C24" s="14">
        <f>'BEA Use'!H30</f>
        <v>2</v>
      </c>
      <c r="D24" s="55">
        <f>SUM('BEA Use'!F30,'BEA Use'!G30*('BEA Use'!F$89/SUM('BEA Use'!E$89:F$89)))</f>
        <v>2</v>
      </c>
      <c r="E24" s="55">
        <f>SUM('BEA Use'!E30,'BEA Use'!Z30,'BEA Use'!G30*('BEA Use'!E$89/SUM('BEA Use'!E$89:F$89)))</f>
        <v>20</v>
      </c>
      <c r="F24" s="14">
        <f>'BEA Use'!D30</f>
        <v>0</v>
      </c>
      <c r="G24" s="14">
        <v>0</v>
      </c>
      <c r="H24" s="9">
        <f>SUM('BEA Use'!C30:BP30,'BEA Use'!BX30:BY30,'BEA Use'!CA30)-SUM(C24:G24)</f>
        <v>61106</v>
      </c>
      <c r="I24" s="9">
        <f>SUM('BEA Use'!BQ30:BU30,'BEA Use'!CD30:CO30)</f>
        <v>14246</v>
      </c>
      <c r="J24" s="9">
        <f>SUM('BEA Use'!BW30,'BEA Use'!BZ30)</f>
        <v>10985</v>
      </c>
      <c r="K24" s="9">
        <f>'BEA Use'!CC30</f>
        <v>2588</v>
      </c>
      <c r="L24" s="9">
        <f>'BEA Use'!CB30</f>
        <v>359</v>
      </c>
      <c r="M24" s="9">
        <f>'BEA Use'!CP30</f>
        <v>89309</v>
      </c>
      <c r="O24" s="4"/>
    </row>
    <row r="25" spans="1:15">
      <c r="A25" t="str">
        <f>'BEA Use'!A31</f>
        <v>324</v>
      </c>
      <c r="B25" t="str">
        <f>'BEA Use'!B31</f>
        <v>Petroleum and coal products</v>
      </c>
      <c r="C25" s="14">
        <f>'BEA Use'!H31</f>
        <v>24531</v>
      </c>
      <c r="D25" s="55">
        <f>SUM('BEA Use'!F31,'BEA Use'!G31*('BEA Use'!F$89/SUM('BEA Use'!E$89:F$89)))</f>
        <v>5004.3513972652991</v>
      </c>
      <c r="E25" s="55">
        <f>SUM('BEA Use'!E31,'BEA Use'!Z31,'BEA Use'!G31*('BEA Use'!E$89/SUM('BEA Use'!E$89:F$89)))</f>
        <v>29317.648602734702</v>
      </c>
      <c r="F25" s="14">
        <f>'BEA Use'!D31</f>
        <v>771</v>
      </c>
      <c r="G25" s="14">
        <v>0</v>
      </c>
      <c r="H25" s="9">
        <f>SUM('BEA Use'!C31:BP31,'BEA Use'!BX31:BY31,'BEA Use'!CA31)-SUM(C25:G25)</f>
        <v>255661</v>
      </c>
      <c r="I25" s="9">
        <f>SUM('BEA Use'!BQ31:BU31,'BEA Use'!CD31:CO31)</f>
        <v>136040</v>
      </c>
      <c r="J25" s="9">
        <f>SUM('BEA Use'!BW31,'BEA Use'!BZ31)</f>
        <v>306766</v>
      </c>
      <c r="K25" s="9">
        <f>'BEA Use'!CC31</f>
        <v>90782</v>
      </c>
      <c r="L25" s="9">
        <f>'BEA Use'!CB31</f>
        <v>609</v>
      </c>
      <c r="M25" s="9">
        <f>'BEA Use'!CP31</f>
        <v>849482</v>
      </c>
      <c r="O25" s="4"/>
    </row>
    <row r="26" spans="1:15">
      <c r="A26" t="str">
        <f>'BEA Use'!A32</f>
        <v>325</v>
      </c>
      <c r="B26" s="12" t="str">
        <f>'BEA Use'!B32</f>
        <v>Chemical products</v>
      </c>
      <c r="C26" s="14">
        <f>'BEA Use'!H32</f>
        <v>2335</v>
      </c>
      <c r="D26" s="55">
        <f>SUM('BEA Use'!F32,'BEA Use'!G32*('BEA Use'!F$89/SUM('BEA Use'!E$89:F$89)))</f>
        <v>3412.4564443648655</v>
      </c>
      <c r="E26" s="55">
        <f>SUM('BEA Use'!E32,'BEA Use'!Z32,'BEA Use'!G32*('BEA Use'!E$89/SUM('BEA Use'!E$89:F$89)))</f>
        <v>20919.543555635133</v>
      </c>
      <c r="F26" s="14">
        <f>'BEA Use'!D32</f>
        <v>2352</v>
      </c>
      <c r="G26" s="14">
        <v>0</v>
      </c>
      <c r="H26" s="9">
        <f>SUM('BEA Use'!C32:BP32,'BEA Use'!BX32:BY32,'BEA Use'!CA32)-SUM(C26:G26)</f>
        <v>625776</v>
      </c>
      <c r="I26" s="9">
        <f>SUM('BEA Use'!BQ32:BU32,'BEA Use'!CD32:CO32)</f>
        <v>47801</v>
      </c>
      <c r="J26" s="9">
        <f>SUM('BEA Use'!BW32,'BEA Use'!BZ32)</f>
        <v>625428</v>
      </c>
      <c r="K26" s="9">
        <f>'BEA Use'!CC32</f>
        <v>179837</v>
      </c>
      <c r="L26" s="9">
        <f>'BEA Use'!CB32</f>
        <v>-2046</v>
      </c>
      <c r="M26" s="9">
        <f>'BEA Use'!CP32</f>
        <v>1505814</v>
      </c>
      <c r="O26" s="4"/>
    </row>
    <row r="27" spans="1:15">
      <c r="A27" t="str">
        <f>'BEA Use'!A33</f>
        <v>326</v>
      </c>
      <c r="B27" s="15" t="str">
        <f>'BEA Use'!B33</f>
        <v>Plastics and rubber products</v>
      </c>
      <c r="C27" s="14">
        <f>'BEA Use'!H33</f>
        <v>49</v>
      </c>
      <c r="D27" s="55">
        <f>SUM('BEA Use'!F33,'BEA Use'!G33*('BEA Use'!F$89/SUM('BEA Use'!E$89:F$89)))</f>
        <v>1551.2144438670121</v>
      </c>
      <c r="E27" s="55">
        <f>SUM('BEA Use'!E33,'BEA Use'!Z33,'BEA Use'!G33*('BEA Use'!E$89/SUM('BEA Use'!E$89:F$89)))</f>
        <v>1556.7855561329879</v>
      </c>
      <c r="F27" s="14">
        <f>'BEA Use'!D33</f>
        <v>103</v>
      </c>
      <c r="G27" s="14">
        <v>0</v>
      </c>
      <c r="H27" s="9">
        <f>SUM('BEA Use'!C33:BP33,'BEA Use'!BX33:BY33,'BEA Use'!CA33)-SUM(C27:G27)</f>
        <v>272386</v>
      </c>
      <c r="I27" s="9">
        <f>SUM('BEA Use'!BQ33:BU33,'BEA Use'!CD33:CO33)</f>
        <v>18219</v>
      </c>
      <c r="J27" s="9">
        <f>SUM('BEA Use'!BW33,'BEA Use'!BZ33)</f>
        <v>67704</v>
      </c>
      <c r="K27" s="9">
        <f>'BEA Use'!CC33</f>
        <v>30150</v>
      </c>
      <c r="L27" s="9">
        <f>'BEA Use'!CB33</f>
        <v>1094</v>
      </c>
      <c r="M27" s="9">
        <f>'BEA Use'!CP33</f>
        <v>392812</v>
      </c>
      <c r="O27" s="4"/>
    </row>
    <row r="28" spans="1:15">
      <c r="A28" t="str">
        <f>'BEA Use'!A34</f>
        <v>42</v>
      </c>
      <c r="B28" t="str">
        <f>'BEA Use'!B34</f>
        <v>Wholesale trade</v>
      </c>
      <c r="C28" s="14">
        <f>'BEA Use'!H34</f>
        <v>1313</v>
      </c>
      <c r="D28" s="55">
        <f>SUM('BEA Use'!F34,'BEA Use'!G34*('BEA Use'!F$89/SUM('BEA Use'!E$89:F$89)))</f>
        <v>94</v>
      </c>
      <c r="E28" s="55">
        <f>SUM('BEA Use'!E34,'BEA Use'!Z34,'BEA Use'!G34*('BEA Use'!E$89/SUM('BEA Use'!E$89:F$89)))</f>
        <v>219</v>
      </c>
      <c r="F28" s="14">
        <f>'BEA Use'!D34</f>
        <v>28</v>
      </c>
      <c r="G28" s="14">
        <v>0</v>
      </c>
      <c r="H28" s="9">
        <f>SUM('BEA Use'!C34:BP34,'BEA Use'!BX34:BY34,'BEA Use'!CA34)-SUM(C28:G28)</f>
        <v>98128</v>
      </c>
      <c r="I28" s="9">
        <f>SUM('BEA Use'!BQ34:BU34,'BEA Use'!CD34:CO34)</f>
        <v>35</v>
      </c>
      <c r="J28" s="9">
        <f>SUM('BEA Use'!BW34,'BEA Use'!BZ34)</f>
        <v>0</v>
      </c>
      <c r="K28" s="9">
        <f>'BEA Use'!CC34</f>
        <v>1604</v>
      </c>
      <c r="L28" s="9">
        <f>'BEA Use'!CB34</f>
        <v>0</v>
      </c>
      <c r="M28" s="9">
        <f>'BEA Use'!CP34</f>
        <v>101422</v>
      </c>
      <c r="O28" s="4"/>
    </row>
    <row r="29" spans="1:15">
      <c r="A29" t="str">
        <f>'BEA Use'!A35</f>
        <v>441</v>
      </c>
      <c r="B29" t="str">
        <f>'BEA Use'!B35</f>
        <v>Motor vehicle and parts dealers</v>
      </c>
      <c r="C29" s="14">
        <f>'BEA Use'!H35</f>
        <v>0</v>
      </c>
      <c r="D29" s="55">
        <f>SUM('BEA Use'!F35,'BEA Use'!G35*('BEA Use'!F$89/SUM('BEA Use'!E$89:F$89)))</f>
        <v>0</v>
      </c>
      <c r="E29" s="55">
        <f>SUM('BEA Use'!E35,'BEA Use'!Z35,'BEA Use'!G35*('BEA Use'!E$89/SUM('BEA Use'!E$89:F$89)))</f>
        <v>0</v>
      </c>
      <c r="F29" s="14">
        <f>'BEA Use'!D35</f>
        <v>0</v>
      </c>
      <c r="G29" s="14">
        <v>0</v>
      </c>
      <c r="H29" s="9">
        <f>SUM('BEA Use'!C35:BP35,'BEA Use'!BX35:BY35,'BEA Use'!CA35)-SUM(C29:G29)</f>
        <v>0</v>
      </c>
      <c r="I29" s="9">
        <f>SUM('BEA Use'!BQ35:BU35,'BEA Use'!CD35:CO35)</f>
        <v>0</v>
      </c>
      <c r="J29" s="9">
        <f>SUM('BEA Use'!BW35,'BEA Use'!BZ35)</f>
        <v>0</v>
      </c>
      <c r="K29" s="9">
        <f>'BEA Use'!CC35</f>
        <v>0</v>
      </c>
      <c r="L29" s="9">
        <f>'BEA Use'!CB35</f>
        <v>0</v>
      </c>
      <c r="M29" s="9">
        <f>'BEA Use'!CP35</f>
        <v>0</v>
      </c>
      <c r="O29" s="4"/>
    </row>
    <row r="30" spans="1:15">
      <c r="A30" t="str">
        <f>'BEA Use'!A36</f>
        <v>445</v>
      </c>
      <c r="B30" t="str">
        <f>'BEA Use'!B36</f>
        <v>Food and beverage stores</v>
      </c>
      <c r="C30" s="14">
        <f>'BEA Use'!H36</f>
        <v>0</v>
      </c>
      <c r="D30" s="55">
        <f>SUM('BEA Use'!F36,'BEA Use'!G36*('BEA Use'!F$89/SUM('BEA Use'!E$89:F$89)))</f>
        <v>0</v>
      </c>
      <c r="E30" s="55">
        <f>SUM('BEA Use'!E36,'BEA Use'!Z36,'BEA Use'!G36*('BEA Use'!E$89/SUM('BEA Use'!E$89:F$89)))</f>
        <v>0</v>
      </c>
      <c r="F30" s="14">
        <f>'BEA Use'!D36</f>
        <v>0</v>
      </c>
      <c r="G30" s="14">
        <v>0</v>
      </c>
      <c r="H30" s="9">
        <f>SUM('BEA Use'!C36:BP36,'BEA Use'!BX36:BY36,'BEA Use'!CA36)-SUM(C30:G30)</f>
        <v>0</v>
      </c>
      <c r="I30" s="9">
        <f>SUM('BEA Use'!BQ36:BU36,'BEA Use'!CD36:CO36)</f>
        <v>0</v>
      </c>
      <c r="J30" s="9">
        <f>SUM('BEA Use'!BW36,'BEA Use'!BZ36)</f>
        <v>0</v>
      </c>
      <c r="K30" s="9">
        <f>'BEA Use'!CC36</f>
        <v>0</v>
      </c>
      <c r="L30" s="9">
        <f>'BEA Use'!CB36</f>
        <v>0</v>
      </c>
      <c r="M30" s="9">
        <f>'BEA Use'!CP36</f>
        <v>0</v>
      </c>
      <c r="O30" s="4"/>
    </row>
    <row r="31" spans="1:15">
      <c r="A31" t="str">
        <f>'BEA Use'!A37</f>
        <v>452</v>
      </c>
      <c r="B31" t="str">
        <f>'BEA Use'!B37</f>
        <v>General merchandise stores</v>
      </c>
      <c r="C31" s="14">
        <f>'BEA Use'!H37</f>
        <v>0</v>
      </c>
      <c r="D31" s="55">
        <f>SUM('BEA Use'!F37,'BEA Use'!G37*('BEA Use'!F$89/SUM('BEA Use'!E$89:F$89)))</f>
        <v>0</v>
      </c>
      <c r="E31" s="55">
        <f>SUM('BEA Use'!E37,'BEA Use'!Z37,'BEA Use'!G37*('BEA Use'!E$89/SUM('BEA Use'!E$89:F$89)))</f>
        <v>0</v>
      </c>
      <c r="F31" s="14">
        <f>'BEA Use'!D37</f>
        <v>0</v>
      </c>
      <c r="G31" s="14">
        <v>0</v>
      </c>
      <c r="H31" s="9">
        <f>SUM('BEA Use'!C37:BP37,'BEA Use'!BX37:BY37,'BEA Use'!CA37)-SUM(C31:G31)</f>
        <v>0</v>
      </c>
      <c r="I31" s="9">
        <f>SUM('BEA Use'!BQ37:BU37,'BEA Use'!CD37:CO37)</f>
        <v>0</v>
      </c>
      <c r="J31" s="9">
        <f>SUM('BEA Use'!BW37,'BEA Use'!BZ37)</f>
        <v>0</v>
      </c>
      <c r="K31" s="9">
        <f>'BEA Use'!CC37</f>
        <v>0</v>
      </c>
      <c r="L31" s="9">
        <f>'BEA Use'!CB37</f>
        <v>0</v>
      </c>
      <c r="M31" s="9">
        <f>'BEA Use'!CP37</f>
        <v>0</v>
      </c>
      <c r="O31" s="4"/>
    </row>
    <row r="32" spans="1:15">
      <c r="A32" t="str">
        <f>'BEA Use'!A38</f>
        <v>4A0</v>
      </c>
      <c r="B32" t="str">
        <f>'BEA Use'!B38</f>
        <v>Other retail</v>
      </c>
      <c r="C32" s="14">
        <f>'BEA Use'!H38</f>
        <v>0</v>
      </c>
      <c r="D32" s="55">
        <f>SUM('BEA Use'!F38,'BEA Use'!G38*('BEA Use'!F$89/SUM('BEA Use'!E$89:F$89)))</f>
        <v>0</v>
      </c>
      <c r="E32" s="55">
        <f>SUM('BEA Use'!E38,'BEA Use'!Z38,'BEA Use'!G38*('BEA Use'!E$89/SUM('BEA Use'!E$89:F$89)))</f>
        <v>0</v>
      </c>
      <c r="F32" s="14">
        <f>'BEA Use'!D38</f>
        <v>0</v>
      </c>
      <c r="G32" s="14">
        <v>0</v>
      </c>
      <c r="H32" s="9">
        <f>SUM('BEA Use'!C38:BP38,'BEA Use'!BX38:BY38,'BEA Use'!CA38)-SUM(C32:G32)</f>
        <v>1680</v>
      </c>
      <c r="I32" s="9">
        <f>SUM('BEA Use'!BQ38:BU38,'BEA Use'!CD38:CO38)</f>
        <v>0</v>
      </c>
      <c r="J32" s="9">
        <f>SUM('BEA Use'!BW38,'BEA Use'!BZ38)</f>
        <v>5497</v>
      </c>
      <c r="K32" s="9">
        <f>'BEA Use'!CC38</f>
        <v>0</v>
      </c>
      <c r="L32" s="9">
        <f>'BEA Use'!CB38</f>
        <v>0</v>
      </c>
      <c r="M32" s="9">
        <f>'BEA Use'!CP38</f>
        <v>7177</v>
      </c>
      <c r="O32" s="4"/>
    </row>
    <row r="33" spans="1:15">
      <c r="A33" t="str">
        <f>'BEA Use'!A39</f>
        <v>481</v>
      </c>
      <c r="B33" t="str">
        <f>'BEA Use'!B39</f>
        <v>Air transportation</v>
      </c>
      <c r="C33" s="14">
        <f>'BEA Use'!H39</f>
        <v>616</v>
      </c>
      <c r="D33" s="55">
        <f>SUM('BEA Use'!F39,'BEA Use'!G39*('BEA Use'!F$89/SUM('BEA Use'!E$89:F$89)))</f>
        <v>97.019564771183894</v>
      </c>
      <c r="E33" s="55">
        <f>SUM('BEA Use'!E39,'BEA Use'!Z39,'BEA Use'!G39*('BEA Use'!E$89/SUM('BEA Use'!E$89:F$89)))</f>
        <v>438.98043522881608</v>
      </c>
      <c r="F33" s="14">
        <f>'BEA Use'!D39</f>
        <v>0</v>
      </c>
      <c r="G33" s="14">
        <v>0</v>
      </c>
      <c r="H33" s="9">
        <f>SUM('BEA Use'!C39:BP39,'BEA Use'!BX39:BY39,'BEA Use'!CA39)-SUM(C33:G33)</f>
        <v>55638</v>
      </c>
      <c r="I33" s="9">
        <f>SUM('BEA Use'!BQ39:BU39,'BEA Use'!CD39:CO39)</f>
        <v>6116</v>
      </c>
      <c r="J33" s="9">
        <f>SUM('BEA Use'!BW39,'BEA Use'!BZ39)</f>
        <v>122915</v>
      </c>
      <c r="K33" s="9">
        <f>'BEA Use'!CC39</f>
        <v>45781</v>
      </c>
      <c r="L33" s="9">
        <f>'BEA Use'!CB39</f>
        <v>0</v>
      </c>
      <c r="M33" s="9">
        <f>'BEA Use'!CP39</f>
        <v>231602</v>
      </c>
      <c r="O33" s="4"/>
    </row>
    <row r="34" spans="1:15">
      <c r="A34" t="str">
        <f>'BEA Use'!A40</f>
        <v>482</v>
      </c>
      <c r="B34" t="str">
        <f>'BEA Use'!B40</f>
        <v>Rail transportation</v>
      </c>
      <c r="C34" s="14">
        <f>'BEA Use'!H40</f>
        <v>108</v>
      </c>
      <c r="D34" s="55">
        <f>SUM('BEA Use'!F40,'BEA Use'!G40*('BEA Use'!F$89/SUM('BEA Use'!E$89:F$89)))</f>
        <v>0</v>
      </c>
      <c r="E34" s="55">
        <f>SUM('BEA Use'!E40,'BEA Use'!Z40,'BEA Use'!G40*('BEA Use'!E$89/SUM('BEA Use'!E$89:F$89)))</f>
        <v>0</v>
      </c>
      <c r="F34" s="14">
        <f>'BEA Use'!D40</f>
        <v>0</v>
      </c>
      <c r="G34" s="14">
        <v>0</v>
      </c>
      <c r="H34" s="9">
        <f>SUM('BEA Use'!C40:BP40,'BEA Use'!BX40:BY40,'BEA Use'!CA40)-SUM(C34:G34)</f>
        <v>5294</v>
      </c>
      <c r="I34" s="9">
        <f>SUM('BEA Use'!BQ40:BU40,'BEA Use'!CD40:CO40)</f>
        <v>893</v>
      </c>
      <c r="J34" s="9">
        <f>SUM('BEA Use'!BW40,'BEA Use'!BZ40)</f>
        <v>1476</v>
      </c>
      <c r="K34" s="9">
        <f>'BEA Use'!CC40</f>
        <v>1358</v>
      </c>
      <c r="L34" s="9">
        <f>'BEA Use'!CB40</f>
        <v>0</v>
      </c>
      <c r="M34" s="9">
        <f>'BEA Use'!CP40</f>
        <v>9130</v>
      </c>
      <c r="O34" s="4"/>
    </row>
    <row r="35" spans="1:15">
      <c r="A35" t="str">
        <f>'BEA Use'!A41</f>
        <v>483</v>
      </c>
      <c r="B35" t="str">
        <f>'BEA Use'!B41</f>
        <v>Water transportation</v>
      </c>
      <c r="C35" s="14">
        <f>'BEA Use'!H41</f>
        <v>6</v>
      </c>
      <c r="D35" s="55">
        <f>SUM('BEA Use'!F41,'BEA Use'!G41*('BEA Use'!F$89/SUM('BEA Use'!E$89:F$89)))</f>
        <v>0</v>
      </c>
      <c r="E35" s="55">
        <f>SUM('BEA Use'!E41,'BEA Use'!Z41,'BEA Use'!G41*('BEA Use'!E$89/SUM('BEA Use'!E$89:F$89)))</f>
        <v>0</v>
      </c>
      <c r="F35" s="14">
        <f>'BEA Use'!D41</f>
        <v>0</v>
      </c>
      <c r="G35" s="14">
        <v>0</v>
      </c>
      <c r="H35" s="9">
        <f>SUM('BEA Use'!C41:BP41,'BEA Use'!BX41:BY41,'BEA Use'!CA41)-SUM(C35:G35)</f>
        <v>1668</v>
      </c>
      <c r="I35" s="9">
        <f>SUM('BEA Use'!BQ41:BU41,'BEA Use'!CD41:CO41)</f>
        <v>2203</v>
      </c>
      <c r="J35" s="9">
        <f>SUM('BEA Use'!BW41,'BEA Use'!BZ41)</f>
        <v>21272</v>
      </c>
      <c r="K35" s="9">
        <f>'BEA Use'!CC41</f>
        <v>4712</v>
      </c>
      <c r="L35" s="9">
        <f>'BEA Use'!CB41</f>
        <v>0</v>
      </c>
      <c r="M35" s="9">
        <f>'BEA Use'!CP41</f>
        <v>29862</v>
      </c>
      <c r="O35" s="4"/>
    </row>
    <row r="36" spans="1:15">
      <c r="A36" t="str">
        <f>'BEA Use'!A42</f>
        <v>484</v>
      </c>
      <c r="B36" t="str">
        <f>'BEA Use'!B42</f>
        <v>Truck transportation</v>
      </c>
      <c r="C36" s="14">
        <f>'BEA Use'!H42</f>
        <v>0</v>
      </c>
      <c r="D36" s="55">
        <f>SUM('BEA Use'!F42,'BEA Use'!G42*('BEA Use'!F$89/SUM('BEA Use'!E$89:F$89)))</f>
        <v>33.865413589655127</v>
      </c>
      <c r="E36" s="55">
        <f>SUM('BEA Use'!E42,'BEA Use'!Z42,'BEA Use'!G42*('BEA Use'!E$89/SUM('BEA Use'!E$89:F$89)))</f>
        <v>554.13458641034481</v>
      </c>
      <c r="F36" s="14">
        <f>'BEA Use'!D42</f>
        <v>0</v>
      </c>
      <c r="G36" s="14">
        <v>0</v>
      </c>
      <c r="H36" s="9">
        <f>SUM('BEA Use'!C42:BP42,'BEA Use'!BX42:BY42,'BEA Use'!CA42)-SUM(C36:G36)</f>
        <v>20461</v>
      </c>
      <c r="I36" s="9">
        <f>SUM('BEA Use'!BQ42:BU42,'BEA Use'!CD42:CO42)</f>
        <v>1296</v>
      </c>
      <c r="J36" s="9">
        <f>SUM('BEA Use'!BW42,'BEA Use'!BZ42)</f>
        <v>11936</v>
      </c>
      <c r="K36" s="9">
        <f>'BEA Use'!CC42</f>
        <v>1629</v>
      </c>
      <c r="L36" s="9">
        <f>'BEA Use'!CB42</f>
        <v>0</v>
      </c>
      <c r="M36" s="9">
        <f>'BEA Use'!CP42</f>
        <v>35915</v>
      </c>
      <c r="O36" s="4"/>
    </row>
    <row r="37" spans="1:15">
      <c r="A37" t="str">
        <f>'BEA Use'!A43</f>
        <v>485</v>
      </c>
      <c r="B37" t="str">
        <f>'BEA Use'!B43</f>
        <v>Transit and ground passenger transportation</v>
      </c>
      <c r="C37" s="14">
        <f>'BEA Use'!H43</f>
        <v>633</v>
      </c>
      <c r="D37" s="55">
        <f>SUM('BEA Use'!F43,'BEA Use'!G43*('BEA Use'!F$89/SUM('BEA Use'!E$89:F$89)))</f>
        <v>33.050318145888561</v>
      </c>
      <c r="E37" s="55">
        <f>SUM('BEA Use'!E43,'BEA Use'!Z43,'BEA Use'!G43*('BEA Use'!E$89/SUM('BEA Use'!E$89:F$89)))</f>
        <v>156.94968185411145</v>
      </c>
      <c r="F37" s="14">
        <f>'BEA Use'!D43</f>
        <v>2</v>
      </c>
      <c r="G37" s="14">
        <v>0</v>
      </c>
      <c r="H37" s="9">
        <f>SUM('BEA Use'!C43:BP43,'BEA Use'!BX43:BY43,'BEA Use'!CA43)-SUM(C37:G37)</f>
        <v>30371</v>
      </c>
      <c r="I37" s="9">
        <f>SUM('BEA Use'!BQ43:BU43,'BEA Use'!CD43:CO43)</f>
        <v>17150</v>
      </c>
      <c r="J37" s="9">
        <f>SUM('BEA Use'!BW43,'BEA Use'!BZ43)</f>
        <v>42811</v>
      </c>
      <c r="K37" s="9">
        <f>'BEA Use'!CC43</f>
        <v>0</v>
      </c>
      <c r="L37" s="9">
        <f>'BEA Use'!CB43</f>
        <v>0</v>
      </c>
      <c r="M37" s="9">
        <f>'BEA Use'!CP43</f>
        <v>91156</v>
      </c>
      <c r="O37" s="4"/>
    </row>
    <row r="38" spans="1:15">
      <c r="A38" t="str">
        <f>'BEA Use'!A44</f>
        <v>486</v>
      </c>
      <c r="B38" t="str">
        <f>'BEA Use'!B44</f>
        <v>Pipeline transportation</v>
      </c>
      <c r="C38" s="14">
        <f>'BEA Use'!H44</f>
        <v>0</v>
      </c>
      <c r="D38" s="55">
        <f>SUM('BEA Use'!F44,'BEA Use'!G44*('BEA Use'!F$89/SUM('BEA Use'!E$89:F$89)))</f>
        <v>0</v>
      </c>
      <c r="E38" s="55">
        <f>SUM('BEA Use'!E44,'BEA Use'!Z44,'BEA Use'!G44*('BEA Use'!E$89/SUM('BEA Use'!E$89:F$89)))</f>
        <v>361</v>
      </c>
      <c r="F38" s="14">
        <f>'BEA Use'!D44</f>
        <v>0</v>
      </c>
      <c r="G38" s="14">
        <v>0</v>
      </c>
      <c r="H38" s="9">
        <f>SUM('BEA Use'!C44:BP44,'BEA Use'!BX44:BY44,'BEA Use'!CA44)-SUM(C38:G38)</f>
        <v>0</v>
      </c>
      <c r="I38" s="9">
        <f>SUM('BEA Use'!BQ44:BU44,'BEA Use'!CD44:CO44)</f>
        <v>0</v>
      </c>
      <c r="J38" s="9">
        <f>SUM('BEA Use'!BW44,'BEA Use'!BZ44)</f>
        <v>0</v>
      </c>
      <c r="K38" s="9">
        <f>'BEA Use'!CC44</f>
        <v>256</v>
      </c>
      <c r="L38" s="9">
        <f>'BEA Use'!CB44</f>
        <v>0</v>
      </c>
      <c r="M38" s="9">
        <f>'BEA Use'!CP44</f>
        <v>617</v>
      </c>
      <c r="O38" s="4"/>
    </row>
    <row r="39" spans="1:15">
      <c r="A39" t="str">
        <f>'BEA Use'!A45</f>
        <v>487OS</v>
      </c>
      <c r="B39" t="str">
        <f>'BEA Use'!B45</f>
        <v>Other transportation and support activities</v>
      </c>
      <c r="C39" s="14">
        <f>'BEA Use'!H45</f>
        <v>7410</v>
      </c>
      <c r="D39" s="55">
        <f>SUM('BEA Use'!F45,'BEA Use'!G45*('BEA Use'!F$89/SUM('BEA Use'!E$89:F$89)))</f>
        <v>1195.1313896664817</v>
      </c>
      <c r="E39" s="55">
        <f>SUM('BEA Use'!E45,'BEA Use'!Z45,'BEA Use'!G45*('BEA Use'!E$89/SUM('BEA Use'!E$89:F$89)))</f>
        <v>1253.8686103335183</v>
      </c>
      <c r="F39" s="14">
        <f>'BEA Use'!D45</f>
        <v>181</v>
      </c>
      <c r="G39" s="14">
        <v>0</v>
      </c>
      <c r="H39" s="9">
        <f>SUM('BEA Use'!C45:BP45,'BEA Use'!BX45:BY45,'BEA Use'!CA45)-SUM(C39:G39)</f>
        <v>197289</v>
      </c>
      <c r="I39" s="9">
        <f>SUM('BEA Use'!BQ45:BU45,'BEA Use'!CD45:CO45)</f>
        <v>5489</v>
      </c>
      <c r="J39" s="9">
        <f>SUM('BEA Use'!BW45,'BEA Use'!BZ45)</f>
        <v>23532</v>
      </c>
      <c r="K39" s="9">
        <f>'BEA Use'!CC45</f>
        <v>10419</v>
      </c>
      <c r="L39" s="9">
        <f>'BEA Use'!CB45</f>
        <v>0</v>
      </c>
      <c r="M39" s="9">
        <f>'BEA Use'!CP45</f>
        <v>246767</v>
      </c>
      <c r="O39" s="4"/>
    </row>
    <row r="40" spans="1:15">
      <c r="A40" t="str">
        <f>'BEA Use'!A46</f>
        <v>493</v>
      </c>
      <c r="B40" t="str">
        <f>'BEA Use'!B46</f>
        <v>Warehousing and storage</v>
      </c>
      <c r="C40" s="14">
        <f>'BEA Use'!H46</f>
        <v>441</v>
      </c>
      <c r="D40" s="55">
        <f>SUM('BEA Use'!F46,'BEA Use'!G46*('BEA Use'!F$89/SUM('BEA Use'!E$89:F$89)))</f>
        <v>294</v>
      </c>
      <c r="E40" s="55">
        <f>SUM('BEA Use'!E46,'BEA Use'!Z46,'BEA Use'!G46*('BEA Use'!E$89/SUM('BEA Use'!E$89:F$89)))</f>
        <v>2232</v>
      </c>
      <c r="F40" s="14">
        <f>'BEA Use'!D46</f>
        <v>0</v>
      </c>
      <c r="G40" s="14">
        <v>0</v>
      </c>
      <c r="H40" s="9">
        <f>SUM('BEA Use'!C46:BP46,'BEA Use'!BX46:BY46,'BEA Use'!CA46)-SUM(C40:G40)</f>
        <v>130246</v>
      </c>
      <c r="I40" s="9">
        <f>SUM('BEA Use'!BQ46:BU46,'BEA Use'!CD46:CO46)</f>
        <v>3716</v>
      </c>
      <c r="J40" s="9">
        <f>SUM('BEA Use'!BW46,'BEA Use'!BZ46)</f>
        <v>132</v>
      </c>
      <c r="K40" s="9">
        <f>'BEA Use'!CC46</f>
        <v>175</v>
      </c>
      <c r="L40" s="9">
        <f>'BEA Use'!CB46</f>
        <v>0</v>
      </c>
      <c r="M40" s="9">
        <f>'BEA Use'!CP46</f>
        <v>137237</v>
      </c>
      <c r="O40" s="4"/>
    </row>
    <row r="41" spans="1:15">
      <c r="A41" t="str">
        <f>'BEA Use'!A47</f>
        <v>511</v>
      </c>
      <c r="B41" t="str">
        <f>'BEA Use'!B47</f>
        <v>Publishing industries, except internet (includes software)</v>
      </c>
      <c r="C41" s="14">
        <f>'BEA Use'!H47</f>
        <v>133</v>
      </c>
      <c r="D41" s="55">
        <f>SUM('BEA Use'!F47,'BEA Use'!G47*('BEA Use'!F$89/SUM('BEA Use'!E$89:F$89)))</f>
        <v>0.47364214810706473</v>
      </c>
      <c r="E41" s="55">
        <f>SUM('BEA Use'!E47,'BEA Use'!Z47,'BEA Use'!G47*('BEA Use'!E$89/SUM('BEA Use'!E$89:F$89)))</f>
        <v>21.526357851892936</v>
      </c>
      <c r="F41" s="14">
        <f>'BEA Use'!D47</f>
        <v>1</v>
      </c>
      <c r="G41" s="14">
        <v>0</v>
      </c>
      <c r="H41" s="9">
        <f>SUM('BEA Use'!C47:BP47,'BEA Use'!BX47:BY47,'BEA Use'!CA47)-SUM(C41:G41)</f>
        <v>180369</v>
      </c>
      <c r="I41" s="9">
        <f>SUM('BEA Use'!BQ47:BU47,'BEA Use'!CD47:CO47)</f>
        <v>20928</v>
      </c>
      <c r="J41" s="9">
        <f>SUM('BEA Use'!BW47,'BEA Use'!BZ47)</f>
        <v>126722</v>
      </c>
      <c r="K41" s="9">
        <f>'BEA Use'!CC47</f>
        <v>44051</v>
      </c>
      <c r="L41" s="9">
        <f>'BEA Use'!CB47</f>
        <v>1012</v>
      </c>
      <c r="M41" s="9">
        <f>'BEA Use'!CP47</f>
        <v>373236</v>
      </c>
      <c r="O41" s="4"/>
    </row>
    <row r="42" spans="1:15">
      <c r="A42" t="str">
        <f>'BEA Use'!A48</f>
        <v>512</v>
      </c>
      <c r="B42" t="str">
        <f>'BEA Use'!B48</f>
        <v>Motion picture and sound recording industries</v>
      </c>
      <c r="C42" s="14">
        <f>'BEA Use'!H48</f>
        <v>0</v>
      </c>
      <c r="D42" s="55">
        <f>SUM('BEA Use'!F48,'BEA Use'!G48*('BEA Use'!F$89/SUM('BEA Use'!E$89:F$89)))</f>
        <v>0</v>
      </c>
      <c r="E42" s="55">
        <f>SUM('BEA Use'!E48,'BEA Use'!Z48,'BEA Use'!G48*('BEA Use'!E$89/SUM('BEA Use'!E$89:F$89)))</f>
        <v>0</v>
      </c>
      <c r="F42" s="14">
        <f>'BEA Use'!D48</f>
        <v>0</v>
      </c>
      <c r="G42" s="14">
        <v>0</v>
      </c>
      <c r="H42" s="9">
        <f>SUM('BEA Use'!C48:BP48,'BEA Use'!BX48:BY48,'BEA Use'!CA48)-SUM(C42:G42)</f>
        <v>113049</v>
      </c>
      <c r="I42" s="9">
        <f>SUM('BEA Use'!BQ48:BU48,'BEA Use'!CD48:CO48)</f>
        <v>1834</v>
      </c>
      <c r="J42" s="9">
        <f>SUM('BEA Use'!BW48,'BEA Use'!BZ48)</f>
        <v>34894</v>
      </c>
      <c r="K42" s="9">
        <f>'BEA Use'!CC48</f>
        <v>20359</v>
      </c>
      <c r="L42" s="9">
        <f>'BEA Use'!CB48</f>
        <v>90</v>
      </c>
      <c r="M42" s="9">
        <f>'BEA Use'!CP48</f>
        <v>170228</v>
      </c>
      <c r="O42" s="4"/>
    </row>
    <row r="43" spans="1:15">
      <c r="A43" t="str">
        <f>'BEA Use'!A49</f>
        <v>513</v>
      </c>
      <c r="B43" t="str">
        <f>'BEA Use'!B49</f>
        <v>Broadcasting and telecommunications</v>
      </c>
      <c r="C43" s="14">
        <f>'BEA Use'!H49</f>
        <v>1368</v>
      </c>
      <c r="D43" s="55">
        <f>SUM('BEA Use'!F49,'BEA Use'!G49*('BEA Use'!F$89/SUM('BEA Use'!E$89:F$89)))</f>
        <v>351.77555102343842</v>
      </c>
      <c r="E43" s="55">
        <f>SUM('BEA Use'!E49,'BEA Use'!Z49,'BEA Use'!G49*('BEA Use'!E$89/SUM('BEA Use'!E$89:F$89)))</f>
        <v>1767.2244489765617</v>
      </c>
      <c r="F43" s="14">
        <f>'BEA Use'!D49</f>
        <v>31</v>
      </c>
      <c r="G43" s="14">
        <v>0</v>
      </c>
      <c r="H43" s="9">
        <f>SUM('BEA Use'!C49:BP49,'BEA Use'!BX49:BY49,'BEA Use'!CA49)-SUM(C43:G43)</f>
        <v>323052</v>
      </c>
      <c r="I43" s="9">
        <f>SUM('BEA Use'!BQ49:BU49,'BEA Use'!CD49:CO49)</f>
        <v>47605</v>
      </c>
      <c r="J43" s="9">
        <f>SUM('BEA Use'!BW49,'BEA Use'!BZ49)</f>
        <v>340222</v>
      </c>
      <c r="K43" s="9">
        <f>'BEA Use'!CC49</f>
        <v>13588</v>
      </c>
      <c r="L43" s="9">
        <f>'BEA Use'!CB49</f>
        <v>0</v>
      </c>
      <c r="M43" s="9">
        <f>'BEA Use'!CP49</f>
        <v>727987</v>
      </c>
      <c r="O43" s="4"/>
    </row>
    <row r="44" spans="1:15">
      <c r="A44" t="str">
        <f>'BEA Use'!A50</f>
        <v>514</v>
      </c>
      <c r="B44" t="str">
        <f>'BEA Use'!B50</f>
        <v>Data processing, internet publishing, and other information services</v>
      </c>
      <c r="C44" s="14">
        <f>'BEA Use'!H50</f>
        <v>1565</v>
      </c>
      <c r="D44" s="55">
        <f>SUM('BEA Use'!F50,'BEA Use'!G50*('BEA Use'!F$89/SUM('BEA Use'!E$89:F$89)))</f>
        <v>10.315495036749454</v>
      </c>
      <c r="E44" s="55">
        <f>SUM('BEA Use'!E50,'BEA Use'!Z50,'BEA Use'!G50*('BEA Use'!E$89/SUM('BEA Use'!E$89:F$89)))</f>
        <v>542.68450496325056</v>
      </c>
      <c r="F44" s="14">
        <f>'BEA Use'!D50</f>
        <v>0</v>
      </c>
      <c r="G44" s="14">
        <v>0</v>
      </c>
      <c r="H44" s="9">
        <f>SUM('BEA Use'!C50:BP50,'BEA Use'!BX50:BY50,'BEA Use'!CA50)-SUM(C44:G44)</f>
        <v>156047</v>
      </c>
      <c r="I44" s="9">
        <f>SUM('BEA Use'!BQ50:BU50,'BEA Use'!CD50:CO50)</f>
        <v>29234</v>
      </c>
      <c r="J44" s="9">
        <f>SUM('BEA Use'!BW50,'BEA Use'!BZ50)</f>
        <v>57603</v>
      </c>
      <c r="K44" s="9">
        <f>'BEA Use'!CC50</f>
        <v>5820</v>
      </c>
      <c r="L44" s="9">
        <f>'BEA Use'!CB50</f>
        <v>0</v>
      </c>
      <c r="M44" s="9">
        <f>'BEA Use'!CP50</f>
        <v>250826</v>
      </c>
      <c r="O44" s="4"/>
    </row>
    <row r="45" spans="1:15">
      <c r="A45" t="str">
        <f>'BEA Use'!A51</f>
        <v>521CI</v>
      </c>
      <c r="B45" t="str">
        <f>'BEA Use'!B51</f>
        <v>Federal Reserve banks, credit intermediation, and related activities</v>
      </c>
      <c r="C45" s="14">
        <f>'BEA Use'!H51</f>
        <v>7369</v>
      </c>
      <c r="D45" s="55">
        <f>SUM('BEA Use'!F51,'BEA Use'!G51*('BEA Use'!F$89/SUM('BEA Use'!E$89:F$89)))</f>
        <v>914.57306437595798</v>
      </c>
      <c r="E45" s="55">
        <f>SUM('BEA Use'!E51,'BEA Use'!Z51,'BEA Use'!G51*('BEA Use'!E$89/SUM('BEA Use'!E$89:F$89)))</f>
        <v>3888.426935624042</v>
      </c>
      <c r="F45" s="14">
        <f>'BEA Use'!D51</f>
        <v>58</v>
      </c>
      <c r="G45" s="14">
        <v>0</v>
      </c>
      <c r="H45" s="9">
        <f>SUM('BEA Use'!C51:BP51,'BEA Use'!BX51:BY51,'BEA Use'!CA51)-SUM(C45:G45)</f>
        <v>466431</v>
      </c>
      <c r="I45" s="9">
        <f>SUM('BEA Use'!BQ51:BU51,'BEA Use'!CD51:CO51)</f>
        <v>17814</v>
      </c>
      <c r="J45" s="9">
        <f>SUM('BEA Use'!BW51,'BEA Use'!BZ51)</f>
        <v>257471</v>
      </c>
      <c r="K45" s="9">
        <f>'BEA Use'!CC51</f>
        <v>56919</v>
      </c>
      <c r="L45" s="9">
        <f>'BEA Use'!CB51</f>
        <v>0</v>
      </c>
      <c r="M45" s="9">
        <f>'BEA Use'!CP51</f>
        <v>810866</v>
      </c>
      <c r="O45" s="4"/>
    </row>
    <row r="46" spans="1:15">
      <c r="A46" t="str">
        <f>'BEA Use'!A52</f>
        <v>523</v>
      </c>
      <c r="B46" t="str">
        <f>'BEA Use'!B52</f>
        <v>Securities, commodity contracts, and investments</v>
      </c>
      <c r="C46" s="14">
        <f>'BEA Use'!H52</f>
        <v>512</v>
      </c>
      <c r="D46" s="55">
        <f>SUM('BEA Use'!F52,'BEA Use'!G52*('BEA Use'!F$89/SUM('BEA Use'!E$89:F$89)))</f>
        <v>1448.3837490119354</v>
      </c>
      <c r="E46" s="55">
        <f>SUM('BEA Use'!E52,'BEA Use'!Z52,'BEA Use'!G52*('BEA Use'!E$89/SUM('BEA Use'!E$89:F$89)))</f>
        <v>6564.6162509880651</v>
      </c>
      <c r="F46" s="14">
        <f>'BEA Use'!D52</f>
        <v>23</v>
      </c>
      <c r="G46" s="14">
        <v>0</v>
      </c>
      <c r="H46" s="9">
        <f>SUM('BEA Use'!C52:BP52,'BEA Use'!BX52:BY52,'BEA Use'!CA52)-SUM(C46:G46)</f>
        <v>243576</v>
      </c>
      <c r="I46" s="9">
        <f>SUM('BEA Use'!BQ52:BU52,'BEA Use'!CD52:CO52)</f>
        <v>28789</v>
      </c>
      <c r="J46" s="9">
        <f>SUM('BEA Use'!BW52,'BEA Use'!BZ52)</f>
        <v>245238</v>
      </c>
      <c r="K46" s="9">
        <f>'BEA Use'!CC52</f>
        <v>65896</v>
      </c>
      <c r="L46" s="9">
        <f>'BEA Use'!CB52</f>
        <v>0</v>
      </c>
      <c r="M46" s="9">
        <f>'BEA Use'!CP52</f>
        <v>592047</v>
      </c>
      <c r="O46" s="4"/>
    </row>
    <row r="47" spans="1:15">
      <c r="A47" t="str">
        <f>'BEA Use'!A53</f>
        <v>524</v>
      </c>
      <c r="B47" t="str">
        <f>'BEA Use'!B53</f>
        <v>Insurance carriers and related activities</v>
      </c>
      <c r="C47" s="14">
        <f>'BEA Use'!H53</f>
        <v>733</v>
      </c>
      <c r="D47" s="55">
        <f>SUM('BEA Use'!F53,'BEA Use'!G53*('BEA Use'!F$89/SUM('BEA Use'!E$89:F$89)))</f>
        <v>1829.0746474629123</v>
      </c>
      <c r="E47" s="55">
        <f>SUM('BEA Use'!E53,'BEA Use'!Z53,'BEA Use'!G53*('BEA Use'!E$89/SUM('BEA Use'!E$89:F$89)))</f>
        <v>9551.9253525370877</v>
      </c>
      <c r="F47" s="14">
        <f>'BEA Use'!D53</f>
        <v>707</v>
      </c>
      <c r="G47" s="14">
        <v>0</v>
      </c>
      <c r="H47" s="9">
        <f>SUM('BEA Use'!C53:BP53,'BEA Use'!BX53:BY53,'BEA Use'!CA53)-SUM(C47:G47)</f>
        <v>703928</v>
      </c>
      <c r="I47" s="9">
        <f>SUM('BEA Use'!BQ53:BU53,'BEA Use'!CD53:CO53)</f>
        <v>69717</v>
      </c>
      <c r="J47" s="9">
        <f>SUM('BEA Use'!BW53,'BEA Use'!BZ53)</f>
        <v>391329</v>
      </c>
      <c r="K47" s="9">
        <f>'BEA Use'!CC53</f>
        <v>18666</v>
      </c>
      <c r="L47" s="9">
        <f>'BEA Use'!CB53</f>
        <v>0</v>
      </c>
      <c r="M47" s="9">
        <f>'BEA Use'!CP53</f>
        <v>1196464</v>
      </c>
      <c r="O47" s="4"/>
    </row>
    <row r="48" spans="1:15">
      <c r="A48" t="str">
        <f>'BEA Use'!A54</f>
        <v>525</v>
      </c>
      <c r="B48" t="str">
        <f>'BEA Use'!B54</f>
        <v>Funds, trusts, and other financial vehicles</v>
      </c>
      <c r="C48" s="14">
        <f>'BEA Use'!H54</f>
        <v>0</v>
      </c>
      <c r="D48" s="55">
        <f>SUM('BEA Use'!F54,'BEA Use'!G54*('BEA Use'!F$89/SUM('BEA Use'!E$89:F$89)))</f>
        <v>0</v>
      </c>
      <c r="E48" s="55">
        <f>SUM('BEA Use'!E54,'BEA Use'!Z54,'BEA Use'!G54*('BEA Use'!E$89/SUM('BEA Use'!E$89:F$89)))</f>
        <v>0</v>
      </c>
      <c r="F48" s="14">
        <f>'BEA Use'!D54</f>
        <v>0</v>
      </c>
      <c r="G48" s="14">
        <v>0</v>
      </c>
      <c r="H48" s="9">
        <f>SUM('BEA Use'!C54:BP54,'BEA Use'!BX54:BY54,'BEA Use'!CA54)-SUM(C48:G48)</f>
        <v>18876</v>
      </c>
      <c r="I48" s="9">
        <f>SUM('BEA Use'!BQ54:BU54,'BEA Use'!CD54:CO54)</f>
        <v>0</v>
      </c>
      <c r="J48" s="9">
        <f>SUM('BEA Use'!BW54,'BEA Use'!BZ54)</f>
        <v>176801</v>
      </c>
      <c r="K48" s="9">
        <f>'BEA Use'!CC54</f>
        <v>0</v>
      </c>
      <c r="L48" s="9">
        <f>'BEA Use'!CB54</f>
        <v>0</v>
      </c>
      <c r="M48" s="9">
        <f>'BEA Use'!CP54</f>
        <v>195677</v>
      </c>
      <c r="O48" s="4"/>
    </row>
    <row r="49" spans="1:15">
      <c r="A49" t="str">
        <f>'BEA Use'!A55</f>
        <v>HS</v>
      </c>
      <c r="B49" t="str">
        <f>'BEA Use'!B55</f>
        <v>Housing</v>
      </c>
      <c r="C49" s="14">
        <f>'BEA Use'!H55</f>
        <v>0</v>
      </c>
      <c r="D49" s="55">
        <f>SUM('BEA Use'!F55,'BEA Use'!G55*('BEA Use'!F$89/SUM('BEA Use'!E$89:F$89)))</f>
        <v>0</v>
      </c>
      <c r="E49" s="55">
        <f>SUM('BEA Use'!E55,'BEA Use'!Z55,'BEA Use'!G55*('BEA Use'!E$89/SUM('BEA Use'!E$89:F$89)))</f>
        <v>0</v>
      </c>
      <c r="F49" s="14">
        <f>'BEA Use'!D55</f>
        <v>0</v>
      </c>
      <c r="G49" s="14">
        <v>0</v>
      </c>
      <c r="H49" s="9">
        <f>SUM('BEA Use'!C55:BP55,'BEA Use'!BX55:BY55,'BEA Use'!CA55)-SUM(C49:G49)</f>
        <v>0</v>
      </c>
      <c r="I49" s="9">
        <f>SUM('BEA Use'!BQ55:BU55,'BEA Use'!CD55:CO55)</f>
        <v>0</v>
      </c>
      <c r="J49" s="9">
        <f>SUM('BEA Use'!BW55,'BEA Use'!BZ55)</f>
        <v>2121990</v>
      </c>
      <c r="K49" s="9">
        <f>'BEA Use'!CC55</f>
        <v>0</v>
      </c>
      <c r="L49" s="9">
        <f>'BEA Use'!CB55</f>
        <v>0</v>
      </c>
      <c r="M49" s="9">
        <f>'BEA Use'!CP55</f>
        <v>2121990</v>
      </c>
      <c r="O49" s="4"/>
    </row>
    <row r="50" spans="1:15">
      <c r="A50" t="str">
        <f>'BEA Use'!A56</f>
        <v>ORE</v>
      </c>
      <c r="B50" t="str">
        <f>'BEA Use'!B56</f>
        <v>Other real estate</v>
      </c>
      <c r="C50" s="14">
        <f>'BEA Use'!H56</f>
        <v>3726</v>
      </c>
      <c r="D50" s="55">
        <f>SUM('BEA Use'!F56,'BEA Use'!G56*('BEA Use'!F$89/SUM('BEA Use'!E$89:F$89)))</f>
        <v>152.91653092150946</v>
      </c>
      <c r="E50" s="55">
        <f>SUM('BEA Use'!E56,'BEA Use'!Z56,'BEA Use'!G56*('BEA Use'!E$89/SUM('BEA Use'!E$89:F$89)))</f>
        <v>1376.0834690784905</v>
      </c>
      <c r="F50" s="14">
        <f>'BEA Use'!D56</f>
        <v>90</v>
      </c>
      <c r="G50" s="14">
        <v>0</v>
      </c>
      <c r="H50" s="9">
        <f>SUM('BEA Use'!C56:BP56,'BEA Use'!BX56:BY56,'BEA Use'!CA56)-SUM(C50:G50)</f>
        <v>1124855</v>
      </c>
      <c r="I50" s="9">
        <f>SUM('BEA Use'!BQ56:BU56,'BEA Use'!CD56:CO56)</f>
        <v>50499</v>
      </c>
      <c r="J50" s="9">
        <f>SUM('BEA Use'!BW56,'BEA Use'!BZ56)</f>
        <v>129470</v>
      </c>
      <c r="K50" s="9">
        <f>'BEA Use'!CC56</f>
        <v>3187</v>
      </c>
      <c r="L50" s="9">
        <f>'BEA Use'!CB56</f>
        <v>0</v>
      </c>
      <c r="M50" s="9">
        <f>'BEA Use'!CP56</f>
        <v>1313351</v>
      </c>
      <c r="O50" s="4"/>
    </row>
    <row r="51" spans="1:15">
      <c r="A51" t="str">
        <f>'BEA Use'!A57</f>
        <v>532RL</v>
      </c>
      <c r="B51" t="str">
        <f>'BEA Use'!B57</f>
        <v>Rental and leasing services and lessors of intangible assets</v>
      </c>
      <c r="C51" s="14">
        <f>'BEA Use'!H57</f>
        <v>1020</v>
      </c>
      <c r="D51" s="55">
        <f>SUM('BEA Use'!F57,'BEA Use'!G57*('BEA Use'!F$89/SUM('BEA Use'!E$89:F$89)))</f>
        <v>2133.7691269657571</v>
      </c>
      <c r="E51" s="55">
        <f>SUM('BEA Use'!E57,'BEA Use'!Z57,'BEA Use'!G57*('BEA Use'!E$89/SUM('BEA Use'!E$89:F$89)))</f>
        <v>8543.2308730342429</v>
      </c>
      <c r="F51" s="14">
        <f>'BEA Use'!D57</f>
        <v>171</v>
      </c>
      <c r="G51" s="14">
        <v>0</v>
      </c>
      <c r="H51" s="9">
        <f>SUM('BEA Use'!C57:BP57,'BEA Use'!BX57:BY57,'BEA Use'!CA57)-SUM(C51:G51)</f>
        <v>255976</v>
      </c>
      <c r="I51" s="9">
        <f>SUM('BEA Use'!BQ57:BU57,'BEA Use'!CD57:CO57)</f>
        <v>7773</v>
      </c>
      <c r="J51" s="9">
        <f>SUM('BEA Use'!BW57,'BEA Use'!BZ57)</f>
        <v>103785</v>
      </c>
      <c r="K51" s="9">
        <f>'BEA Use'!CC57</f>
        <v>73863</v>
      </c>
      <c r="L51" s="9">
        <f>'BEA Use'!CB57</f>
        <v>0</v>
      </c>
      <c r="M51" s="9">
        <f>'BEA Use'!CP57</f>
        <v>453264</v>
      </c>
      <c r="O51" s="4"/>
    </row>
    <row r="52" spans="1:15">
      <c r="A52" t="str">
        <f>'BEA Use'!A58</f>
        <v>5411</v>
      </c>
      <c r="B52" t="str">
        <f>'BEA Use'!B58</f>
        <v>Legal services</v>
      </c>
      <c r="C52" s="14">
        <f>'BEA Use'!H58</f>
        <v>3962</v>
      </c>
      <c r="D52" s="55">
        <f>SUM('BEA Use'!F58,'BEA Use'!G58*('BEA Use'!F$89/SUM('BEA Use'!E$89:F$89)))</f>
        <v>924.62578007974389</v>
      </c>
      <c r="E52" s="55">
        <f>SUM('BEA Use'!E58,'BEA Use'!Z58,'BEA Use'!G58*('BEA Use'!E$89/SUM('BEA Use'!E$89:F$89)))</f>
        <v>6170.3742199202561</v>
      </c>
      <c r="F52" s="14">
        <f>'BEA Use'!D58</f>
        <v>78</v>
      </c>
      <c r="G52" s="14">
        <v>0</v>
      </c>
      <c r="H52" s="9">
        <f>SUM('BEA Use'!C58:BP58,'BEA Use'!BX58:BY58,'BEA Use'!CA58)-SUM(C52:G52)</f>
        <v>197305</v>
      </c>
      <c r="I52" s="9">
        <f>SUM('BEA Use'!BQ58:BU58,'BEA Use'!CD58:CO58)</f>
        <v>11719</v>
      </c>
      <c r="J52" s="9">
        <f>SUM('BEA Use'!BW58,'BEA Use'!BZ58)</f>
        <v>130504</v>
      </c>
      <c r="K52" s="9">
        <f>'BEA Use'!CC58</f>
        <v>12915</v>
      </c>
      <c r="L52" s="9">
        <f>'BEA Use'!CB58</f>
        <v>0</v>
      </c>
      <c r="M52" s="9">
        <f>'BEA Use'!CP58</f>
        <v>363579</v>
      </c>
      <c r="O52" s="4"/>
    </row>
    <row r="53" spans="1:15">
      <c r="A53" t="str">
        <f>'BEA Use'!A59</f>
        <v>5415</v>
      </c>
      <c r="B53" t="str">
        <f>'BEA Use'!B59</f>
        <v>Computer systems design and related services</v>
      </c>
      <c r="C53" s="14">
        <f>'BEA Use'!H59</f>
        <v>1513</v>
      </c>
      <c r="D53" s="55">
        <f>SUM('BEA Use'!F59,'BEA Use'!G59*('BEA Use'!F$89/SUM('BEA Use'!E$89:F$89)))</f>
        <v>358.23602188808775</v>
      </c>
      <c r="E53" s="55">
        <f>SUM('BEA Use'!E59,'BEA Use'!Z59,'BEA Use'!G59*('BEA Use'!E$89/SUM('BEA Use'!E$89:F$89)))</f>
        <v>8742.7639781119124</v>
      </c>
      <c r="F53" s="14">
        <f>'BEA Use'!D59</f>
        <v>43</v>
      </c>
      <c r="G53" s="14">
        <v>0</v>
      </c>
      <c r="H53" s="9">
        <f>SUM('BEA Use'!C59:BP59,'BEA Use'!BX59:BY59,'BEA Use'!CA59)-SUM(C53:G53)</f>
        <v>423955</v>
      </c>
      <c r="I53" s="9">
        <f>SUM('BEA Use'!BQ59:BU59,'BEA Use'!CD59:CO59)</f>
        <v>91485</v>
      </c>
      <c r="J53" s="9">
        <f>SUM('BEA Use'!BW59,'BEA Use'!BZ59)</f>
        <v>0</v>
      </c>
      <c r="K53" s="9">
        <f>'BEA Use'!CC59</f>
        <v>24771</v>
      </c>
      <c r="L53" s="9">
        <f>'BEA Use'!CB59</f>
        <v>0</v>
      </c>
      <c r="M53" s="9">
        <f>'BEA Use'!CP59</f>
        <v>550867</v>
      </c>
      <c r="O53" s="4"/>
    </row>
    <row r="54" spans="1:15">
      <c r="A54" t="str">
        <f>'BEA Use'!A60</f>
        <v>5412OP</v>
      </c>
      <c r="B54" t="str">
        <f>'BEA Use'!B60</f>
        <v>Miscellaneous professional, scientific, and technical services</v>
      </c>
      <c r="C54" s="14">
        <f>'BEA Use'!H60</f>
        <v>11833</v>
      </c>
      <c r="D54" s="55">
        <f>SUM('BEA Use'!F60,'BEA Use'!G60*('BEA Use'!F$89/SUM('BEA Use'!E$89:F$89)))</f>
        <v>4287.2618884371332</v>
      </c>
      <c r="E54" s="55">
        <f>SUM('BEA Use'!E60,'BEA Use'!Z60,'BEA Use'!G60*('BEA Use'!E$89/SUM('BEA Use'!E$89:F$89)))</f>
        <v>15308.738111562867</v>
      </c>
      <c r="F54" s="14">
        <f>'BEA Use'!D60</f>
        <v>566</v>
      </c>
      <c r="G54" s="14">
        <v>0</v>
      </c>
      <c r="H54" s="9">
        <f>SUM('BEA Use'!C60:BP60,'BEA Use'!BX60:BY60,'BEA Use'!CA60)-SUM(C54:G54)</f>
        <v>1646083</v>
      </c>
      <c r="I54" s="9">
        <f>SUM('BEA Use'!BQ60:BU60,'BEA Use'!CD60:CO60)</f>
        <v>257102</v>
      </c>
      <c r="J54" s="9">
        <f>SUM('BEA Use'!BW60,'BEA Use'!BZ60)</f>
        <v>76133</v>
      </c>
      <c r="K54" s="9">
        <f>'BEA Use'!CC60</f>
        <v>142936</v>
      </c>
      <c r="L54" s="9">
        <f>'BEA Use'!CB60</f>
        <v>0</v>
      </c>
      <c r="M54" s="9">
        <f>'BEA Use'!CP60</f>
        <v>2154252</v>
      </c>
      <c r="O54" s="4"/>
    </row>
    <row r="55" spans="1:15">
      <c r="A55" t="str">
        <f>'BEA Use'!A61</f>
        <v>55</v>
      </c>
      <c r="B55" t="str">
        <f>'BEA Use'!B61</f>
        <v>Management of companies and enterprises</v>
      </c>
      <c r="C55" s="14">
        <f>'BEA Use'!H61</f>
        <v>26</v>
      </c>
      <c r="D55" s="55">
        <f>SUM('BEA Use'!F61,'BEA Use'!G61*('BEA Use'!F$89/SUM('BEA Use'!E$89:F$89)))</f>
        <v>3073.3442351615622</v>
      </c>
      <c r="E55" s="55">
        <f>SUM('BEA Use'!E61,'BEA Use'!Z61,'BEA Use'!G61*('BEA Use'!E$89/SUM('BEA Use'!E$89:F$89)))</f>
        <v>17881.655764838437</v>
      </c>
      <c r="F55" s="14">
        <f>'BEA Use'!D61</f>
        <v>0</v>
      </c>
      <c r="G55" s="14">
        <v>0</v>
      </c>
      <c r="H55" s="9">
        <f>SUM('BEA Use'!C61:BP61,'BEA Use'!BX61:BY61,'BEA Use'!CA61)-SUM(C55:G55)</f>
        <v>504943</v>
      </c>
      <c r="I55" s="9">
        <f>SUM('BEA Use'!BQ61:BU61,'BEA Use'!CD61:CO61)</f>
        <v>500</v>
      </c>
      <c r="J55" s="9">
        <f>SUM('BEA Use'!BW61,'BEA Use'!BZ61)</f>
        <v>0</v>
      </c>
      <c r="K55" s="9">
        <f>'BEA Use'!CC61</f>
        <v>3926</v>
      </c>
      <c r="L55" s="9">
        <f>'BEA Use'!CB61</f>
        <v>0</v>
      </c>
      <c r="M55" s="9">
        <f>'BEA Use'!CP61</f>
        <v>530348</v>
      </c>
      <c r="O55" s="4"/>
    </row>
    <row r="56" spans="1:15">
      <c r="A56" t="str">
        <f>'BEA Use'!A62</f>
        <v>561</v>
      </c>
      <c r="B56" t="str">
        <f>'BEA Use'!B62</f>
        <v>Administrative and support services</v>
      </c>
      <c r="C56" s="14">
        <f>'BEA Use'!H62</f>
        <v>14572</v>
      </c>
      <c r="D56" s="55">
        <f>SUM('BEA Use'!F62,'BEA Use'!G62*('BEA Use'!F$89/SUM('BEA Use'!E$89:F$89)))</f>
        <v>1028.9129192996861</v>
      </c>
      <c r="E56" s="55">
        <f>SUM('BEA Use'!E62,'BEA Use'!Z62,'BEA Use'!G62*('BEA Use'!E$89/SUM('BEA Use'!E$89:F$89)))</f>
        <v>5029.0870807003139</v>
      </c>
      <c r="F56" s="14">
        <f>'BEA Use'!D62</f>
        <v>58</v>
      </c>
      <c r="G56" s="14">
        <v>0</v>
      </c>
      <c r="H56" s="9">
        <f>SUM('BEA Use'!C62:BP62,'BEA Use'!BX62:BY62,'BEA Use'!CA62)-SUM(C56:G56)</f>
        <v>766514</v>
      </c>
      <c r="I56" s="9">
        <f>SUM('BEA Use'!BQ62:BU62,'BEA Use'!CD62:CO62)</f>
        <v>56138</v>
      </c>
      <c r="J56" s="9">
        <f>SUM('BEA Use'!BW62,'BEA Use'!BZ62)</f>
        <v>61759</v>
      </c>
      <c r="K56" s="9">
        <f>'BEA Use'!CC62</f>
        <v>2013</v>
      </c>
      <c r="L56" s="9">
        <f>'BEA Use'!CB62</f>
        <v>0</v>
      </c>
      <c r="M56" s="9">
        <f>'BEA Use'!CP62</f>
        <v>907113</v>
      </c>
      <c r="O56" s="4"/>
    </row>
    <row r="57" spans="1:15">
      <c r="A57" t="str">
        <f>'BEA Use'!A63</f>
        <v>562</v>
      </c>
      <c r="B57" t="str">
        <f>'BEA Use'!B63</f>
        <v>Waste management and remediation services</v>
      </c>
      <c r="C57" s="14">
        <f>'BEA Use'!H63</f>
        <v>677</v>
      </c>
      <c r="D57" s="55">
        <f>SUM('BEA Use'!F63,'BEA Use'!G63*('BEA Use'!F$89/SUM('BEA Use'!E$89:F$89)))</f>
        <v>324.7559862522545</v>
      </c>
      <c r="E57" s="55">
        <f>SUM('BEA Use'!E63,'BEA Use'!Z63,'BEA Use'!G63*('BEA Use'!E$89/SUM('BEA Use'!E$89:F$89)))</f>
        <v>2133.2440137477456</v>
      </c>
      <c r="F57" s="14">
        <f>'BEA Use'!D63</f>
        <v>11</v>
      </c>
      <c r="G57" s="14">
        <v>0</v>
      </c>
      <c r="H57" s="9">
        <f>SUM('BEA Use'!C63:BP63,'BEA Use'!BX63:BY63,'BEA Use'!CA63)-SUM(C57:G57)</f>
        <v>65456</v>
      </c>
      <c r="I57" s="9">
        <f>SUM('BEA Use'!BQ63:BU63,'BEA Use'!CD63:CO63)</f>
        <v>22669</v>
      </c>
      <c r="J57" s="9">
        <f>SUM('BEA Use'!BW63,'BEA Use'!BZ63)</f>
        <v>25786</v>
      </c>
      <c r="K57" s="9">
        <f>'BEA Use'!CC63</f>
        <v>104</v>
      </c>
      <c r="L57" s="9">
        <f>'BEA Use'!CB63</f>
        <v>0</v>
      </c>
      <c r="M57" s="9">
        <f>'BEA Use'!CP63</f>
        <v>117159</v>
      </c>
      <c r="O57" s="4"/>
    </row>
    <row r="58" spans="1:15">
      <c r="A58" t="str">
        <f>'BEA Use'!A64</f>
        <v>61</v>
      </c>
      <c r="B58" t="str">
        <f>'BEA Use'!B64</f>
        <v>Educational services</v>
      </c>
      <c r="C58" s="14">
        <f>'BEA Use'!H64</f>
        <v>172</v>
      </c>
      <c r="D58" s="55">
        <f>SUM('BEA Use'!F64,'BEA Use'!G64*('BEA Use'!F$89/SUM('BEA Use'!E$89:F$89)))</f>
        <v>0</v>
      </c>
      <c r="E58" s="55">
        <f>SUM('BEA Use'!E64,'BEA Use'!Z64,'BEA Use'!G64*('BEA Use'!E$89/SUM('BEA Use'!E$89:F$89)))</f>
        <v>21</v>
      </c>
      <c r="F58" s="14">
        <f>'BEA Use'!D64</f>
        <v>4</v>
      </c>
      <c r="G58" s="14">
        <v>0</v>
      </c>
      <c r="H58" s="9">
        <f>SUM('BEA Use'!C64:BP64,'BEA Use'!BX64:BY64,'BEA Use'!CA64)-SUM(C58:G58)</f>
        <v>19849</v>
      </c>
      <c r="I58" s="9">
        <f>SUM('BEA Use'!BQ64:BU64,'BEA Use'!CD64:CO64)</f>
        <v>18049</v>
      </c>
      <c r="J58" s="9">
        <f>SUM('BEA Use'!BW64,'BEA Use'!BZ64)</f>
        <v>353873</v>
      </c>
      <c r="K58" s="9">
        <f>'BEA Use'!CC64</f>
        <v>2451</v>
      </c>
      <c r="L58" s="9">
        <f>'BEA Use'!CB64</f>
        <v>0</v>
      </c>
      <c r="M58" s="9">
        <f>'BEA Use'!CP64</f>
        <v>394416</v>
      </c>
      <c r="O58" s="4"/>
    </row>
    <row r="59" spans="1:15">
      <c r="A59" t="str">
        <f>'BEA Use'!A65</f>
        <v>621</v>
      </c>
      <c r="B59" t="str">
        <f>'BEA Use'!B65</f>
        <v>Ambulatory health care services</v>
      </c>
      <c r="C59" s="14">
        <f>'BEA Use'!H65</f>
        <v>0</v>
      </c>
      <c r="D59" s="55">
        <f>SUM('BEA Use'!F65,'BEA Use'!G65*('BEA Use'!F$89/SUM('BEA Use'!E$89:F$89)))</f>
        <v>0</v>
      </c>
      <c r="E59" s="55">
        <f>SUM('BEA Use'!E65,'BEA Use'!Z65,'BEA Use'!G65*('BEA Use'!E$89/SUM('BEA Use'!E$89:F$89)))</f>
        <v>0</v>
      </c>
      <c r="F59" s="14">
        <f>'BEA Use'!D65</f>
        <v>0</v>
      </c>
      <c r="G59" s="14">
        <v>0</v>
      </c>
      <c r="H59" s="9">
        <f>SUM('BEA Use'!C65:BP65,'BEA Use'!BX65:BY65,'BEA Use'!CA65)-SUM(C59:G59)</f>
        <v>32030</v>
      </c>
      <c r="I59" s="9">
        <f>SUM('BEA Use'!BQ65:BU65,'BEA Use'!CD65:CO65)</f>
        <v>13819</v>
      </c>
      <c r="J59" s="9">
        <f>SUM('BEA Use'!BW65,'BEA Use'!BZ65)</f>
        <v>1051568</v>
      </c>
      <c r="K59" s="9">
        <f>'BEA Use'!CC65</f>
        <v>87</v>
      </c>
      <c r="L59" s="9">
        <f>'BEA Use'!CB65</f>
        <v>0</v>
      </c>
      <c r="M59" s="9">
        <f>'BEA Use'!CP65</f>
        <v>1097504</v>
      </c>
      <c r="O59" s="4"/>
    </row>
    <row r="60" spans="1:15">
      <c r="A60" t="str">
        <f>'BEA Use'!A66</f>
        <v>622</v>
      </c>
      <c r="B60" t="str">
        <f>'BEA Use'!B66</f>
        <v>Hospitals</v>
      </c>
      <c r="C60" s="14">
        <f>'BEA Use'!H66</f>
        <v>0</v>
      </c>
      <c r="D60" s="55">
        <f>SUM('BEA Use'!F66,'BEA Use'!G66*('BEA Use'!F$89/SUM('BEA Use'!E$89:F$89)))</f>
        <v>0</v>
      </c>
      <c r="E60" s="55">
        <f>SUM('BEA Use'!E66,'BEA Use'!Z66,'BEA Use'!G66*('BEA Use'!E$89/SUM('BEA Use'!E$89:F$89)))</f>
        <v>0</v>
      </c>
      <c r="F60" s="14">
        <f>'BEA Use'!D66</f>
        <v>0</v>
      </c>
      <c r="G60" s="14">
        <v>0</v>
      </c>
      <c r="H60" s="9">
        <f>SUM('BEA Use'!C66:BP66,'BEA Use'!BX66:BY66,'BEA Use'!CA66)-SUM(C60:G60)</f>
        <v>4136</v>
      </c>
      <c r="I60" s="9">
        <f>SUM('BEA Use'!BQ66:BU66,'BEA Use'!CD66:CO66)</f>
        <v>0</v>
      </c>
      <c r="J60" s="9">
        <f>SUM('BEA Use'!BW66,'BEA Use'!BZ66)</f>
        <v>1085124</v>
      </c>
      <c r="K60" s="9">
        <f>'BEA Use'!CC66</f>
        <v>2291</v>
      </c>
      <c r="L60" s="9">
        <f>'BEA Use'!CB66</f>
        <v>0</v>
      </c>
      <c r="M60" s="9">
        <f>'BEA Use'!CP66</f>
        <v>1091551</v>
      </c>
      <c r="O60" s="4"/>
    </row>
    <row r="61" spans="1:15">
      <c r="A61" t="str">
        <f>'BEA Use'!A67</f>
        <v>623</v>
      </c>
      <c r="B61" t="str">
        <f>'BEA Use'!B67</f>
        <v>Nursing and residential care facilities</v>
      </c>
      <c r="C61" s="14">
        <f>'BEA Use'!H67</f>
        <v>0</v>
      </c>
      <c r="D61" s="55">
        <f>SUM('BEA Use'!F67,'BEA Use'!G67*('BEA Use'!F$89/SUM('BEA Use'!E$89:F$89)))</f>
        <v>0</v>
      </c>
      <c r="E61" s="55">
        <f>SUM('BEA Use'!E67,'BEA Use'!Z67,'BEA Use'!G67*('BEA Use'!E$89/SUM('BEA Use'!E$89:F$89)))</f>
        <v>0</v>
      </c>
      <c r="F61" s="14">
        <f>'BEA Use'!D67</f>
        <v>0</v>
      </c>
      <c r="G61" s="14">
        <v>0</v>
      </c>
      <c r="H61" s="9">
        <f>SUM('BEA Use'!C67:BP67,'BEA Use'!BX67:BY67,'BEA Use'!CA67)-SUM(C61:G61)</f>
        <v>0</v>
      </c>
      <c r="I61" s="9">
        <f>SUM('BEA Use'!BQ67:BU67,'BEA Use'!CD67:CO67)</f>
        <v>3599</v>
      </c>
      <c r="J61" s="9">
        <f>SUM('BEA Use'!BW67,'BEA Use'!BZ67)</f>
        <v>247992</v>
      </c>
      <c r="K61" s="9">
        <f>'BEA Use'!CC67</f>
        <v>0</v>
      </c>
      <c r="L61" s="9">
        <f>'BEA Use'!CB67</f>
        <v>0</v>
      </c>
      <c r="M61" s="9">
        <f>'BEA Use'!CP67</f>
        <v>251591</v>
      </c>
      <c r="O61" s="4"/>
    </row>
    <row r="62" spans="1:15">
      <c r="A62" t="str">
        <f>'BEA Use'!A68</f>
        <v>624</v>
      </c>
      <c r="B62" t="str">
        <f>'BEA Use'!B68</f>
        <v>Social assistance</v>
      </c>
      <c r="C62" s="14">
        <f>'BEA Use'!H68</f>
        <v>0</v>
      </c>
      <c r="D62" s="55">
        <f>SUM('BEA Use'!F68,'BEA Use'!G68*('BEA Use'!F$89/SUM('BEA Use'!E$89:F$89)))</f>
        <v>0</v>
      </c>
      <c r="E62" s="55">
        <f>SUM('BEA Use'!E68,'BEA Use'!Z68,'BEA Use'!G68*('BEA Use'!E$89/SUM('BEA Use'!E$89:F$89)))</f>
        <v>0</v>
      </c>
      <c r="F62" s="14">
        <f>'BEA Use'!D68</f>
        <v>0</v>
      </c>
      <c r="G62" s="14">
        <v>0</v>
      </c>
      <c r="H62" s="9">
        <f>SUM('BEA Use'!C68:BP68,'BEA Use'!BX68:BY68,'BEA Use'!CA68)-SUM(C62:G62)</f>
        <v>0</v>
      </c>
      <c r="I62" s="9">
        <f>SUM('BEA Use'!BQ68:BU68,'BEA Use'!CD68:CO68)</f>
        <v>833</v>
      </c>
      <c r="J62" s="9">
        <f>SUM('BEA Use'!BW68,'BEA Use'!BZ68)</f>
        <v>210387</v>
      </c>
      <c r="K62" s="9">
        <f>'BEA Use'!CC68</f>
        <v>0</v>
      </c>
      <c r="L62" s="9">
        <f>'BEA Use'!CB68</f>
        <v>0</v>
      </c>
      <c r="M62" s="9">
        <f>'BEA Use'!CP68</f>
        <v>211220</v>
      </c>
      <c r="O62" s="4"/>
    </row>
    <row r="63" spans="1:15">
      <c r="A63" t="str">
        <f>'BEA Use'!A69</f>
        <v>711AS</v>
      </c>
      <c r="B63" t="str">
        <f>'BEA Use'!B69</f>
        <v>Performing arts, spectator sports, museums, and related activities</v>
      </c>
      <c r="C63" s="14">
        <f>'BEA Use'!H69</f>
        <v>119</v>
      </c>
      <c r="D63" s="55">
        <f>SUM('BEA Use'!F69,'BEA Use'!G69*('BEA Use'!F$89/SUM('BEA Use'!E$89:F$89)))</f>
        <v>5.4468847032312446</v>
      </c>
      <c r="E63" s="55">
        <f>SUM('BEA Use'!E69,'BEA Use'!Z69,'BEA Use'!G69*('BEA Use'!E$89/SUM('BEA Use'!E$89:F$89)))</f>
        <v>87.553115296768752</v>
      </c>
      <c r="F63" s="14">
        <f>'BEA Use'!D69</f>
        <v>1</v>
      </c>
      <c r="G63" s="14">
        <v>0</v>
      </c>
      <c r="H63" s="9">
        <f>SUM('BEA Use'!C69:BP69,'BEA Use'!BX69:BY69,'BEA Use'!CA69)-SUM(C63:G63)</f>
        <v>92792</v>
      </c>
      <c r="I63" s="9">
        <f>SUM('BEA Use'!BQ69:BU69,'BEA Use'!CD69:CO69)</f>
        <v>2074</v>
      </c>
      <c r="J63" s="9">
        <f>SUM('BEA Use'!BW69,'BEA Use'!BZ69)</f>
        <v>80426</v>
      </c>
      <c r="K63" s="9">
        <f>'BEA Use'!CC69</f>
        <v>1541</v>
      </c>
      <c r="L63" s="9">
        <f>'BEA Use'!CB69</f>
        <v>0</v>
      </c>
      <c r="M63" s="9">
        <f>'BEA Use'!CP69</f>
        <v>177048</v>
      </c>
      <c r="O63" s="4"/>
    </row>
    <row r="64" spans="1:15">
      <c r="A64" t="str">
        <f>'BEA Use'!A70</f>
        <v>713</v>
      </c>
      <c r="B64" t="str">
        <f>'BEA Use'!B70</f>
        <v>Amusements, gambling, and recreation industries</v>
      </c>
      <c r="C64" s="14">
        <f>'BEA Use'!H70</f>
        <v>19</v>
      </c>
      <c r="D64" s="55">
        <f>SUM('BEA Use'!F70,'BEA Use'!G70*('BEA Use'!F$89/SUM('BEA Use'!E$89:F$89)))</f>
        <v>2.1313896664817911</v>
      </c>
      <c r="E64" s="55">
        <f>SUM('BEA Use'!E70,'BEA Use'!Z70,'BEA Use'!G70*('BEA Use'!E$89/SUM('BEA Use'!E$89:F$89)))</f>
        <v>11.868610333518209</v>
      </c>
      <c r="F64" s="14">
        <f>'BEA Use'!D70</f>
        <v>0</v>
      </c>
      <c r="G64" s="14">
        <v>0</v>
      </c>
      <c r="H64" s="9">
        <f>SUM('BEA Use'!C70:BP70,'BEA Use'!BX70:BY70,'BEA Use'!CA70)-SUM(C64:G64)</f>
        <v>3624</v>
      </c>
      <c r="I64" s="9">
        <f>SUM('BEA Use'!BQ70:BU70,'BEA Use'!CD70:CO70)</f>
        <v>645</v>
      </c>
      <c r="J64" s="9">
        <f>SUM('BEA Use'!BW70,'BEA Use'!BZ70)</f>
        <v>199705</v>
      </c>
      <c r="K64" s="9">
        <f>'BEA Use'!CC70</f>
        <v>0</v>
      </c>
      <c r="L64" s="9">
        <f>'BEA Use'!CB70</f>
        <v>0</v>
      </c>
      <c r="M64" s="9">
        <f>'BEA Use'!CP70</f>
        <v>204008</v>
      </c>
      <c r="O64" s="4"/>
    </row>
    <row r="65" spans="1:15">
      <c r="A65" t="str">
        <f>'BEA Use'!A71</f>
        <v>721</v>
      </c>
      <c r="B65" t="str">
        <f>'BEA Use'!B71</f>
        <v>Accommodation</v>
      </c>
      <c r="C65" s="14">
        <f>'BEA Use'!H71</f>
        <v>875</v>
      </c>
      <c r="D65" s="55">
        <f>SUM('BEA Use'!F71,'BEA Use'!G71*('BEA Use'!F$89/SUM('BEA Use'!E$89:F$89)))</f>
        <v>80.283942476079005</v>
      </c>
      <c r="E65" s="55">
        <f>SUM('BEA Use'!E71,'BEA Use'!Z71,'BEA Use'!G71*('BEA Use'!E$89/SUM('BEA Use'!E$89:F$89)))</f>
        <v>370.71605752392099</v>
      </c>
      <c r="F65" s="14">
        <f>'BEA Use'!D71</f>
        <v>0</v>
      </c>
      <c r="G65" s="14">
        <v>0</v>
      </c>
      <c r="H65" s="9">
        <f>SUM('BEA Use'!C71:BP71,'BEA Use'!BX71:BY71,'BEA Use'!CA71)-SUM(C65:G65)</f>
        <v>61738</v>
      </c>
      <c r="I65" s="9">
        <f>SUM('BEA Use'!BQ71:BU71,'BEA Use'!CD71:CO71)</f>
        <v>4269</v>
      </c>
      <c r="J65" s="9">
        <f>SUM('BEA Use'!BW71,'BEA Use'!BZ71)</f>
        <v>154849</v>
      </c>
      <c r="K65" s="9">
        <f>'BEA Use'!CC71</f>
        <v>0</v>
      </c>
      <c r="L65" s="9">
        <f>'BEA Use'!CB71</f>
        <v>0</v>
      </c>
      <c r="M65" s="9">
        <f>'BEA Use'!CP71</f>
        <v>222180</v>
      </c>
      <c r="O65" s="4"/>
    </row>
    <row r="66" spans="1:15">
      <c r="A66" t="str">
        <f>'BEA Use'!A72</f>
        <v>722</v>
      </c>
      <c r="B66" t="str">
        <f>'BEA Use'!B72</f>
        <v>Food services and drinking places</v>
      </c>
      <c r="C66" s="14">
        <f>'BEA Use'!H72</f>
        <v>1813</v>
      </c>
      <c r="D66" s="55">
        <f>SUM('BEA Use'!F72,'BEA Use'!G72*('BEA Use'!F$89/SUM('BEA Use'!E$89:F$89)))</f>
        <v>149.51676762030371</v>
      </c>
      <c r="E66" s="55">
        <f>SUM('BEA Use'!E72,'BEA Use'!Z72,'BEA Use'!G72*('BEA Use'!E$89/SUM('BEA Use'!E$89:F$89)))</f>
        <v>754.48323237969635</v>
      </c>
      <c r="F66" s="14">
        <f>'BEA Use'!D72</f>
        <v>37</v>
      </c>
      <c r="G66" s="14">
        <v>0</v>
      </c>
      <c r="H66" s="9">
        <f>SUM('BEA Use'!C72:BP72,'BEA Use'!BX72:BY72,'BEA Use'!CA72)-SUM(C66:G66)</f>
        <v>194549</v>
      </c>
      <c r="I66" s="9">
        <f>SUM('BEA Use'!BQ72:BU72,'BEA Use'!CD72:CO72)</f>
        <v>14014</v>
      </c>
      <c r="J66" s="9">
        <f>SUM('BEA Use'!BW72,'BEA Use'!BZ72)</f>
        <v>727213</v>
      </c>
      <c r="K66" s="9">
        <f>'BEA Use'!CC72</f>
        <v>2388</v>
      </c>
      <c r="L66" s="9">
        <f>'BEA Use'!CB72</f>
        <v>0</v>
      </c>
      <c r="M66" s="9">
        <f>'BEA Use'!CP72</f>
        <v>940919</v>
      </c>
      <c r="O66" s="4"/>
    </row>
    <row r="67" spans="1:15">
      <c r="A67" t="str">
        <f>'BEA Use'!A73</f>
        <v>81</v>
      </c>
      <c r="B67" t="str">
        <f>'BEA Use'!B73</f>
        <v>Other services, except government</v>
      </c>
      <c r="C67" s="14">
        <f>'BEA Use'!H73</f>
        <v>537</v>
      </c>
      <c r="D67" s="55">
        <f>SUM('BEA Use'!F73,'BEA Use'!G73*('BEA Use'!F$89/SUM('BEA Use'!E$89:F$89)))</f>
        <v>306.19487909582807</v>
      </c>
      <c r="E67" s="55">
        <f>SUM('BEA Use'!E73,'BEA Use'!Z73,'BEA Use'!G73*('BEA Use'!E$89/SUM('BEA Use'!E$89:F$89)))</f>
        <v>2037.8051209041719</v>
      </c>
      <c r="F67" s="14">
        <f>'BEA Use'!D73</f>
        <v>390</v>
      </c>
      <c r="G67" s="14">
        <v>0</v>
      </c>
      <c r="H67" s="9">
        <f>SUM('BEA Use'!C73:BP73,'BEA Use'!BX73:BY73,'BEA Use'!CA73)-SUM(C67:G67)</f>
        <v>218136</v>
      </c>
      <c r="I67" s="9">
        <f>SUM('BEA Use'!BQ73:BU73,'BEA Use'!CD73:CO73)</f>
        <v>29548</v>
      </c>
      <c r="J67" s="9">
        <f>SUM('BEA Use'!BW73,'BEA Use'!BZ73)</f>
        <v>621184</v>
      </c>
      <c r="K67" s="9">
        <f>'BEA Use'!CC73</f>
        <v>75</v>
      </c>
      <c r="L67" s="9">
        <f>'BEA Use'!CB73</f>
        <v>0</v>
      </c>
      <c r="M67" s="9">
        <f>'BEA Use'!CP73</f>
        <v>872213</v>
      </c>
      <c r="O67" s="4"/>
    </row>
    <row r="68" spans="1:15">
      <c r="A68" t="str">
        <f>'BEA Use'!A74</f>
        <v>GFGD</v>
      </c>
      <c r="B68" t="str">
        <f>'BEA Use'!B74</f>
        <v>Federal general government (defense)</v>
      </c>
      <c r="C68" s="14">
        <f>'BEA Use'!H74</f>
        <v>0</v>
      </c>
      <c r="D68" s="55">
        <f>SUM('BEA Use'!F74,'BEA Use'!G74*('BEA Use'!F$89/SUM('BEA Use'!E$89:F$89)))</f>
        <v>0</v>
      </c>
      <c r="E68" s="55">
        <f>SUM('BEA Use'!E74,'BEA Use'!Z74,'BEA Use'!G74*('BEA Use'!E$89/SUM('BEA Use'!E$89:F$89)))</f>
        <v>0</v>
      </c>
      <c r="F68" s="14">
        <f>'BEA Use'!D74</f>
        <v>0</v>
      </c>
      <c r="G68" s="14">
        <v>0</v>
      </c>
      <c r="H68" s="9">
        <f>SUM('BEA Use'!C74:BP74,'BEA Use'!BX74:BY74,'BEA Use'!CA74)-SUM(C68:G68)</f>
        <v>0</v>
      </c>
      <c r="I68" s="9">
        <f>SUM('BEA Use'!BQ74:BU74,'BEA Use'!CD74:CO74)</f>
        <v>593999</v>
      </c>
      <c r="J68" s="9">
        <f>SUM('BEA Use'!BW74,'BEA Use'!BZ74)</f>
        <v>0</v>
      </c>
      <c r="K68" s="9">
        <f>'BEA Use'!CC74</f>
        <v>0</v>
      </c>
      <c r="L68" s="9">
        <f>'BEA Use'!CB74</f>
        <v>0</v>
      </c>
      <c r="M68" s="9">
        <f>'BEA Use'!CP74</f>
        <v>593999</v>
      </c>
      <c r="O68" s="4"/>
    </row>
    <row r="69" spans="1:15">
      <c r="A69" t="str">
        <f>'BEA Use'!A75</f>
        <v>GFGN</v>
      </c>
      <c r="B69" t="str">
        <f>'BEA Use'!B75</f>
        <v>Federal general government (nondefense)</v>
      </c>
      <c r="C69" s="14">
        <f>'BEA Use'!H75</f>
        <v>0</v>
      </c>
      <c r="D69" s="55">
        <f>SUM('BEA Use'!F75,'BEA Use'!G75*('BEA Use'!F$89/SUM('BEA Use'!E$89:F$89)))</f>
        <v>0</v>
      </c>
      <c r="E69" s="55">
        <f>SUM('BEA Use'!E75,'BEA Use'!Z75,'BEA Use'!G75*('BEA Use'!E$89/SUM('BEA Use'!E$89:F$89)))</f>
        <v>0</v>
      </c>
      <c r="F69" s="14">
        <f>'BEA Use'!D75</f>
        <v>0</v>
      </c>
      <c r="G69" s="14">
        <v>0</v>
      </c>
      <c r="H69" s="9">
        <f>SUM('BEA Use'!C75:BP75,'BEA Use'!BX75:BY75,'BEA Use'!CA75)-SUM(C69:G69)</f>
        <v>0</v>
      </c>
      <c r="I69" s="9">
        <f>SUM('BEA Use'!BQ75:BU75,'BEA Use'!CD75:CO75)</f>
        <v>392795</v>
      </c>
      <c r="J69" s="9">
        <f>SUM('BEA Use'!BW75,'BEA Use'!BZ75)</f>
        <v>0</v>
      </c>
      <c r="K69" s="9">
        <f>'BEA Use'!CC75</f>
        <v>0</v>
      </c>
      <c r="L69" s="9">
        <f>'BEA Use'!CB75</f>
        <v>0</v>
      </c>
      <c r="M69" s="9">
        <f>'BEA Use'!CP75</f>
        <v>392795</v>
      </c>
      <c r="O69" s="4"/>
    </row>
    <row r="70" spans="1:15">
      <c r="A70" t="str">
        <f>'BEA Use'!A76</f>
        <v>GFE</v>
      </c>
      <c r="B70" t="str">
        <f>'BEA Use'!B76</f>
        <v>Federal government enterprises</v>
      </c>
      <c r="C70" s="14">
        <f>'BEA Use'!H76</f>
        <v>176</v>
      </c>
      <c r="D70" s="55">
        <f>SUM('BEA Use'!F76,'BEA Use'!G76*('BEA Use'!F$89/SUM('BEA Use'!E$89:F$89)))</f>
        <v>5</v>
      </c>
      <c r="E70" s="55">
        <f>SUM('BEA Use'!E76,'BEA Use'!Z76,'BEA Use'!G76*('BEA Use'!E$89/SUM('BEA Use'!E$89:F$89)))</f>
        <v>75</v>
      </c>
      <c r="F70" s="14">
        <f>'BEA Use'!D76</f>
        <v>3</v>
      </c>
      <c r="G70" s="14">
        <v>0</v>
      </c>
      <c r="H70" s="9">
        <f>SUM('BEA Use'!C76:BP76,'BEA Use'!BX76:BY76,'BEA Use'!CA76)-SUM(C70:G70)</f>
        <v>62350</v>
      </c>
      <c r="I70" s="9">
        <f>SUM('BEA Use'!BQ76:BU76,'BEA Use'!CD76:CO76)</f>
        <v>1740</v>
      </c>
      <c r="J70" s="9">
        <f>SUM('BEA Use'!BW76,'BEA Use'!BZ76)</f>
        <v>6254</v>
      </c>
      <c r="K70" s="9">
        <f>'BEA Use'!CC76</f>
        <v>710</v>
      </c>
      <c r="L70" s="9">
        <f>'BEA Use'!CB76</f>
        <v>0</v>
      </c>
      <c r="M70" s="9">
        <f>'BEA Use'!CP76</f>
        <v>71314</v>
      </c>
      <c r="O70" s="4"/>
    </row>
    <row r="71" spans="1:15">
      <c r="A71" t="str">
        <f>'BEA Use'!A77</f>
        <v>GSLG</v>
      </c>
      <c r="B71" t="str">
        <f>'BEA Use'!B77</f>
        <v>State and local general government</v>
      </c>
      <c r="C71" s="14">
        <f>'BEA Use'!H77</f>
        <v>0</v>
      </c>
      <c r="D71" s="55">
        <f>SUM('BEA Use'!F77,'BEA Use'!G77*('BEA Use'!F$89/SUM('BEA Use'!E$89:F$89)))</f>
        <v>0</v>
      </c>
      <c r="E71" s="55">
        <f>SUM('BEA Use'!E77,'BEA Use'!Z77,'BEA Use'!G77*('BEA Use'!E$89/SUM('BEA Use'!E$89:F$89)))</f>
        <v>0</v>
      </c>
      <c r="F71" s="14">
        <f>'BEA Use'!D77</f>
        <v>0</v>
      </c>
      <c r="G71" s="14">
        <v>0</v>
      </c>
      <c r="H71" s="9">
        <f>SUM('BEA Use'!C77:BP77,'BEA Use'!BX77:BY77,'BEA Use'!CA77)-SUM(C71:G71)</f>
        <v>0</v>
      </c>
      <c r="I71" s="9">
        <f>SUM('BEA Use'!BQ77:BU77,'BEA Use'!CD77:CO77)</f>
        <v>1744461</v>
      </c>
      <c r="J71" s="9">
        <f>SUM('BEA Use'!BW77,'BEA Use'!BZ77)</f>
        <v>0</v>
      </c>
      <c r="K71" s="9">
        <f>'BEA Use'!CC77</f>
        <v>0</v>
      </c>
      <c r="L71" s="9">
        <f>'BEA Use'!CB77</f>
        <v>0</v>
      </c>
      <c r="M71" s="9">
        <f>'BEA Use'!CP77</f>
        <v>1744461</v>
      </c>
      <c r="O71" s="4"/>
    </row>
    <row r="72" spans="1:15">
      <c r="A72" t="str">
        <f>'BEA Use'!A78</f>
        <v>GSLE</v>
      </c>
      <c r="B72" t="str">
        <f>'BEA Use'!B78</f>
        <v>State and local government enterprises</v>
      </c>
      <c r="C72" s="14">
        <f>'BEA Use'!H78</f>
        <v>3005</v>
      </c>
      <c r="D72" s="55">
        <f>SUM('BEA Use'!F78,'BEA Use'!G78*('BEA Use'!F$89/SUM('BEA Use'!E$89:F$89)))</f>
        <v>0</v>
      </c>
      <c r="E72" s="55">
        <f>SUM('BEA Use'!E78,'BEA Use'!Z78,'BEA Use'!G78*('BEA Use'!E$89/SUM('BEA Use'!E$89:F$89)))</f>
        <v>295</v>
      </c>
      <c r="F72" s="14">
        <f>'BEA Use'!D78</f>
        <v>3</v>
      </c>
      <c r="G72" s="14">
        <v>0</v>
      </c>
      <c r="H72" s="9">
        <f>SUM('BEA Use'!C78:BP78,'BEA Use'!BX78:BY78,'BEA Use'!CA78)-SUM(C72:G72)</f>
        <v>22091</v>
      </c>
      <c r="I72" s="9">
        <f>SUM('BEA Use'!BQ78:BU78,'BEA Use'!CD78:CO78)</f>
        <v>6583</v>
      </c>
      <c r="J72" s="9">
        <f>SUM('BEA Use'!BW78,'BEA Use'!BZ78)</f>
        <v>72128</v>
      </c>
      <c r="K72" s="9">
        <f>'BEA Use'!CC78</f>
        <v>0</v>
      </c>
      <c r="L72" s="9">
        <f>'BEA Use'!CB78</f>
        <v>0</v>
      </c>
      <c r="M72" s="9">
        <f>'BEA Use'!CP78</f>
        <v>104108</v>
      </c>
      <c r="O72" s="4"/>
    </row>
    <row r="73" spans="1:15">
      <c r="A73" t="str">
        <f>'BEA Use'!A79</f>
        <v>Other</v>
      </c>
      <c r="B73" t="str">
        <f>'BEA Use'!B79</f>
        <v>Noncomparable imports and rest-of-the-world adjustment</v>
      </c>
      <c r="C73" s="14">
        <f>'BEA Use'!H79</f>
        <v>1196</v>
      </c>
      <c r="D73" s="55">
        <f>SUM('BEA Use'!F79,'BEA Use'!G79*('BEA Use'!F$89/SUM('BEA Use'!E$89:F$89)))</f>
        <v>145.49160854735942</v>
      </c>
      <c r="E73" s="55">
        <f>SUM('BEA Use'!E79,'BEA Use'!Z79,'BEA Use'!G79*('BEA Use'!E$89/SUM('BEA Use'!E$89:F$89)))</f>
        <v>3882.5083914526404</v>
      </c>
      <c r="F73" s="14">
        <f>'BEA Use'!D79</f>
        <v>61</v>
      </c>
      <c r="G73" s="14">
        <v>0</v>
      </c>
      <c r="H73" s="9">
        <f>SUM('BEA Use'!C79:BP79,'BEA Use'!BX79:BY79,'BEA Use'!CA79)-SUM(C73:G73)</f>
        <v>119632</v>
      </c>
      <c r="I73" s="9">
        <f>SUM('BEA Use'!BQ79:BU79,'BEA Use'!CD79:CO79)</f>
        <v>14857</v>
      </c>
      <c r="J73" s="9">
        <f>SUM('BEA Use'!BW79,'BEA Use'!BZ79)</f>
        <v>-85547</v>
      </c>
      <c r="K73" s="9">
        <f>'BEA Use'!CC79</f>
        <v>218793</v>
      </c>
      <c r="L73" s="9">
        <f>'BEA Use'!CB79</f>
        <v>0</v>
      </c>
      <c r="M73" s="9">
        <f>'BEA Use'!CP79</f>
        <v>273020</v>
      </c>
      <c r="O73" s="4"/>
    </row>
    <row r="74" spans="1:15">
      <c r="A74" t="str">
        <f>'BEA Use'!A80</f>
        <v>Used</v>
      </c>
      <c r="B74" t="str">
        <f>'BEA Use'!B80</f>
        <v>Scrap, used and secondhand goods</v>
      </c>
      <c r="C74" s="14">
        <f>'BEA Use'!H80</f>
        <v>6900</v>
      </c>
      <c r="D74" s="55">
        <f>SUM('BEA Use'!F80,'BEA Use'!G80*('BEA Use'!F$89/SUM('BEA Use'!E$89:F$89)))</f>
        <v>9.9708449972268696</v>
      </c>
      <c r="E74" s="55">
        <f>SUM('BEA Use'!E80,'BEA Use'!Z80,'BEA Use'!G80*('BEA Use'!E$89/SUM('BEA Use'!E$89:F$89)))</f>
        <v>103.02915500277314</v>
      </c>
      <c r="F74" s="14">
        <f>'BEA Use'!D80</f>
        <v>257</v>
      </c>
      <c r="G74" s="14">
        <v>0</v>
      </c>
      <c r="H74" s="9">
        <f>SUM('BEA Use'!C80:BP80,'BEA Use'!BX80:BY80,'BEA Use'!CA80)-SUM(C74:G74)</f>
        <v>-50202</v>
      </c>
      <c r="I74" s="9">
        <f>SUM('BEA Use'!BQ80:BU80,'BEA Use'!CD80:CO80)</f>
        <v>10058</v>
      </c>
      <c r="J74" s="9">
        <f>SUM('BEA Use'!BW80,'BEA Use'!BZ80)</f>
        <v>177678</v>
      </c>
      <c r="K74" s="9">
        <f>'BEA Use'!CC80</f>
        <v>36288</v>
      </c>
      <c r="L74" s="9">
        <f>'BEA Use'!CB80</f>
        <v>2574</v>
      </c>
      <c r="M74" s="9">
        <f>'BEA Use'!CP80</f>
        <v>183665</v>
      </c>
      <c r="O74" s="4"/>
    </row>
    <row r="75" spans="1:15">
      <c r="A75" t="str">
        <f>'BEA Use'!A81</f>
        <v>T005</v>
      </c>
      <c r="B75" t="str">
        <f>'BEA Use'!B81</f>
        <v>Total Intermediate</v>
      </c>
      <c r="C75" s="14">
        <f>'BEA Use'!H81</f>
        <v>182123</v>
      </c>
      <c r="D75" s="55">
        <f>SUM('BEA Use'!F81,'BEA Use'!G81*('BEA Use'!F$89/SUM('BEA Use'!E$89:F$89)))</f>
        <v>53611.092478480932</v>
      </c>
      <c r="E75" s="55">
        <f>SUM('BEA Use'!E81,'BEA Use'!Z81,'BEA Use'!G81*('BEA Use'!E$89/SUM('BEA Use'!E$89:F$89)))</f>
        <v>564526.90752151911</v>
      </c>
      <c r="F75" s="14">
        <f>'BEA Use'!D81</f>
        <v>18280</v>
      </c>
      <c r="G75" s="14">
        <v>0</v>
      </c>
      <c r="H75" s="9">
        <f>SUM('BEA Use'!C81:BP81,'BEA Use'!BX81:BY81,'BEA Use'!CA81)-SUM(C75:G75)</f>
        <v>15432891</v>
      </c>
      <c r="I75" s="9">
        <f>SUM('BEA Use'!BQ81:BU81,'BEA Use'!CD81:CO81)</f>
        <v>4671107</v>
      </c>
      <c r="J75" s="9">
        <f>SUM('BEA Use'!BW81,'BEA Use'!BZ81)</f>
        <v>14076028</v>
      </c>
      <c r="K75" s="9">
        <f>'BEA Use'!CC81</f>
        <v>2059753</v>
      </c>
      <c r="L75" s="9">
        <f>'BEA Use'!CB81</f>
        <v>25484</v>
      </c>
      <c r="M75" s="9">
        <f>'BEA Use'!CP81</f>
        <v>37083800</v>
      </c>
      <c r="O75" s="4"/>
    </row>
    <row r="76" spans="1:15">
      <c r="A76" t="str">
        <f>'BEA Use'!A82</f>
        <v>V001</v>
      </c>
      <c r="B76" t="str">
        <f>'BEA Use'!B82</f>
        <v>Compensation of employees</v>
      </c>
      <c r="C76" s="14">
        <f>'BEA Use'!H82</f>
        <v>81555</v>
      </c>
      <c r="D76" s="55">
        <f>SUM('BEA Use'!F82,'BEA Use'!G82*('BEA Use'!F$89/SUM('BEA Use'!E$89:F$89)))</f>
        <v>24722.396998903849</v>
      </c>
      <c r="E76" s="55">
        <f>SUM('BEA Use'!E82,'BEA Use'!Z82,'BEA Use'!G82*('BEA Use'!E$89/SUM('BEA Use'!E$89:F$89)))</f>
        <v>72872.603001096155</v>
      </c>
      <c r="F76" s="14">
        <f>'BEA Use'!D82</f>
        <v>25279</v>
      </c>
      <c r="G76" s="14">
        <v>0</v>
      </c>
      <c r="H76" s="9">
        <f>SUM('BEA Use'!C82:BP82,'BEA Use'!BX82:BY82,'BEA Use'!CA82)-SUM(C76:G76)</f>
        <v>8273842</v>
      </c>
      <c r="I76" s="9">
        <f>SUM('BEA Use'!BQ82:BU82,'BEA Use'!CD82:CO82)</f>
        <v>1942317</v>
      </c>
      <c r="J76" s="9">
        <f>SUM('BEA Use'!BW82,'BEA Use'!BZ82)</f>
        <v>0</v>
      </c>
      <c r="K76" s="9">
        <f>'BEA Use'!CC82</f>
        <v>0</v>
      </c>
      <c r="L76" s="9">
        <f>'BEA Use'!CB82</f>
        <v>0</v>
      </c>
      <c r="M76" s="9">
        <f>'BEA Use'!CP82</f>
        <v>0</v>
      </c>
      <c r="O76" s="4"/>
    </row>
    <row r="77" spans="1:15">
      <c r="A77" t="str">
        <f>'BEA Use'!A83</f>
        <v>V003</v>
      </c>
      <c r="B77" t="str">
        <f>'BEA Use'!B83</f>
        <v>Gross operating surplus</v>
      </c>
      <c r="C77" s="14">
        <f>'BEA Use'!H83</f>
        <v>162115</v>
      </c>
      <c r="D77" s="55">
        <f>SUM('BEA Use'!F83,'BEA Use'!G83*('BEA Use'!F$89/SUM('BEA Use'!E$89:F$89)))</f>
        <v>33100.345357515624</v>
      </c>
      <c r="E77" s="55">
        <f>SUM('BEA Use'!E83,'BEA Use'!Z83,'BEA Use'!G83*('BEA Use'!E$89/SUM('BEA Use'!E$89:F$89)))</f>
        <v>220470.65464248438</v>
      </c>
      <c r="F77" s="14">
        <f>'BEA Use'!D83</f>
        <v>9481</v>
      </c>
      <c r="G77" s="14">
        <v>0</v>
      </c>
      <c r="H77" s="9">
        <f>SUM('BEA Use'!C83:BP83,'BEA Use'!BX83:BY83,'BEA Use'!CA83)-SUM(C77:G77)</f>
        <v>6817168</v>
      </c>
      <c r="I77" s="9">
        <f>SUM('BEA Use'!BQ83:BU83,'BEA Use'!CD83:CO83)</f>
        <v>536604</v>
      </c>
      <c r="J77" s="9">
        <f>SUM('BEA Use'!BW83,'BEA Use'!BZ83)</f>
        <v>0</v>
      </c>
      <c r="K77" s="9">
        <f>'BEA Use'!CC83</f>
        <v>0</v>
      </c>
      <c r="L77" s="9">
        <f>'BEA Use'!CB83</f>
        <v>0</v>
      </c>
      <c r="M77" s="9">
        <f>'BEA Use'!CP83</f>
        <v>0</v>
      </c>
      <c r="O77" s="4"/>
    </row>
    <row r="78" spans="1:15">
      <c r="A78" t="str">
        <f>'BEA Use'!A84</f>
        <v>T00OTOP</v>
      </c>
      <c r="B78" t="str">
        <f>'BEA Use'!B84</f>
        <v>Other taxes on production</v>
      </c>
      <c r="C78" s="14">
        <f>'BEA Use'!H84</f>
        <v>33561</v>
      </c>
      <c r="D78" s="55">
        <f>SUM('BEA Use'!F84,'BEA Use'!G84*('BEA Use'!F$89/SUM('BEA Use'!E$89:F$89)))</f>
        <v>3417.7986968464907</v>
      </c>
      <c r="E78" s="55">
        <f>SUM('BEA Use'!E84,'BEA Use'!Z84,'BEA Use'!G84*('BEA Use'!E$89/SUM('BEA Use'!E$89:F$89)))</f>
        <v>25531.20130315351</v>
      </c>
      <c r="F78" s="14">
        <f>'BEA Use'!D84</f>
        <v>1190</v>
      </c>
      <c r="G78" s="14">
        <v>0</v>
      </c>
      <c r="H78" s="9">
        <f>SUM('BEA Use'!C84:BP84,'BEA Use'!BX84:BY84,'BEA Use'!CA84)-SUM(C78:G78)</f>
        <v>539981</v>
      </c>
      <c r="I78" s="9">
        <f>SUM('BEA Use'!BQ84:BU84,'BEA Use'!CD84:CO84)</f>
        <v>0</v>
      </c>
      <c r="J78" s="9">
        <f>SUM('BEA Use'!BW84,'BEA Use'!BZ84)</f>
        <v>0</v>
      </c>
      <c r="K78" s="9">
        <f>'BEA Use'!CC84</f>
        <v>0</v>
      </c>
      <c r="L78" s="9">
        <f>'BEA Use'!CB84</f>
        <v>0</v>
      </c>
      <c r="M78" s="9">
        <f>'BEA Use'!CP84</f>
        <v>0</v>
      </c>
      <c r="O78" s="4"/>
    </row>
    <row r="79" spans="1:15">
      <c r="A79" t="str">
        <f>'BEA Use'!A85</f>
        <v>VABAS</v>
      </c>
      <c r="B79" t="str">
        <f>'BEA Use'!B85</f>
        <v>Value Added (basic prices)</v>
      </c>
      <c r="C79" s="14">
        <f>'BEA Use'!H85</f>
        <v>277231</v>
      </c>
      <c r="D79" s="55">
        <f>SUM('BEA Use'!F85,'BEA Use'!G85*('BEA Use'!F$89/SUM('BEA Use'!E$89:F$89)))</f>
        <v>61240.541053265959</v>
      </c>
      <c r="E79" s="55">
        <f>SUM('BEA Use'!E85,'BEA Use'!Z85,'BEA Use'!G85*('BEA Use'!E$89/SUM('BEA Use'!E$89:F$89)))</f>
        <v>318873.45894673403</v>
      </c>
      <c r="F79" s="14">
        <f>'BEA Use'!D85</f>
        <v>35950</v>
      </c>
      <c r="G79" s="14">
        <v>0</v>
      </c>
      <c r="H79" s="9">
        <f>SUM('BEA Use'!C85:BP85,'BEA Use'!BX85:BY85,'BEA Use'!CA85)-SUM(C79:G79)</f>
        <v>15630987</v>
      </c>
      <c r="I79" s="9">
        <f>SUM('BEA Use'!BQ85:BU85,'BEA Use'!CD85:CO85)</f>
        <v>2478921</v>
      </c>
      <c r="J79" s="9">
        <f>SUM('BEA Use'!BW85,'BEA Use'!BZ85)</f>
        <v>0</v>
      </c>
      <c r="K79" s="9">
        <f>'BEA Use'!CC85</f>
        <v>0</v>
      </c>
      <c r="L79" s="9">
        <f>'BEA Use'!CB85</f>
        <v>0</v>
      </c>
      <c r="M79" s="9">
        <f>'BEA Use'!CP85</f>
        <v>0</v>
      </c>
      <c r="O79" s="4"/>
    </row>
    <row r="80" spans="1:15">
      <c r="A80" t="str">
        <f>'BEA Use'!A86</f>
        <v>T018</v>
      </c>
      <c r="B80" t="str">
        <f>'BEA Use'!B86</f>
        <v>Total industry output (basic prices)</v>
      </c>
      <c r="C80" s="14">
        <f>'BEA Use'!H86</f>
        <v>459353</v>
      </c>
      <c r="D80" s="55">
        <f>SUM('BEA Use'!F86,'BEA Use'!G86*('BEA Use'!F$89/SUM('BEA Use'!E$89:F$89)))</f>
        <v>114852.39671067285</v>
      </c>
      <c r="E80" s="55">
        <f>SUM('BEA Use'!E86,'BEA Use'!Z86,'BEA Use'!G86*('BEA Use'!E$89/SUM('BEA Use'!E$89:F$89)))</f>
        <v>883399.60328932712</v>
      </c>
      <c r="F80" s="14">
        <f>'BEA Use'!D86</f>
        <v>54230</v>
      </c>
      <c r="G80" s="14">
        <v>0</v>
      </c>
      <c r="H80" s="9">
        <f>SUM('BEA Use'!C86:BP86,'BEA Use'!BX86:BY86,'BEA Use'!CA86)-SUM(C80:G80)</f>
        <v>28476018</v>
      </c>
      <c r="I80" s="9">
        <f>SUM('BEA Use'!BQ86:BU86,'BEA Use'!CD86:CO86)</f>
        <v>3775583</v>
      </c>
      <c r="J80" s="9">
        <f>SUM('BEA Use'!BW86,'BEA Use'!BZ86)</f>
        <v>0</v>
      </c>
      <c r="K80" s="9">
        <f>'BEA Use'!CC86</f>
        <v>0</v>
      </c>
      <c r="L80" s="9">
        <f>'BEA Use'!CB86</f>
        <v>0</v>
      </c>
      <c r="M80" s="9">
        <f>'BEA Use'!CP86</f>
        <v>0</v>
      </c>
      <c r="O80" s="4"/>
    </row>
    <row r="81" spans="1:15">
      <c r="A81" t="str">
        <f>'BEA Use'!A87</f>
        <v>T00TOP</v>
      </c>
      <c r="B81" t="str">
        <f>'BEA Use'!B87</f>
        <v>Taxes on products and imports</v>
      </c>
      <c r="C81" s="14">
        <f>'BEA Use'!H87</f>
        <v>30266</v>
      </c>
      <c r="D81" s="55">
        <f>SUM('BEA Use'!F87,'BEA Use'!G87*('BEA Use'!F$89/SUM('BEA Use'!E$89:F$89)))</f>
        <v>2374.3358589938989</v>
      </c>
      <c r="E81" s="55">
        <f>SUM('BEA Use'!E87,'BEA Use'!Z87,'BEA Use'!G87*('BEA Use'!E$89/SUM('BEA Use'!E$89:F$89)))</f>
        <v>8116.6641410061011</v>
      </c>
      <c r="F81" s="14">
        <f>'BEA Use'!D87</f>
        <v>457</v>
      </c>
      <c r="G81" s="14">
        <v>0</v>
      </c>
      <c r="H81" s="9">
        <f>SUM('BEA Use'!C87:BP87,'BEA Use'!BX87:BY87,'BEA Use'!CA87)-SUM(C81:G81)</f>
        <v>701658</v>
      </c>
      <c r="I81" s="9">
        <f>SUM('BEA Use'!BQ87:BU87,'BEA Use'!CD87:CO87)</f>
        <v>614</v>
      </c>
      <c r="J81" s="9">
        <f>SUM('BEA Use'!BW87,'BEA Use'!BZ87)</f>
        <v>0</v>
      </c>
      <c r="K81" s="9">
        <f>'BEA Use'!CC87</f>
        <v>0</v>
      </c>
      <c r="L81" s="9">
        <f>'BEA Use'!CB87</f>
        <v>0</v>
      </c>
      <c r="M81" s="9">
        <f>'BEA Use'!CP87</f>
        <v>0</v>
      </c>
      <c r="O81" s="4"/>
    </row>
    <row r="82" spans="1:15">
      <c r="A82" t="str">
        <f>'BEA Use'!A88</f>
        <v>T00SUB</v>
      </c>
      <c r="B82" t="str">
        <f>'BEA Use'!B88</f>
        <v>Less: Subsidies</v>
      </c>
      <c r="C82" s="14">
        <f>'BEA Use'!H88</f>
        <v>0</v>
      </c>
      <c r="D82" s="55">
        <f>SUM('BEA Use'!F88,'BEA Use'!G88*('BEA Use'!F$89/SUM('BEA Use'!E$89:F$89)))</f>
        <v>0</v>
      </c>
      <c r="E82" s="55">
        <f>SUM('BEA Use'!E88,'BEA Use'!Z88,'BEA Use'!G88*('BEA Use'!E$89/SUM('BEA Use'!E$89:F$89)))</f>
        <v>-1287</v>
      </c>
      <c r="F82" s="14">
        <f>'BEA Use'!D88</f>
        <v>0</v>
      </c>
      <c r="G82" s="14">
        <v>0</v>
      </c>
      <c r="H82" s="9">
        <f>SUM('BEA Use'!C88:BP88,'BEA Use'!BX88:BY88,'BEA Use'!CA88)-SUM(C82:G82)</f>
        <v>-34177</v>
      </c>
      <c r="I82" s="9">
        <f>SUM('BEA Use'!BQ88:BU88,'BEA Use'!CD88:CO88)</f>
        <v>-25830</v>
      </c>
      <c r="J82" s="9">
        <f>SUM('BEA Use'!BW88,'BEA Use'!BZ88)</f>
        <v>0</v>
      </c>
      <c r="K82" s="9">
        <f>'BEA Use'!CC88</f>
        <v>0</v>
      </c>
      <c r="L82" s="9">
        <f>'BEA Use'!CB88</f>
        <v>0</v>
      </c>
      <c r="M82" s="9">
        <f>'BEA Use'!CP88</f>
        <v>0</v>
      </c>
      <c r="O82" s="4"/>
    </row>
    <row r="83" spans="1:15">
      <c r="A83" t="str">
        <f>'BEA Use'!A89</f>
        <v>VAPRO</v>
      </c>
      <c r="B83" t="str">
        <f>'BEA Use'!B89</f>
        <v>Value Added (producer prices)</v>
      </c>
      <c r="C83" s="14">
        <f>'BEA Use'!H89</f>
        <v>307496</v>
      </c>
      <c r="D83" s="55">
        <f>SUM('BEA Use'!F89,'BEA Use'!G89*('BEA Use'!F$89/SUM('BEA Use'!E$89:F$89)))</f>
        <v>63614.640091185807</v>
      </c>
      <c r="E83" s="55">
        <f>SUM('BEA Use'!E89,'BEA Use'!Z89,'BEA Use'!G89*('BEA Use'!E$89/SUM('BEA Use'!E$89:F$89)))</f>
        <v>325702.35990881419</v>
      </c>
      <c r="F83" s="14">
        <f>'BEA Use'!D89</f>
        <v>36407</v>
      </c>
      <c r="G83" s="14">
        <v>0</v>
      </c>
      <c r="H83" s="9">
        <f>SUM('BEA Use'!C89:BP89,'BEA Use'!BX89:BY89,'BEA Use'!CA89)-SUM(C83:G83)</f>
        <v>16298469</v>
      </c>
      <c r="I83" s="9">
        <f>SUM('BEA Use'!BQ89:BU89,'BEA Use'!CD89:CO89)</f>
        <v>2453705</v>
      </c>
      <c r="J83" s="9">
        <f>SUM('BEA Use'!BW89,'BEA Use'!BZ89)</f>
        <v>0</v>
      </c>
      <c r="K83" s="9">
        <f>'BEA Use'!CC89</f>
        <v>0</v>
      </c>
      <c r="L83" s="9">
        <f>'BEA Use'!CB89</f>
        <v>0</v>
      </c>
      <c r="M83" s="9">
        <f>'BEA Use'!CP89</f>
        <v>0</v>
      </c>
      <c r="O83" s="4"/>
    </row>
  </sheetData>
  <pageMargins left="0.7" right="0.7" top="0.75" bottom="0.75" header="0.3" footer="0.3"/>
  <ignoredErrors>
    <ignoredError sqref="D2:E82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2935-C640-9943-8416-088893B7B31F}">
  <sheetPr>
    <tabColor rgb="FFFFFF00"/>
  </sheetPr>
  <dimension ref="A1:L127"/>
  <sheetViews>
    <sheetView workbookViewId="0">
      <selection activeCell="E25" sqref="E25"/>
    </sheetView>
  </sheetViews>
  <sheetFormatPr defaultColWidth="11.44140625" defaultRowHeight="14.4"/>
  <cols>
    <col min="1" max="1" width="62.33203125" bestFit="1" customWidth="1"/>
    <col min="2" max="2" width="21.44140625" bestFit="1" customWidth="1"/>
    <col min="3" max="3" width="16.77734375" bestFit="1" customWidth="1"/>
    <col min="4" max="4" width="27.77734375" bestFit="1" customWidth="1"/>
    <col min="5" max="5" width="29" bestFit="1" customWidth="1"/>
    <col min="6" max="6" width="23.33203125" bestFit="1" customWidth="1"/>
    <col min="7" max="7" width="22.44140625" bestFit="1" customWidth="1"/>
    <col min="8" max="8" width="19.33203125" bestFit="1" customWidth="1"/>
    <col min="9" max="9" width="14.6640625" bestFit="1" customWidth="1"/>
    <col min="10" max="10" width="7.6640625" bestFit="1" customWidth="1"/>
    <col min="11" max="11" width="23.33203125" bestFit="1" customWidth="1"/>
  </cols>
  <sheetData>
    <row r="1" spans="1:12">
      <c r="B1" t="s">
        <v>1400</v>
      </c>
      <c r="C1" s="62" t="s">
        <v>1401</v>
      </c>
      <c r="D1" s="62" t="s">
        <v>1405</v>
      </c>
      <c r="E1" s="62" t="s">
        <v>1402</v>
      </c>
      <c r="F1" s="62" t="s">
        <v>1403</v>
      </c>
      <c r="G1" s="62" t="s">
        <v>1404</v>
      </c>
      <c r="H1" s="62" t="s">
        <v>1856</v>
      </c>
      <c r="I1" s="62" t="s">
        <v>255</v>
      </c>
      <c r="J1" s="62" t="s">
        <v>0</v>
      </c>
      <c r="K1" s="62" t="s">
        <v>257</v>
      </c>
      <c r="L1" t="s">
        <v>1861</v>
      </c>
    </row>
    <row r="2" spans="1:12">
      <c r="A2" t="str">
        <f>'Use Table'!B5</f>
        <v>Agricultura, inclusive o apoio à agricultura e a pós-colheita</v>
      </c>
      <c r="B2">
        <f>'Use Table'!AO5/2</f>
        <v>0.5</v>
      </c>
      <c r="C2" s="74">
        <f>'Use Table'!G5</f>
        <v>3</v>
      </c>
      <c r="D2">
        <f>'Use Table'!H5+('Use Table'!AO5/2)</f>
        <v>3.5</v>
      </c>
      <c r="E2" s="74">
        <f>'Use Table'!F5+'Use Table'!W5</f>
        <v>14657</v>
      </c>
      <c r="F2">
        <v>0</v>
      </c>
      <c r="G2" s="74">
        <f>K2-J2-I2-H2-E2-F2-D2-C2-B2</f>
        <v>125296</v>
      </c>
      <c r="H2" s="74">
        <f>'Use Table'!BV5+'Use Table'!BO5+'Use Table'!BM5+'Use Table'!BL5</f>
        <v>1662</v>
      </c>
      <c r="I2" s="74">
        <f>'Use Table'!BX5</f>
        <v>54653</v>
      </c>
      <c r="J2" s="74">
        <f>'Use Table'!BU5</f>
        <v>68832</v>
      </c>
      <c r="K2" s="74">
        <f>'Use Table'!CB5</f>
        <v>265107</v>
      </c>
      <c r="L2" s="82">
        <v>13562</v>
      </c>
    </row>
    <row r="3" spans="1:12">
      <c r="A3" s="62" t="str">
        <f>'Use Table'!B6</f>
        <v>Pecuária, inclusive o apoio à pecuária</v>
      </c>
      <c r="B3" s="62">
        <f>'Use Table'!AO6/2</f>
        <v>0.5</v>
      </c>
      <c r="C3" s="74">
        <f>'Use Table'!G6</f>
        <v>6</v>
      </c>
      <c r="D3" s="62">
        <f>'Use Table'!H6+('Use Table'!AO6/2)</f>
        <v>9.5</v>
      </c>
      <c r="E3" s="74">
        <f>'Use Table'!F6+'Use Table'!W6</f>
        <v>259</v>
      </c>
      <c r="F3" s="62">
        <v>0</v>
      </c>
      <c r="G3" s="74">
        <f t="shared" ref="G3:G66" si="0">K3-J3-I3-H3-E3-F3-D3-C3-B3</f>
        <v>90490</v>
      </c>
      <c r="H3" s="74">
        <f>'Use Table'!BV6+'Use Table'!BO6+'Use Table'!BM6+'Use Table'!BL6</f>
        <v>397</v>
      </c>
      <c r="I3" s="74">
        <f>'Use Table'!BX6</f>
        <v>19641</v>
      </c>
      <c r="J3" s="74">
        <f>'Use Table'!BU6</f>
        <v>4541</v>
      </c>
      <c r="K3" s="74">
        <f>'Use Table'!CB6</f>
        <v>115344</v>
      </c>
      <c r="L3" s="82">
        <v>3661</v>
      </c>
    </row>
    <row r="4" spans="1:12">
      <c r="A4" s="62" t="str">
        <f>'Use Table'!B7</f>
        <v>Produção florestal; pesca e aquicultura</v>
      </c>
      <c r="B4" s="62">
        <f>'Use Table'!AO7/2</f>
        <v>0</v>
      </c>
      <c r="C4" s="74">
        <f>'Use Table'!G7</f>
        <v>2</v>
      </c>
      <c r="D4" s="62">
        <f>'Use Table'!H7+('Use Table'!AO7/2)</f>
        <v>1</v>
      </c>
      <c r="E4" s="74">
        <f>'Use Table'!F7+'Use Table'!W7</f>
        <v>1915</v>
      </c>
      <c r="F4" s="62">
        <v>0</v>
      </c>
      <c r="G4" s="74">
        <f t="shared" si="0"/>
        <v>13419</v>
      </c>
      <c r="H4" s="74">
        <f>'Use Table'!BV7+'Use Table'!BO7+'Use Table'!BM7+'Use Table'!BL7</f>
        <v>173</v>
      </c>
      <c r="I4" s="74">
        <f>'Use Table'!BX7</f>
        <v>12855</v>
      </c>
      <c r="J4" s="74">
        <f>'Use Table'!BU7</f>
        <v>684</v>
      </c>
      <c r="K4" s="74">
        <f>'Use Table'!CB7</f>
        <v>29049</v>
      </c>
      <c r="L4" s="82">
        <v>418</v>
      </c>
    </row>
    <row r="5" spans="1:12">
      <c r="A5" s="62" t="str">
        <f>'Use Table'!B8</f>
        <v>Extração de carvão mineral e de minerais não-metálicos</v>
      </c>
      <c r="B5" s="62">
        <f>'Use Table'!AO8/2</f>
        <v>124</v>
      </c>
      <c r="C5" s="74">
        <f>'Use Table'!G8</f>
        <v>287</v>
      </c>
      <c r="D5" s="62">
        <f>'Use Table'!H8+('Use Table'!AO8/2)</f>
        <v>372</v>
      </c>
      <c r="E5" s="74">
        <f>'Use Table'!F8+'Use Table'!W8</f>
        <v>142</v>
      </c>
      <c r="F5" s="62">
        <v>0</v>
      </c>
      <c r="G5" s="74">
        <f t="shared" si="0"/>
        <v>17113</v>
      </c>
      <c r="H5" s="74">
        <f>'Use Table'!BV8+'Use Table'!BO8+'Use Table'!BM8+'Use Table'!BL8</f>
        <v>73</v>
      </c>
      <c r="I5" s="74">
        <f>'Use Table'!BX8</f>
        <v>246</v>
      </c>
      <c r="J5" s="74">
        <f>'Use Table'!BU8</f>
        <v>1091</v>
      </c>
      <c r="K5" s="74">
        <f>'Use Table'!CB8</f>
        <v>19448</v>
      </c>
      <c r="L5" s="82">
        <v>1351</v>
      </c>
    </row>
    <row r="6" spans="1:12">
      <c r="A6" s="62" t="str">
        <f>'Use Table'!B9</f>
        <v>Extração de petróleo e gás, inclusive as atividades de apoio</v>
      </c>
      <c r="B6" s="62">
        <f>'Use Table'!AO9/2</f>
        <v>4934.5</v>
      </c>
      <c r="C6" s="74">
        <f>'Use Table'!G9</f>
        <v>2</v>
      </c>
      <c r="D6" s="62">
        <f>'Use Table'!H9+('Use Table'!AO9/2)</f>
        <v>11314.5</v>
      </c>
      <c r="E6" s="74">
        <f>'Use Table'!F9+'Use Table'!W9</f>
        <v>0</v>
      </c>
      <c r="F6" s="62">
        <v>0</v>
      </c>
      <c r="G6" s="74">
        <f t="shared" si="0"/>
        <v>147445</v>
      </c>
      <c r="H6" s="74">
        <f>'Use Table'!BV9+'Use Table'!BO9+'Use Table'!BM9+'Use Table'!BL9</f>
        <v>502</v>
      </c>
      <c r="I6" s="74">
        <f>'Use Table'!BX9</f>
        <v>323</v>
      </c>
      <c r="J6" s="74">
        <f>'Use Table'!BU9</f>
        <v>28319</v>
      </c>
      <c r="K6" s="74">
        <f>'Use Table'!CB9</f>
        <v>192840</v>
      </c>
      <c r="L6" s="82">
        <v>12169</v>
      </c>
    </row>
    <row r="7" spans="1:12">
      <c r="A7" s="62" t="str">
        <f>'Use Table'!B10</f>
        <v>Extração de minério de ferro, inclusive beneficiamentos e a aglomeração</v>
      </c>
      <c r="B7" s="62">
        <f>'Use Table'!AO10/2</f>
        <v>0.5</v>
      </c>
      <c r="C7" s="74">
        <f>'Use Table'!G10</f>
        <v>0</v>
      </c>
      <c r="D7" s="62">
        <f>'Use Table'!H10+('Use Table'!AO10/2)</f>
        <v>0.5</v>
      </c>
      <c r="E7" s="74">
        <f>'Use Table'!F10+'Use Table'!W10</f>
        <v>0</v>
      </c>
      <c r="F7" s="62">
        <v>0</v>
      </c>
      <c r="G7" s="74">
        <f t="shared" si="0"/>
        <v>15619</v>
      </c>
      <c r="H7" s="74">
        <f>'Use Table'!BV10+'Use Table'!BO10+'Use Table'!BM10+'Use Table'!BL10</f>
        <v>0</v>
      </c>
      <c r="I7" s="74">
        <f>'Use Table'!BX10</f>
        <v>7</v>
      </c>
      <c r="J7" s="74">
        <f>'Use Table'!BU10</f>
        <v>62497</v>
      </c>
      <c r="K7" s="74">
        <f>'Use Table'!CB10</f>
        <v>78124</v>
      </c>
      <c r="L7" s="82">
        <v>2603</v>
      </c>
    </row>
    <row r="8" spans="1:12">
      <c r="A8" s="62" t="str">
        <f>'Use Table'!B11</f>
        <v>Extração de minerais metálicos não-ferrosos, inclusive beneficiamentos</v>
      </c>
      <c r="B8" s="62">
        <f>'Use Table'!AO11/2</f>
        <v>0</v>
      </c>
      <c r="C8" s="74">
        <f>'Use Table'!G11</f>
        <v>1</v>
      </c>
      <c r="D8" s="62">
        <f>'Use Table'!H11+('Use Table'!AO11/2)</f>
        <v>22</v>
      </c>
      <c r="E8" s="74">
        <f>'Use Table'!F11+'Use Table'!W11</f>
        <v>0</v>
      </c>
      <c r="F8" s="62">
        <v>0</v>
      </c>
      <c r="G8" s="74">
        <f t="shared" si="0"/>
        <v>7173</v>
      </c>
      <c r="H8" s="74">
        <f>'Use Table'!BV11+'Use Table'!BO11+'Use Table'!BM11+'Use Table'!BL11</f>
        <v>0</v>
      </c>
      <c r="I8" s="74">
        <f>'Use Table'!BX11</f>
        <v>7</v>
      </c>
      <c r="J8" s="74">
        <f>'Use Table'!BU11</f>
        <v>4557</v>
      </c>
      <c r="K8" s="74">
        <f>'Use Table'!CB11</f>
        <v>11760</v>
      </c>
      <c r="L8" s="82">
        <v>1292</v>
      </c>
    </row>
    <row r="9" spans="1:12">
      <c r="A9" s="62" t="str">
        <f>'Use Table'!B12</f>
        <v>Abate e produtos de carne, inclusive os produtos do laticínio e da pesca</v>
      </c>
      <c r="B9" s="62">
        <f>'Use Table'!AO12/2</f>
        <v>3.5</v>
      </c>
      <c r="C9" s="74">
        <f>'Use Table'!G12</f>
        <v>2</v>
      </c>
      <c r="D9" s="62">
        <f>'Use Table'!H12+('Use Table'!AO12/2)</f>
        <v>7.5</v>
      </c>
      <c r="E9" s="74">
        <f>'Use Table'!F12+'Use Table'!W12</f>
        <v>516</v>
      </c>
      <c r="F9" s="62">
        <v>0</v>
      </c>
      <c r="G9" s="74">
        <f t="shared" si="0"/>
        <v>35304</v>
      </c>
      <c r="H9" s="74">
        <f>'Use Table'!BV12+'Use Table'!BO12+'Use Table'!BM12+'Use Table'!BL12</f>
        <v>3381</v>
      </c>
      <c r="I9" s="74">
        <f>'Use Table'!BX12</f>
        <v>138892</v>
      </c>
      <c r="J9" s="74">
        <f>'Use Table'!BU12</f>
        <v>30538</v>
      </c>
      <c r="K9" s="74">
        <f>'Use Table'!CB12</f>
        <v>208644</v>
      </c>
      <c r="L9" s="82">
        <v>3532</v>
      </c>
    </row>
    <row r="10" spans="1:12">
      <c r="A10" s="62" t="str">
        <f>'Use Table'!B13</f>
        <v>Fabricação e refino de açúcar</v>
      </c>
      <c r="B10" s="62">
        <f>'Use Table'!AO13/2</f>
        <v>5</v>
      </c>
      <c r="C10" s="74">
        <f>'Use Table'!G13</f>
        <v>5</v>
      </c>
      <c r="D10" s="62">
        <f>'Use Table'!H13+('Use Table'!AO13/2)</f>
        <v>132</v>
      </c>
      <c r="E10" s="74">
        <f>'Use Table'!F13+'Use Table'!W13</f>
        <v>572</v>
      </c>
      <c r="F10" s="62">
        <v>0</v>
      </c>
      <c r="G10" s="74">
        <f t="shared" si="0"/>
        <v>18397</v>
      </c>
      <c r="H10" s="74">
        <f>'Use Table'!BV13+'Use Table'!BO13+'Use Table'!BM13+'Use Table'!BL13</f>
        <v>447</v>
      </c>
      <c r="I10" s="74">
        <f>'Use Table'!BX13</f>
        <v>13421</v>
      </c>
      <c r="J10" s="74">
        <f>'Use Table'!BU13</f>
        <v>19745</v>
      </c>
      <c r="K10" s="74">
        <f>'Use Table'!CB13</f>
        <v>52724</v>
      </c>
      <c r="L10" s="82">
        <v>854</v>
      </c>
    </row>
    <row r="11" spans="1:12">
      <c r="A11" s="62" t="str">
        <f>'Use Table'!B14</f>
        <v>Outros produtos alimentares</v>
      </c>
      <c r="B11" s="62">
        <f>'Use Table'!AO14/2</f>
        <v>6.5</v>
      </c>
      <c r="C11" s="74">
        <f>'Use Table'!G14</f>
        <v>104</v>
      </c>
      <c r="D11" s="62">
        <f>'Use Table'!H14+('Use Table'!AO14/2)</f>
        <v>40.5</v>
      </c>
      <c r="E11" s="74">
        <f>'Use Table'!F14+'Use Table'!W14</f>
        <v>1803</v>
      </c>
      <c r="F11" s="62">
        <v>0</v>
      </c>
      <c r="G11" s="74">
        <f t="shared" si="0"/>
        <v>66438</v>
      </c>
      <c r="H11" s="74">
        <f>'Use Table'!BV14+'Use Table'!BO14+'Use Table'!BM14+'Use Table'!BL14</f>
        <v>3099</v>
      </c>
      <c r="I11" s="74">
        <f>'Use Table'!BX14</f>
        <v>127950</v>
      </c>
      <c r="J11" s="74">
        <f>'Use Table'!BU14</f>
        <v>24956</v>
      </c>
      <c r="K11" s="74">
        <f>'Use Table'!CB14</f>
        <v>224397</v>
      </c>
      <c r="L11" s="82">
        <v>11986</v>
      </c>
    </row>
    <row r="12" spans="1:12">
      <c r="A12" s="62" t="str">
        <f>'Use Table'!B15</f>
        <v>Fabricação de bebidas</v>
      </c>
      <c r="B12" s="62">
        <f>'Use Table'!AO15/2</f>
        <v>5.5</v>
      </c>
      <c r="C12" s="74">
        <f>'Use Table'!G15</f>
        <v>1</v>
      </c>
      <c r="D12" s="62">
        <f>'Use Table'!H15+('Use Table'!AO15/2)</f>
        <v>12.5</v>
      </c>
      <c r="E12" s="74">
        <f>'Use Table'!F15+'Use Table'!W15</f>
        <v>3</v>
      </c>
      <c r="F12" s="62">
        <v>0</v>
      </c>
      <c r="G12" s="74">
        <f t="shared" si="0"/>
        <v>24687</v>
      </c>
      <c r="H12" s="74">
        <f>'Use Table'!BV15+'Use Table'!BO15+'Use Table'!BM15+'Use Table'!BL15</f>
        <v>170</v>
      </c>
      <c r="I12" s="74">
        <f>'Use Table'!BX15</f>
        <v>35566</v>
      </c>
      <c r="J12" s="74">
        <f>'Use Table'!BU15</f>
        <v>2271</v>
      </c>
      <c r="K12" s="74">
        <f>'Use Table'!CB15</f>
        <v>62716</v>
      </c>
      <c r="L12" s="82">
        <v>2503</v>
      </c>
    </row>
    <row r="13" spans="1:12">
      <c r="A13" s="62" t="str">
        <f>'Use Table'!B16</f>
        <v>Fabricação de produtos do fumo</v>
      </c>
      <c r="B13" s="62">
        <f>'Use Table'!AO16/2</f>
        <v>0</v>
      </c>
      <c r="C13" s="74">
        <f>'Use Table'!G16</f>
        <v>0</v>
      </c>
      <c r="D13" s="62">
        <f>'Use Table'!H16+('Use Table'!AO16/2)</f>
        <v>0</v>
      </c>
      <c r="E13" s="74">
        <f>'Use Table'!F16+'Use Table'!W16</f>
        <v>0</v>
      </c>
      <c r="F13" s="62">
        <v>0</v>
      </c>
      <c r="G13" s="74">
        <f t="shared" si="0"/>
        <v>355</v>
      </c>
      <c r="H13" s="74">
        <f>'Use Table'!BV16+'Use Table'!BO16+'Use Table'!BM16+'Use Table'!BL16</f>
        <v>2</v>
      </c>
      <c r="I13" s="74">
        <f>'Use Table'!BX16</f>
        <v>8500</v>
      </c>
      <c r="J13" s="74">
        <f>'Use Table'!BU16</f>
        <v>6415</v>
      </c>
      <c r="K13" s="74">
        <f>'Use Table'!CB16</f>
        <v>15272</v>
      </c>
      <c r="L13" s="82">
        <v>579</v>
      </c>
    </row>
    <row r="14" spans="1:12">
      <c r="A14" s="62" t="str">
        <f>'Use Table'!B17</f>
        <v>Fabricação de produtos têxteis</v>
      </c>
      <c r="B14" s="62">
        <f>'Use Table'!AO17/2</f>
        <v>8</v>
      </c>
      <c r="C14" s="74">
        <f>'Use Table'!G17</f>
        <v>142</v>
      </c>
      <c r="D14" s="62">
        <f>'Use Table'!H17+('Use Table'!AO17/2)</f>
        <v>57</v>
      </c>
      <c r="E14" s="74">
        <f>'Use Table'!F17+'Use Table'!W17</f>
        <v>3</v>
      </c>
      <c r="F14" s="62">
        <v>0</v>
      </c>
      <c r="G14" s="74">
        <f t="shared" si="0"/>
        <v>28762</v>
      </c>
      <c r="H14" s="74">
        <f>'Use Table'!BV17+'Use Table'!BO17+'Use Table'!BM17+'Use Table'!BL17</f>
        <v>94</v>
      </c>
      <c r="I14" s="74">
        <f>'Use Table'!BX17</f>
        <v>16060</v>
      </c>
      <c r="J14" s="74">
        <f>'Use Table'!BU17</f>
        <v>1508</v>
      </c>
      <c r="K14" s="74">
        <f>'Use Table'!CB17</f>
        <v>46634</v>
      </c>
      <c r="L14" s="82">
        <v>4242</v>
      </c>
    </row>
    <row r="15" spans="1:12">
      <c r="A15" s="62" t="str">
        <f>'Use Table'!B18</f>
        <v>Confecção de artefatos do vestuário e acessórios</v>
      </c>
      <c r="B15" s="62">
        <f>'Use Table'!AO18/2</f>
        <v>34</v>
      </c>
      <c r="C15" s="74">
        <f>'Use Table'!G18</f>
        <v>5</v>
      </c>
      <c r="D15" s="62">
        <f>'Use Table'!H18+('Use Table'!AO18/2)</f>
        <v>87</v>
      </c>
      <c r="E15" s="74">
        <f>'Use Table'!F18+'Use Table'!W18</f>
        <v>10</v>
      </c>
      <c r="F15" s="62">
        <v>0</v>
      </c>
      <c r="G15" s="74">
        <f t="shared" si="0"/>
        <v>5055</v>
      </c>
      <c r="H15" s="74">
        <f>'Use Table'!BV18+'Use Table'!BO18+'Use Table'!BM18+'Use Table'!BL18</f>
        <v>819</v>
      </c>
      <c r="I15" s="74">
        <f>'Use Table'!BX18</f>
        <v>53375</v>
      </c>
      <c r="J15" s="74">
        <f>'Use Table'!BU18</f>
        <v>1182</v>
      </c>
      <c r="K15" s="74">
        <f>'Use Table'!CB18</f>
        <v>60567</v>
      </c>
      <c r="L15" s="82">
        <v>3718</v>
      </c>
    </row>
    <row r="16" spans="1:12">
      <c r="A16" s="62" t="str">
        <f>'Use Table'!B19</f>
        <v>Fabricação de calçados e de artefatos de couro</v>
      </c>
      <c r="B16" s="62">
        <f>'Use Table'!AO19/2</f>
        <v>39.5</v>
      </c>
      <c r="C16" s="74">
        <f>'Use Table'!G19</f>
        <v>6</v>
      </c>
      <c r="D16" s="62">
        <f>'Use Table'!H19+('Use Table'!AO19/2)</f>
        <v>43.5</v>
      </c>
      <c r="E16" s="74">
        <f>'Use Table'!F19+'Use Table'!W19</f>
        <v>4</v>
      </c>
      <c r="F16" s="62">
        <v>0</v>
      </c>
      <c r="G16" s="74">
        <f t="shared" si="0"/>
        <v>2219</v>
      </c>
      <c r="H16" s="74">
        <f>'Use Table'!BV19+'Use Table'!BO19+'Use Table'!BM19+'Use Table'!BL19</f>
        <v>47</v>
      </c>
      <c r="I16" s="74">
        <f>'Use Table'!BX19</f>
        <v>29605</v>
      </c>
      <c r="J16" s="74">
        <f>'Use Table'!BU19</f>
        <v>6172</v>
      </c>
      <c r="K16" s="74">
        <f>'Use Table'!CB19</f>
        <v>38136</v>
      </c>
      <c r="L16" s="82">
        <v>2257</v>
      </c>
    </row>
    <row r="17" spans="1:12">
      <c r="A17" s="62" t="str">
        <f>'Use Table'!B20</f>
        <v>Fabricação de produtos da madeira</v>
      </c>
      <c r="B17" s="62">
        <f>'Use Table'!AO20/2</f>
        <v>166.5</v>
      </c>
      <c r="C17" s="74">
        <f>'Use Table'!G20</f>
        <v>6</v>
      </c>
      <c r="D17" s="62">
        <f>'Use Table'!H20+('Use Table'!AO20/2)</f>
        <v>168.5</v>
      </c>
      <c r="E17" s="74">
        <f>'Use Table'!F20+'Use Table'!W20</f>
        <v>16</v>
      </c>
      <c r="F17" s="62">
        <v>0</v>
      </c>
      <c r="G17" s="74">
        <f t="shared" si="0"/>
        <v>19730</v>
      </c>
      <c r="H17" s="74">
        <f>'Use Table'!BV20+'Use Table'!BO20+'Use Table'!BM20+'Use Table'!BL20</f>
        <v>87</v>
      </c>
      <c r="I17" s="74">
        <f>'Use Table'!BX20</f>
        <v>2140</v>
      </c>
      <c r="J17" s="74">
        <f>'Use Table'!BU20</f>
        <v>3435</v>
      </c>
      <c r="K17" s="74">
        <f>'Use Table'!CB20</f>
        <v>25749</v>
      </c>
      <c r="L17" s="82">
        <v>956</v>
      </c>
    </row>
    <row r="18" spans="1:12">
      <c r="A18" s="62" t="str">
        <f>'Use Table'!B21</f>
        <v>Fabricação de celulose, papel e produtos de papel</v>
      </c>
      <c r="B18" s="62">
        <f>'Use Table'!AO21/2</f>
        <v>28.5</v>
      </c>
      <c r="C18" s="74">
        <f>'Use Table'!G21</f>
        <v>8</v>
      </c>
      <c r="D18" s="62">
        <f>'Use Table'!H21+('Use Table'!AO21/2)</f>
        <v>61.5</v>
      </c>
      <c r="E18" s="74">
        <f>'Use Table'!F21+'Use Table'!W21</f>
        <v>46</v>
      </c>
      <c r="F18" s="62">
        <v>0</v>
      </c>
      <c r="G18" s="74">
        <f t="shared" si="0"/>
        <v>41424</v>
      </c>
      <c r="H18" s="74">
        <f>'Use Table'!BV21+'Use Table'!BO21+'Use Table'!BM21+'Use Table'!BL21</f>
        <v>1206</v>
      </c>
      <c r="I18" s="74">
        <f>'Use Table'!BX21</f>
        <v>9930</v>
      </c>
      <c r="J18" s="74">
        <f>'Use Table'!BU21</f>
        <v>13798</v>
      </c>
      <c r="K18" s="74">
        <f>'Use Table'!CB21</f>
        <v>66502</v>
      </c>
      <c r="L18" s="82">
        <v>5562</v>
      </c>
    </row>
    <row r="19" spans="1:12">
      <c r="A19" s="62" t="str">
        <f>'Use Table'!B22</f>
        <v>Impressão e reprodução de gravações</v>
      </c>
      <c r="B19" s="62">
        <f>'Use Table'!AO22/2</f>
        <v>11.5</v>
      </c>
      <c r="C19" s="74">
        <f>'Use Table'!G22</f>
        <v>0</v>
      </c>
      <c r="D19" s="62">
        <f>'Use Table'!H22+('Use Table'!AO22/2)</f>
        <v>16.5</v>
      </c>
      <c r="E19" s="74">
        <f>'Use Table'!F22+'Use Table'!W22</f>
        <v>9</v>
      </c>
      <c r="F19" s="62">
        <v>0</v>
      </c>
      <c r="G19" s="74">
        <f t="shared" si="0"/>
        <v>18829</v>
      </c>
      <c r="H19" s="74">
        <f>'Use Table'!BV22+'Use Table'!BO22+'Use Table'!BM22+'Use Table'!BL22</f>
        <v>1309</v>
      </c>
      <c r="I19" s="74">
        <f>'Use Table'!BX22</f>
        <v>1002</v>
      </c>
      <c r="J19" s="74">
        <f>'Use Table'!BU22</f>
        <v>110</v>
      </c>
      <c r="K19" s="74">
        <f>'Use Table'!CB22</f>
        <v>21287</v>
      </c>
      <c r="L19" s="82">
        <v>1180</v>
      </c>
    </row>
    <row r="20" spans="1:12">
      <c r="A20" s="62" t="str">
        <f>'Use Table'!B23</f>
        <v>Refino de petróleo e coquerias</v>
      </c>
      <c r="B20" s="62">
        <f>'Use Table'!AO23/2</f>
        <v>2302</v>
      </c>
      <c r="C20" s="74">
        <f>'Use Table'!G23</f>
        <v>897</v>
      </c>
      <c r="D20" s="62">
        <f>'Use Table'!H23+('Use Table'!AO23/2)</f>
        <v>3046</v>
      </c>
      <c r="E20" s="74">
        <f>'Use Table'!F23+'Use Table'!W23</f>
        <v>1220</v>
      </c>
      <c r="F20" s="62">
        <v>0</v>
      </c>
      <c r="G20" s="74">
        <f t="shared" si="0"/>
        <v>214230</v>
      </c>
      <c r="H20" s="74">
        <f>'Use Table'!BV23+'Use Table'!BO23+'Use Table'!BM23+'Use Table'!BL23</f>
        <v>1797</v>
      </c>
      <c r="I20" s="74">
        <f>'Use Table'!BX23</f>
        <v>76757</v>
      </c>
      <c r="J20" s="74">
        <f>'Use Table'!BU23</f>
        <v>18833</v>
      </c>
      <c r="K20" s="74">
        <f>'Use Table'!CB23</f>
        <v>319082</v>
      </c>
      <c r="L20" s="82">
        <v>64212</v>
      </c>
    </row>
    <row r="21" spans="1:12">
      <c r="A21" s="62" t="str">
        <f>'Use Table'!B24</f>
        <v>Fabricação de biocombustíveis</v>
      </c>
      <c r="B21" s="62">
        <f>'Use Table'!AO24/2</f>
        <v>1.5</v>
      </c>
      <c r="C21" s="74">
        <f>'Use Table'!G24</f>
        <v>2</v>
      </c>
      <c r="D21" s="62">
        <f>'Use Table'!H24+('Use Table'!AO24/2)</f>
        <v>169.5</v>
      </c>
      <c r="E21" s="74">
        <f>'Use Table'!F24+'Use Table'!W24</f>
        <v>241</v>
      </c>
      <c r="F21" s="62">
        <v>0</v>
      </c>
      <c r="G21" s="74">
        <f t="shared" si="0"/>
        <v>14192</v>
      </c>
      <c r="H21" s="74">
        <f>'Use Table'!BV24+'Use Table'!BO24+'Use Table'!BM24+'Use Table'!BL24</f>
        <v>432</v>
      </c>
      <c r="I21" s="74">
        <f>'Use Table'!BX24</f>
        <v>11731</v>
      </c>
      <c r="J21" s="74">
        <f>'Use Table'!BU24</f>
        <v>5472</v>
      </c>
      <c r="K21" s="74">
        <f>'Use Table'!CB24</f>
        <v>32241</v>
      </c>
      <c r="L21" s="82">
        <v>731</v>
      </c>
    </row>
    <row r="22" spans="1:12">
      <c r="A22" s="62" t="str">
        <f>'Use Table'!B25</f>
        <v>Fabricação de químicos orgânicos e inorgânicos, resinas e elastômeros</v>
      </c>
      <c r="B22" s="62">
        <f>'Use Table'!AO25/2</f>
        <v>53</v>
      </c>
      <c r="C22" s="74">
        <f>'Use Table'!G25</f>
        <v>168</v>
      </c>
      <c r="D22" s="62">
        <f>'Use Table'!H25+('Use Table'!AO25/2)</f>
        <v>1461</v>
      </c>
      <c r="E22" s="74">
        <f>'Use Table'!F25+'Use Table'!W25</f>
        <v>612</v>
      </c>
      <c r="F22" s="62">
        <v>0</v>
      </c>
      <c r="G22" s="74">
        <f t="shared" si="0"/>
        <v>105400</v>
      </c>
      <c r="H22" s="74">
        <f>'Use Table'!BV25+'Use Table'!BO25+'Use Table'!BM25+'Use Table'!BL25</f>
        <v>311</v>
      </c>
      <c r="I22" s="74">
        <f>'Use Table'!BX25</f>
        <v>2197</v>
      </c>
      <c r="J22" s="74">
        <f>'Use Table'!BU25</f>
        <v>14102</v>
      </c>
      <c r="K22" s="74">
        <f>'Use Table'!CB25</f>
        <v>124304</v>
      </c>
      <c r="L22" s="82">
        <v>32282</v>
      </c>
    </row>
    <row r="23" spans="1:12">
      <c r="A23" s="62" t="str">
        <f>'Use Table'!B26</f>
        <v>Fabricação de defensivos, desinfestantes, tintas e químicos diversos</v>
      </c>
      <c r="B23" s="62">
        <f>'Use Table'!AO26/2</f>
        <v>54.5</v>
      </c>
      <c r="C23" s="74">
        <f>'Use Table'!G26</f>
        <v>1556</v>
      </c>
      <c r="D23" s="62">
        <f>'Use Table'!H26+('Use Table'!AO26/2)</f>
        <v>231.5</v>
      </c>
      <c r="E23" s="74">
        <f>'Use Table'!F26+'Use Table'!W26</f>
        <v>149</v>
      </c>
      <c r="F23" s="62">
        <v>0</v>
      </c>
      <c r="G23" s="74">
        <f t="shared" si="0"/>
        <v>53342</v>
      </c>
      <c r="H23" s="74">
        <f>'Use Table'!BV26+'Use Table'!BO26+'Use Table'!BM26+'Use Table'!BL26</f>
        <v>900</v>
      </c>
      <c r="I23" s="74">
        <f>'Use Table'!BX26</f>
        <v>2254</v>
      </c>
      <c r="J23" s="74">
        <f>'Use Table'!BU26</f>
        <v>4548</v>
      </c>
      <c r="K23" s="74">
        <f>'Use Table'!CB26</f>
        <v>63035</v>
      </c>
      <c r="L23" s="82">
        <v>11768</v>
      </c>
    </row>
    <row r="24" spans="1:12">
      <c r="A24" s="62" t="str">
        <f>'Use Table'!B27</f>
        <v>Fabricação de produtos de limpeza, cosméticos/perfumaria e higiene pessoal</v>
      </c>
      <c r="B24" s="62">
        <f>'Use Table'!AO27/2</f>
        <v>8.5</v>
      </c>
      <c r="C24" s="74">
        <f>'Use Table'!G27</f>
        <v>20</v>
      </c>
      <c r="D24" s="62">
        <f>'Use Table'!H27+('Use Table'!AO27/2)</f>
        <v>46.5</v>
      </c>
      <c r="E24" s="74">
        <f>'Use Table'!F27+'Use Table'!W27</f>
        <v>9</v>
      </c>
      <c r="F24" s="62">
        <v>0</v>
      </c>
      <c r="G24" s="74">
        <f t="shared" si="0"/>
        <v>9775</v>
      </c>
      <c r="H24" s="74">
        <f>'Use Table'!BV27+'Use Table'!BO27+'Use Table'!BM27+'Use Table'!BL27</f>
        <v>268</v>
      </c>
      <c r="I24" s="74">
        <f>'Use Table'!BX27</f>
        <v>23237</v>
      </c>
      <c r="J24" s="74">
        <f>'Use Table'!BU27</f>
        <v>2147</v>
      </c>
      <c r="K24" s="74">
        <f>'Use Table'!CB27</f>
        <v>35511</v>
      </c>
      <c r="L24" s="82">
        <v>4108</v>
      </c>
    </row>
    <row r="25" spans="1:12">
      <c r="A25" s="62" t="str">
        <f>'Use Table'!B28</f>
        <v>Fabricação de produtos farmoquímicos e farmacêuticos</v>
      </c>
      <c r="B25" s="62">
        <f>'Use Table'!AO28/2</f>
        <v>3</v>
      </c>
      <c r="C25" s="74">
        <f>'Use Table'!G28</f>
        <v>3</v>
      </c>
      <c r="D25" s="62">
        <f>'Use Table'!H28+('Use Table'!AO28/2)</f>
        <v>100</v>
      </c>
      <c r="E25" s="74">
        <f>'Use Table'!F28+'Use Table'!W28</f>
        <v>13</v>
      </c>
      <c r="F25" s="62">
        <v>0</v>
      </c>
      <c r="G25" s="74">
        <f t="shared" si="0"/>
        <v>11450</v>
      </c>
      <c r="H25" s="74">
        <f>'Use Table'!BV28+'Use Table'!BO28+'Use Table'!BM28+'Use Table'!BL28</f>
        <v>8296</v>
      </c>
      <c r="I25" s="74">
        <f>'Use Table'!BX28</f>
        <v>28450</v>
      </c>
      <c r="J25" s="74">
        <f>'Use Table'!BU28</f>
        <v>2377</v>
      </c>
      <c r="K25" s="74">
        <f>'Use Table'!CB28</f>
        <v>50692</v>
      </c>
      <c r="L25" s="82">
        <v>3351</v>
      </c>
    </row>
    <row r="26" spans="1:12">
      <c r="A26" s="62" t="str">
        <f>'Use Table'!B29</f>
        <v>Fabricação de produtos de borracha e de material plástico</v>
      </c>
      <c r="B26" s="62">
        <f>'Use Table'!AO29/2</f>
        <v>79</v>
      </c>
      <c r="C26" s="74">
        <f>'Use Table'!G29</f>
        <v>147</v>
      </c>
      <c r="D26" s="62">
        <f>'Use Table'!H29+('Use Table'!AO29/2)</f>
        <v>203</v>
      </c>
      <c r="E26" s="74">
        <f>'Use Table'!F29+'Use Table'!W29</f>
        <v>62</v>
      </c>
      <c r="F26" s="62">
        <v>0</v>
      </c>
      <c r="G26" s="74">
        <f t="shared" si="0"/>
        <v>77440</v>
      </c>
      <c r="H26" s="74">
        <f>'Use Table'!BV29+'Use Table'!BO29+'Use Table'!BM29+'Use Table'!BL29</f>
        <v>758</v>
      </c>
      <c r="I26" s="74">
        <f>'Use Table'!BX29</f>
        <v>12224</v>
      </c>
      <c r="J26" s="74">
        <f>'Use Table'!BU29</f>
        <v>6140</v>
      </c>
      <c r="K26" s="74">
        <f>'Use Table'!CB29</f>
        <v>97053</v>
      </c>
      <c r="L26" s="82">
        <v>12147</v>
      </c>
    </row>
    <row r="27" spans="1:12">
      <c r="A27" s="62" t="str">
        <f>'Use Table'!B30</f>
        <v>Fabricação de produtos de minerais não-metálicos</v>
      </c>
      <c r="B27" s="62">
        <f>'Use Table'!AO30/2</f>
        <v>651.5</v>
      </c>
      <c r="C27" s="74">
        <f>'Use Table'!G30</f>
        <v>80</v>
      </c>
      <c r="D27" s="62">
        <f>'Use Table'!H30+('Use Table'!AO30/2)</f>
        <v>774.5</v>
      </c>
      <c r="E27" s="74">
        <f>'Use Table'!F30+'Use Table'!W30</f>
        <v>60</v>
      </c>
      <c r="F27" s="62">
        <v>0</v>
      </c>
      <c r="G27" s="74">
        <f t="shared" si="0"/>
        <v>78078</v>
      </c>
      <c r="H27" s="74">
        <f>'Use Table'!BV30+'Use Table'!BO30+'Use Table'!BM30+'Use Table'!BL30</f>
        <v>532</v>
      </c>
      <c r="I27" s="74">
        <f>'Use Table'!BX30</f>
        <v>2645</v>
      </c>
      <c r="J27" s="74">
        <f>'Use Table'!BU30</f>
        <v>3959</v>
      </c>
      <c r="K27" s="74">
        <f>'Use Table'!CB30</f>
        <v>86780</v>
      </c>
      <c r="L27" s="82">
        <v>5346</v>
      </c>
    </row>
    <row r="28" spans="1:12">
      <c r="A28" s="62" t="str">
        <f>'Use Table'!B31</f>
        <v>Produção de ferro-gusa/ferroligas, siderurgia e tubos de aço sem costura</v>
      </c>
      <c r="B28" s="62">
        <f>'Use Table'!AO31/2</f>
        <v>107.5</v>
      </c>
      <c r="C28" s="74">
        <f>'Use Table'!G31</f>
        <v>104</v>
      </c>
      <c r="D28" s="62">
        <f>'Use Table'!H31+('Use Table'!AO31/2)</f>
        <v>1721.5</v>
      </c>
      <c r="E28" s="74">
        <f>'Use Table'!F31+'Use Table'!W31</f>
        <v>17</v>
      </c>
      <c r="F28" s="62">
        <v>0</v>
      </c>
      <c r="G28" s="74">
        <f t="shared" si="0"/>
        <v>80750</v>
      </c>
      <c r="H28" s="74">
        <f>'Use Table'!BV31+'Use Table'!BO31+'Use Table'!BM31+'Use Table'!BL31</f>
        <v>207</v>
      </c>
      <c r="I28" s="74">
        <f>'Use Table'!BX31</f>
        <v>1289</v>
      </c>
      <c r="J28" s="74">
        <f>'Use Table'!BU31</f>
        <v>20212</v>
      </c>
      <c r="K28" s="74">
        <f>'Use Table'!CB31</f>
        <v>104408</v>
      </c>
      <c r="L28" s="82">
        <v>9914</v>
      </c>
    </row>
    <row r="29" spans="1:12">
      <c r="A29" s="62" t="str">
        <f>'Use Table'!B32</f>
        <v>Metalurgia de metais não-ferosos e a fundição de metais</v>
      </c>
      <c r="B29" s="62">
        <f>'Use Table'!AO32/2</f>
        <v>24</v>
      </c>
      <c r="C29" s="74">
        <f>'Use Table'!G32</f>
        <v>6</v>
      </c>
      <c r="D29" s="62">
        <f>'Use Table'!H32+('Use Table'!AO32/2)</f>
        <v>57</v>
      </c>
      <c r="E29" s="74">
        <f>'Use Table'!F32+'Use Table'!W32</f>
        <v>3</v>
      </c>
      <c r="F29" s="62">
        <v>0</v>
      </c>
      <c r="G29" s="74">
        <f t="shared" si="0"/>
        <v>34257</v>
      </c>
      <c r="H29" s="74">
        <f>'Use Table'!BV32+'Use Table'!BO32+'Use Table'!BM32+'Use Table'!BL32</f>
        <v>65</v>
      </c>
      <c r="I29" s="74">
        <f>'Use Table'!BX32</f>
        <v>1220</v>
      </c>
      <c r="J29" s="74">
        <f>'Use Table'!BU32</f>
        <v>13977</v>
      </c>
      <c r="K29" s="74">
        <f>'Use Table'!CB32</f>
        <v>49609</v>
      </c>
      <c r="L29" s="82">
        <v>6746</v>
      </c>
    </row>
    <row r="30" spans="1:12">
      <c r="A30" s="62" t="str">
        <f>'Use Table'!B33</f>
        <v>Fabricação de produtos de metal, exceto máquinas e equipamentos</v>
      </c>
      <c r="B30" s="62">
        <f>'Use Table'!AO33/2</f>
        <v>803.5</v>
      </c>
      <c r="C30" s="74">
        <f>'Use Table'!G33</f>
        <v>50</v>
      </c>
      <c r="D30" s="62">
        <f>'Use Table'!H33+('Use Table'!AO33/2)</f>
        <v>1536.5</v>
      </c>
      <c r="E30" s="74">
        <f>'Use Table'!F33+'Use Table'!W33</f>
        <v>75</v>
      </c>
      <c r="F30" s="62">
        <v>0</v>
      </c>
      <c r="G30" s="74">
        <f t="shared" si="0"/>
        <v>72301</v>
      </c>
      <c r="H30" s="74">
        <f>'Use Table'!BV33+'Use Table'!BO33+'Use Table'!BM33+'Use Table'!BL33</f>
        <v>950</v>
      </c>
      <c r="I30" s="74">
        <f>'Use Table'!BX33</f>
        <v>12490</v>
      </c>
      <c r="J30" s="74">
        <f>'Use Table'!BU33</f>
        <v>4645</v>
      </c>
      <c r="K30" s="74">
        <f>'Use Table'!CB33</f>
        <v>92851</v>
      </c>
      <c r="L30" s="82">
        <v>6405</v>
      </c>
    </row>
    <row r="31" spans="1:12">
      <c r="A31" s="62" t="str">
        <f>'Use Table'!B34</f>
        <v>Fabricação de equipamentos de informática, produtos eletrônicos e ópticos</v>
      </c>
      <c r="B31" s="62">
        <f>'Use Table'!AO34/2</f>
        <v>86</v>
      </c>
      <c r="C31" s="74">
        <f>'Use Table'!G34</f>
        <v>6</v>
      </c>
      <c r="D31" s="62">
        <f>'Use Table'!H34+('Use Table'!AO34/2)</f>
        <v>218</v>
      </c>
      <c r="E31" s="74">
        <f>'Use Table'!F34+'Use Table'!W34</f>
        <v>4</v>
      </c>
      <c r="F31" s="62">
        <v>0</v>
      </c>
      <c r="G31" s="74">
        <f t="shared" si="0"/>
        <v>51051</v>
      </c>
      <c r="H31" s="74">
        <f>'Use Table'!BV34+'Use Table'!BO34+'Use Table'!BM34+'Use Table'!BL34</f>
        <v>1081</v>
      </c>
      <c r="I31" s="74">
        <f>'Use Table'!BX34</f>
        <v>32667</v>
      </c>
      <c r="J31" s="74">
        <f>'Use Table'!BU34</f>
        <v>3084</v>
      </c>
      <c r="K31" s="74">
        <f>'Use Table'!CB34</f>
        <v>88197</v>
      </c>
      <c r="L31" s="82">
        <v>21881</v>
      </c>
    </row>
    <row r="32" spans="1:12">
      <c r="A32" s="62" t="str">
        <f>'Use Table'!B35</f>
        <v>Fabricação de máquinas e equipamentos elétricos</v>
      </c>
      <c r="B32" s="62">
        <f>'Use Table'!AO35/2</f>
        <v>1648</v>
      </c>
      <c r="C32" s="74">
        <f>'Use Table'!G35</f>
        <v>23</v>
      </c>
      <c r="D32" s="62">
        <f>'Use Table'!H35+('Use Table'!AO35/2)</f>
        <v>1766</v>
      </c>
      <c r="E32" s="74">
        <f>'Use Table'!F35+'Use Table'!W35</f>
        <v>12</v>
      </c>
      <c r="F32" s="62">
        <v>0</v>
      </c>
      <c r="G32" s="74">
        <f t="shared" si="0"/>
        <v>42468</v>
      </c>
      <c r="H32" s="74">
        <f>'Use Table'!BV35+'Use Table'!BO35+'Use Table'!BM35+'Use Table'!BL35</f>
        <v>160</v>
      </c>
      <c r="I32" s="74">
        <f>'Use Table'!BX35</f>
        <v>18427</v>
      </c>
      <c r="J32" s="74">
        <f>'Use Table'!BU35</f>
        <v>6662</v>
      </c>
      <c r="K32" s="74">
        <f>'Use Table'!CB35</f>
        <v>71166</v>
      </c>
      <c r="L32" s="82">
        <v>9021</v>
      </c>
    </row>
    <row r="33" spans="1:12">
      <c r="A33" s="62" t="str">
        <f>'Use Table'!B36</f>
        <v>Fabricação de máquinas e equipamentos mecânicos</v>
      </c>
      <c r="B33" s="62">
        <f>'Use Table'!AO36/2</f>
        <v>74.5</v>
      </c>
      <c r="C33" s="74">
        <f>'Use Table'!G36</f>
        <v>129</v>
      </c>
      <c r="D33" s="62">
        <f>'Use Table'!H36+('Use Table'!AO36/2)</f>
        <v>2067.5</v>
      </c>
      <c r="E33" s="74">
        <f>'Use Table'!F36+'Use Table'!W36</f>
        <v>14</v>
      </c>
      <c r="F33" s="62">
        <v>0</v>
      </c>
      <c r="G33" s="74">
        <f t="shared" si="0"/>
        <v>109188</v>
      </c>
      <c r="H33" s="74">
        <f>'Use Table'!BV36+'Use Table'!BO36+'Use Table'!BM36+'Use Table'!BL36</f>
        <v>191</v>
      </c>
      <c r="I33" s="74">
        <f>'Use Table'!BX36</f>
        <v>3980</v>
      </c>
      <c r="J33" s="74">
        <f>'Use Table'!BU36</f>
        <v>15681</v>
      </c>
      <c r="K33" s="74">
        <f>'Use Table'!CB36</f>
        <v>131325</v>
      </c>
      <c r="L33" s="82">
        <v>16106</v>
      </c>
    </row>
    <row r="34" spans="1:12">
      <c r="A34" s="62" t="str">
        <f>'Use Table'!B37</f>
        <v>Fabricação de automóveis, caminhões e ônibus, exceto peças</v>
      </c>
      <c r="B34" s="62">
        <f>'Use Table'!AO37/2</f>
        <v>34.5</v>
      </c>
      <c r="C34" s="74">
        <f>'Use Table'!G37</f>
        <v>2</v>
      </c>
      <c r="D34" s="62">
        <f>'Use Table'!H37+('Use Table'!AO37/2)</f>
        <v>41.5</v>
      </c>
      <c r="E34" s="74">
        <f>'Use Table'!F37+'Use Table'!W37</f>
        <v>1</v>
      </c>
      <c r="F34" s="62">
        <v>0</v>
      </c>
      <c r="G34" s="74">
        <f t="shared" si="0"/>
        <v>94325</v>
      </c>
      <c r="H34" s="74">
        <f>'Use Table'!BV37+'Use Table'!BO37+'Use Table'!BM37+'Use Table'!BL37</f>
        <v>78</v>
      </c>
      <c r="I34" s="74">
        <f>'Use Table'!BX37</f>
        <v>80888</v>
      </c>
      <c r="J34" s="74">
        <f>'Use Table'!BU37</f>
        <v>19104</v>
      </c>
      <c r="K34" s="74">
        <f>'Use Table'!CB37</f>
        <v>194474</v>
      </c>
      <c r="L34" s="82">
        <v>24790</v>
      </c>
    </row>
    <row r="35" spans="1:12">
      <c r="A35" s="62" t="str">
        <f>'Use Table'!B38</f>
        <v>Fabricação de peças e acessórios para veículos automotores</v>
      </c>
      <c r="B35" s="62">
        <f>'Use Table'!AO38/2</f>
        <v>19.5</v>
      </c>
      <c r="C35" s="74">
        <f>'Use Table'!G38</f>
        <v>9</v>
      </c>
      <c r="D35" s="62">
        <f>'Use Table'!H38+('Use Table'!AO38/2)</f>
        <v>82.5</v>
      </c>
      <c r="E35" s="74">
        <f>'Use Table'!F38+'Use Table'!W38</f>
        <v>2</v>
      </c>
      <c r="F35" s="62">
        <v>0</v>
      </c>
      <c r="G35" s="74">
        <f t="shared" si="0"/>
        <v>74474</v>
      </c>
      <c r="H35" s="74">
        <f>'Use Table'!BV38+'Use Table'!BO38+'Use Table'!BM38+'Use Table'!BL38</f>
        <v>902</v>
      </c>
      <c r="I35" s="74">
        <f>'Use Table'!BX38</f>
        <v>1341</v>
      </c>
      <c r="J35" s="74">
        <f>'Use Table'!BU38</f>
        <v>12270</v>
      </c>
      <c r="K35" s="74">
        <f>'Use Table'!CB38</f>
        <v>89100</v>
      </c>
      <c r="L35" s="82">
        <v>9308</v>
      </c>
    </row>
    <row r="36" spans="1:12">
      <c r="A36" s="62" t="str">
        <f>'Use Table'!B39</f>
        <v>Fabricação de outros equipamentos de transporte, exceto veículos automotores</v>
      </c>
      <c r="B36" s="62">
        <f>'Use Table'!AO39/2</f>
        <v>9</v>
      </c>
      <c r="C36" s="74">
        <f>'Use Table'!G39</f>
        <v>5</v>
      </c>
      <c r="D36" s="62">
        <f>'Use Table'!H39+('Use Table'!AO39/2)</f>
        <v>28</v>
      </c>
      <c r="E36" s="74">
        <f>'Use Table'!F39+'Use Table'!W39</f>
        <v>4</v>
      </c>
      <c r="F36" s="62">
        <v>0</v>
      </c>
      <c r="G36" s="74">
        <f t="shared" si="0"/>
        <v>7634</v>
      </c>
      <c r="H36" s="74">
        <f>'Use Table'!BV39+'Use Table'!BO39+'Use Table'!BM39+'Use Table'!BL39</f>
        <v>176</v>
      </c>
      <c r="I36" s="74">
        <f>'Use Table'!BX39</f>
        <v>8216</v>
      </c>
      <c r="J36" s="74">
        <f>'Use Table'!BU39</f>
        <v>26707</v>
      </c>
      <c r="K36" s="74">
        <f>'Use Table'!CB39</f>
        <v>42779</v>
      </c>
      <c r="L36" s="82">
        <v>6605</v>
      </c>
    </row>
    <row r="37" spans="1:12">
      <c r="A37" s="62" t="str">
        <f>'Use Table'!B40</f>
        <v>Fabricação de móveis e de produtos de indústrias diversas</v>
      </c>
      <c r="B37" s="62">
        <f>'Use Table'!AO40/2</f>
        <v>24</v>
      </c>
      <c r="C37" s="74">
        <f>'Use Table'!G40</f>
        <v>6</v>
      </c>
      <c r="D37" s="62">
        <f>'Use Table'!H40+('Use Table'!AO40/2)</f>
        <v>60</v>
      </c>
      <c r="E37" s="74">
        <f>'Use Table'!F40+'Use Table'!W40</f>
        <v>8</v>
      </c>
      <c r="F37" s="62">
        <v>0</v>
      </c>
      <c r="G37" s="74">
        <f t="shared" si="0"/>
        <v>27042</v>
      </c>
      <c r="H37" s="74">
        <f>'Use Table'!BV40+'Use Table'!BO40+'Use Table'!BM40+'Use Table'!BL40</f>
        <v>1834</v>
      </c>
      <c r="I37" s="74">
        <f>'Use Table'!BX40</f>
        <v>35768</v>
      </c>
      <c r="J37" s="74">
        <f>'Use Table'!BU40</f>
        <v>2329</v>
      </c>
      <c r="K37" s="74">
        <f>'Use Table'!CB40</f>
        <v>67071</v>
      </c>
      <c r="L37" s="82">
        <v>3477</v>
      </c>
    </row>
    <row r="38" spans="1:12">
      <c r="A38" s="62" t="str">
        <f>'Use Table'!B41</f>
        <v>Manutenção, reparação e instalação de máquinas e equipamentos</v>
      </c>
      <c r="B38" s="62">
        <f>'Use Table'!AO41/2</f>
        <v>531.5</v>
      </c>
      <c r="C38" s="74">
        <f>'Use Table'!G41</f>
        <v>681</v>
      </c>
      <c r="D38" s="62">
        <f>'Use Table'!H41+('Use Table'!AO41/2)</f>
        <v>2096.5</v>
      </c>
      <c r="E38" s="74">
        <f>'Use Table'!F41+'Use Table'!W41</f>
        <v>533</v>
      </c>
      <c r="F38" s="62">
        <v>0</v>
      </c>
      <c r="G38" s="74">
        <f t="shared" si="0"/>
        <v>46312</v>
      </c>
      <c r="H38" s="74">
        <f>'Use Table'!BV41+'Use Table'!BO41+'Use Table'!BM41+'Use Table'!BL41</f>
        <v>1761</v>
      </c>
      <c r="I38" s="74">
        <f>'Use Table'!BX41</f>
        <v>512</v>
      </c>
      <c r="J38" s="74">
        <f>'Use Table'!BU41</f>
        <v>2589</v>
      </c>
      <c r="K38" s="74">
        <f>'Use Table'!CB41</f>
        <v>55016</v>
      </c>
      <c r="L38" s="82">
        <v>7251</v>
      </c>
    </row>
    <row r="39" spans="1:12">
      <c r="A39" s="62" t="str">
        <f>'Use Table'!B42</f>
        <v>Energia elétrica, gás natural e outras utilidades</v>
      </c>
      <c r="B39" s="62">
        <f>'Use Table'!AO42/2</f>
        <v>27831.5</v>
      </c>
      <c r="C39" s="74">
        <f>'Use Table'!G42</f>
        <v>439</v>
      </c>
      <c r="D39" s="62">
        <f>'Use Table'!H42+('Use Table'!AO42/2)</f>
        <v>27948.5</v>
      </c>
      <c r="E39" s="74">
        <f>'Use Table'!F42+'Use Table'!W42</f>
        <v>308</v>
      </c>
      <c r="F39" s="62">
        <v>0</v>
      </c>
      <c r="G39" s="74">
        <f t="shared" si="0"/>
        <v>62269</v>
      </c>
      <c r="H39" s="74">
        <f>'Use Table'!BV42+'Use Table'!BO42+'Use Table'!BM42+'Use Table'!BL42</f>
        <v>6647</v>
      </c>
      <c r="I39" s="74">
        <f>'Use Table'!BX42</f>
        <v>55359</v>
      </c>
      <c r="J39" s="74">
        <f>'Use Table'!BU42</f>
        <v>84</v>
      </c>
      <c r="K39" s="74">
        <f>'Use Table'!CB42</f>
        <v>180886</v>
      </c>
      <c r="L39" s="82">
        <v>9845</v>
      </c>
    </row>
    <row r="40" spans="1:12">
      <c r="A40" s="62" t="str">
        <f>'Use Table'!B43</f>
        <v>Água, esgoto e gestão de resíduos</v>
      </c>
      <c r="B40" s="62">
        <f>'Use Table'!AO43/2</f>
        <v>27.5</v>
      </c>
      <c r="C40" s="74">
        <f>'Use Table'!G43</f>
        <v>28</v>
      </c>
      <c r="D40" s="62">
        <f>'Use Table'!H43+('Use Table'!AO43/2)</f>
        <v>54.5</v>
      </c>
      <c r="E40" s="74">
        <f>'Use Table'!F43+'Use Table'!W43</f>
        <v>20</v>
      </c>
      <c r="F40" s="62">
        <v>0</v>
      </c>
      <c r="G40" s="74">
        <f t="shared" si="0"/>
        <v>24310</v>
      </c>
      <c r="H40" s="74">
        <f>'Use Table'!BV43+'Use Table'!BO43+'Use Table'!BM43+'Use Table'!BL43</f>
        <v>10934</v>
      </c>
      <c r="I40" s="74">
        <f>'Use Table'!BX43</f>
        <v>21330</v>
      </c>
      <c r="J40" s="74">
        <f>'Use Table'!BU43</f>
        <v>33</v>
      </c>
      <c r="K40" s="74">
        <f>'Use Table'!CB43</f>
        <v>56737</v>
      </c>
      <c r="L40" s="82">
        <v>2166</v>
      </c>
    </row>
    <row r="41" spans="1:12">
      <c r="A41" s="62" t="str">
        <f>'Use Table'!B44</f>
        <v>Construção</v>
      </c>
      <c r="B41" s="62">
        <f>'Use Table'!AO44/2</f>
        <v>4</v>
      </c>
      <c r="C41" s="74">
        <f>'Use Table'!G44</f>
        <v>5</v>
      </c>
      <c r="D41" s="62">
        <f>'Use Table'!H44+('Use Table'!AO44/2)</f>
        <v>1908</v>
      </c>
      <c r="E41" s="74">
        <f>'Use Table'!F44+'Use Table'!W44</f>
        <v>28</v>
      </c>
      <c r="F41" s="62">
        <v>0</v>
      </c>
      <c r="G41" s="74">
        <f t="shared" si="0"/>
        <v>607006</v>
      </c>
      <c r="H41" s="74">
        <f>'Use Table'!BV44+'Use Table'!BO44+'Use Table'!BM44+'Use Table'!BL44</f>
        <v>15614</v>
      </c>
      <c r="I41" s="74">
        <f>'Use Table'!BX44</f>
        <v>466</v>
      </c>
      <c r="J41" s="74">
        <f>'Use Table'!BU44</f>
        <v>2955</v>
      </c>
      <c r="K41" s="74">
        <f>'Use Table'!CB44</f>
        <v>627986</v>
      </c>
      <c r="L41" s="82">
        <v>26908</v>
      </c>
    </row>
    <row r="42" spans="1:12">
      <c r="A42" s="62" t="str">
        <f>'Use Table'!B45</f>
        <v>Comércio e reparação de veículos automotores e motocicletas</v>
      </c>
      <c r="B42" s="62">
        <f>'Use Table'!AO45/2</f>
        <v>114.5</v>
      </c>
      <c r="C42" s="74">
        <f>'Use Table'!G45</f>
        <v>67</v>
      </c>
      <c r="D42" s="62">
        <f>'Use Table'!H45+('Use Table'!AO45/2)</f>
        <v>238.5</v>
      </c>
      <c r="E42" s="74">
        <f>'Use Table'!F45+'Use Table'!W45</f>
        <v>32</v>
      </c>
      <c r="F42" s="62">
        <v>0</v>
      </c>
      <c r="G42" s="74">
        <f t="shared" si="0"/>
        <v>61743</v>
      </c>
      <c r="H42" s="74">
        <f>'Use Table'!BV45+'Use Table'!BO45+'Use Table'!BM45+'Use Table'!BL45</f>
        <v>2824</v>
      </c>
      <c r="I42" s="74">
        <f>'Use Table'!BX45</f>
        <v>67335</v>
      </c>
      <c r="J42" s="74">
        <f>'Use Table'!BU45</f>
        <v>7385</v>
      </c>
      <c r="K42" s="74">
        <f>'Use Table'!CB45</f>
        <v>139739</v>
      </c>
      <c r="L42" s="82">
        <v>6392</v>
      </c>
    </row>
    <row r="43" spans="1:12">
      <c r="A43" s="62" t="str">
        <f>'Use Table'!B46</f>
        <v>Comércio por atacado e a varejo, exceto veículos automotores</v>
      </c>
      <c r="B43" s="62">
        <f>'Use Table'!AO46/2</f>
        <v>1489.5</v>
      </c>
      <c r="C43" s="74">
        <f>'Use Table'!G46</f>
        <v>722</v>
      </c>
      <c r="D43" s="62">
        <f>'Use Table'!H46+('Use Table'!AO46/2)</f>
        <v>3736.5</v>
      </c>
      <c r="E43" s="74">
        <f>'Use Table'!F46+'Use Table'!W46</f>
        <v>1920</v>
      </c>
      <c r="F43" s="62">
        <v>0</v>
      </c>
      <c r="G43" s="74">
        <f t="shared" si="0"/>
        <v>378526</v>
      </c>
      <c r="H43" s="74">
        <f>'Use Table'!BV46+'Use Table'!BO46+'Use Table'!BM46+'Use Table'!BL46</f>
        <v>17138</v>
      </c>
      <c r="I43" s="74">
        <f>'Use Table'!BX46</f>
        <v>361398</v>
      </c>
      <c r="J43" s="74">
        <f>'Use Table'!BU46</f>
        <v>57418</v>
      </c>
      <c r="K43" s="74">
        <f>'Use Table'!CB46</f>
        <v>822348</v>
      </c>
      <c r="L43" s="82">
        <v>15980</v>
      </c>
    </row>
    <row r="44" spans="1:12">
      <c r="A44" s="62" t="str">
        <f>'Use Table'!B47</f>
        <v>Transporte terrestre</v>
      </c>
      <c r="B44" s="62">
        <f>'Use Table'!AO47/2</f>
        <v>1687.5</v>
      </c>
      <c r="C44" s="74">
        <f>'Use Table'!G47</f>
        <v>811</v>
      </c>
      <c r="D44" s="62">
        <f>'Use Table'!H47+('Use Table'!AO47/2)</f>
        <v>5978.5</v>
      </c>
      <c r="E44" s="74">
        <f>'Use Table'!F47+'Use Table'!W47</f>
        <v>1853</v>
      </c>
      <c r="F44" s="62">
        <v>0</v>
      </c>
      <c r="G44" s="74">
        <f t="shared" si="0"/>
        <v>174763</v>
      </c>
      <c r="H44" s="74">
        <f>'Use Table'!BV47+'Use Table'!BO47+'Use Table'!BM47+'Use Table'!BL47</f>
        <v>7120</v>
      </c>
      <c r="I44" s="74">
        <f>'Use Table'!BX47</f>
        <v>87676</v>
      </c>
      <c r="J44" s="74">
        <f>'Use Table'!BU47</f>
        <v>10189</v>
      </c>
      <c r="K44" s="74">
        <f>'Use Table'!CB47</f>
        <v>290078</v>
      </c>
      <c r="L44" s="82">
        <v>9506</v>
      </c>
    </row>
    <row r="45" spans="1:12">
      <c r="A45" s="62" t="str">
        <f>'Use Table'!B48</f>
        <v>Transporte aquaviário</v>
      </c>
      <c r="B45" s="62">
        <f>'Use Table'!AO48/2</f>
        <v>5.5</v>
      </c>
      <c r="C45" s="74">
        <f>'Use Table'!G48</f>
        <v>2</v>
      </c>
      <c r="D45" s="62">
        <f>'Use Table'!H48+('Use Table'!AO48/2)</f>
        <v>3509.5</v>
      </c>
      <c r="E45" s="74">
        <f>'Use Table'!F48+'Use Table'!W48</f>
        <v>24</v>
      </c>
      <c r="F45" s="62">
        <v>0</v>
      </c>
      <c r="G45" s="74">
        <f t="shared" si="0"/>
        <v>8377</v>
      </c>
      <c r="H45" s="74">
        <f>'Use Table'!BV48+'Use Table'!BO48+'Use Table'!BM48+'Use Table'!BL48</f>
        <v>19</v>
      </c>
      <c r="I45" s="74">
        <f>'Use Table'!BX48</f>
        <v>1454</v>
      </c>
      <c r="J45" s="74">
        <f>'Use Table'!BU48</f>
        <v>2625</v>
      </c>
      <c r="K45" s="74">
        <f>'Use Table'!CB48</f>
        <v>16016</v>
      </c>
      <c r="L45" s="82">
        <v>963</v>
      </c>
    </row>
    <row r="46" spans="1:12">
      <c r="A46" s="62" t="str">
        <f>'Use Table'!B49</f>
        <v>Transporte aéreo</v>
      </c>
      <c r="B46" s="62">
        <f>'Use Table'!AO49/2</f>
        <v>178.5</v>
      </c>
      <c r="C46" s="74">
        <f>'Use Table'!G49</f>
        <v>6</v>
      </c>
      <c r="D46" s="62">
        <f>'Use Table'!H49+('Use Table'!AO49/2)</f>
        <v>1177.5</v>
      </c>
      <c r="E46" s="74">
        <f>'Use Table'!F49+'Use Table'!W49</f>
        <v>8</v>
      </c>
      <c r="F46" s="62">
        <v>0</v>
      </c>
      <c r="G46" s="74">
        <f t="shared" si="0"/>
        <v>20397</v>
      </c>
      <c r="H46" s="74">
        <f>'Use Table'!BV49+'Use Table'!BO49+'Use Table'!BM49+'Use Table'!BL49</f>
        <v>1537</v>
      </c>
      <c r="I46" s="74">
        <f>'Use Table'!BX49</f>
        <v>7549</v>
      </c>
      <c r="J46" s="74">
        <f>'Use Table'!BU49</f>
        <v>4577</v>
      </c>
      <c r="K46" s="74">
        <f>'Use Table'!CB49</f>
        <v>35430</v>
      </c>
      <c r="L46" s="82">
        <v>8133</v>
      </c>
    </row>
    <row r="47" spans="1:12">
      <c r="A47" s="62" t="str">
        <f>'Use Table'!B50</f>
        <v>Armazenamento, atividades auxiliares dos transportes e correio</v>
      </c>
      <c r="B47" s="62">
        <f>'Use Table'!AO50/2</f>
        <v>225</v>
      </c>
      <c r="C47" s="74">
        <f>'Use Table'!G50</f>
        <v>27</v>
      </c>
      <c r="D47" s="62">
        <f>'Use Table'!H50+('Use Table'!AO50/2)</f>
        <v>3561</v>
      </c>
      <c r="E47" s="74">
        <f>'Use Table'!F50+'Use Table'!W50</f>
        <v>651</v>
      </c>
      <c r="F47" s="62">
        <v>0</v>
      </c>
      <c r="G47" s="74">
        <f t="shared" si="0"/>
        <v>66409</v>
      </c>
      <c r="H47" s="74">
        <f>'Use Table'!BV50+'Use Table'!BO50+'Use Table'!BM50+'Use Table'!BL50</f>
        <v>3662</v>
      </c>
      <c r="I47" s="74">
        <f>'Use Table'!BX50</f>
        <v>19311</v>
      </c>
      <c r="J47" s="74">
        <f>'Use Table'!BU50</f>
        <v>6555</v>
      </c>
      <c r="K47" s="74">
        <f>'Use Table'!CB50</f>
        <v>100401</v>
      </c>
      <c r="L47" s="82">
        <v>3713</v>
      </c>
    </row>
    <row r="48" spans="1:12">
      <c r="A48" s="62" t="str">
        <f>'Use Table'!B51</f>
        <v>Alojamento</v>
      </c>
      <c r="B48" s="62">
        <f>'Use Table'!AO51/2</f>
        <v>49.5</v>
      </c>
      <c r="C48" s="74">
        <f>'Use Table'!G51</f>
        <v>6</v>
      </c>
      <c r="D48" s="62">
        <f>'Use Table'!H51+('Use Table'!AO51/2)</f>
        <v>144.5</v>
      </c>
      <c r="E48" s="74">
        <f>'Use Table'!F51+'Use Table'!W51</f>
        <v>9</v>
      </c>
      <c r="F48" s="62">
        <v>0</v>
      </c>
      <c r="G48" s="74">
        <f t="shared" si="0"/>
        <v>10076</v>
      </c>
      <c r="H48" s="74">
        <f>'Use Table'!BV51+'Use Table'!BO51+'Use Table'!BM51+'Use Table'!BL51</f>
        <v>1432</v>
      </c>
      <c r="I48" s="74">
        <f>'Use Table'!BX51</f>
        <v>4906</v>
      </c>
      <c r="J48" s="74">
        <f>'Use Table'!BU51</f>
        <v>4689</v>
      </c>
      <c r="K48" s="74">
        <f>'Use Table'!CB51</f>
        <v>21312</v>
      </c>
      <c r="L48" s="82">
        <v>394</v>
      </c>
    </row>
    <row r="49" spans="1:12">
      <c r="A49" s="62" t="str">
        <f>'Use Table'!B52</f>
        <v>Alimentação</v>
      </c>
      <c r="B49" s="62">
        <f>'Use Table'!AO52/2</f>
        <v>83</v>
      </c>
      <c r="C49" s="74">
        <f>'Use Table'!G52</f>
        <v>2</v>
      </c>
      <c r="D49" s="62">
        <f>'Use Table'!H52+('Use Table'!AO52/2)</f>
        <v>231</v>
      </c>
      <c r="E49" s="74">
        <f>'Use Table'!F52+'Use Table'!W52</f>
        <v>4</v>
      </c>
      <c r="F49" s="62">
        <v>0</v>
      </c>
      <c r="G49" s="74">
        <f t="shared" si="0"/>
        <v>17398</v>
      </c>
      <c r="H49" s="74">
        <f>'Use Table'!BV52+'Use Table'!BO52+'Use Table'!BM52+'Use Table'!BL52</f>
        <v>12563</v>
      </c>
      <c r="I49" s="74">
        <f>'Use Table'!BX52</f>
        <v>158440</v>
      </c>
      <c r="J49" s="74">
        <f>'Use Table'!BU52</f>
        <v>3475</v>
      </c>
      <c r="K49" s="74">
        <f>'Use Table'!CB52</f>
        <v>192196</v>
      </c>
      <c r="L49" s="82">
        <v>4721</v>
      </c>
    </row>
    <row r="50" spans="1:12">
      <c r="A50" s="62" t="str">
        <f>'Use Table'!B53</f>
        <v>Edição e edição integrada à impressão</v>
      </c>
      <c r="B50" s="62">
        <f>'Use Table'!AO53/2</f>
        <v>34.5</v>
      </c>
      <c r="C50" s="74">
        <f>'Use Table'!G53</f>
        <v>0</v>
      </c>
      <c r="D50" s="62">
        <f>'Use Table'!H53+('Use Table'!AO53/2)</f>
        <v>35.5</v>
      </c>
      <c r="E50" s="74">
        <f>'Use Table'!F53+'Use Table'!W53</f>
        <v>1</v>
      </c>
      <c r="F50" s="62">
        <v>0</v>
      </c>
      <c r="G50" s="74">
        <f t="shared" si="0"/>
        <v>7161</v>
      </c>
      <c r="H50" s="74">
        <f>'Use Table'!BV53+'Use Table'!BO53+'Use Table'!BM53+'Use Table'!BL53</f>
        <v>2592</v>
      </c>
      <c r="I50" s="74">
        <f>'Use Table'!BX53</f>
        <v>11199</v>
      </c>
      <c r="J50" s="74">
        <f>'Use Table'!BU53</f>
        <v>567</v>
      </c>
      <c r="K50" s="74">
        <f>'Use Table'!CB53</f>
        <v>21590</v>
      </c>
      <c r="L50" s="82">
        <v>932</v>
      </c>
    </row>
    <row r="51" spans="1:12">
      <c r="A51" s="62" t="str">
        <f>'Use Table'!B54</f>
        <v>Atividades de televisão, rádio, cinema e  gravação/edição de som e imagem</v>
      </c>
      <c r="B51" s="62">
        <f>'Use Table'!AO54/2</f>
        <v>0</v>
      </c>
      <c r="C51" s="74">
        <f>'Use Table'!G54</f>
        <v>0</v>
      </c>
      <c r="D51" s="62">
        <f>'Use Table'!H54+('Use Table'!AO54/2)</f>
        <v>0</v>
      </c>
      <c r="E51" s="74">
        <f>'Use Table'!F54+'Use Table'!W54</f>
        <v>0</v>
      </c>
      <c r="F51" s="62">
        <v>0</v>
      </c>
      <c r="G51" s="74">
        <f t="shared" si="0"/>
        <v>36775</v>
      </c>
      <c r="H51" s="74">
        <f>'Use Table'!BV54+'Use Table'!BO54+'Use Table'!BM54+'Use Table'!BL54</f>
        <v>2</v>
      </c>
      <c r="I51" s="74">
        <f>'Use Table'!BX54</f>
        <v>1658</v>
      </c>
      <c r="J51" s="74">
        <f>'Use Table'!BU54</f>
        <v>59</v>
      </c>
      <c r="K51" s="74">
        <f>'Use Table'!CB54</f>
        <v>38494</v>
      </c>
      <c r="L51" s="82">
        <v>1895</v>
      </c>
    </row>
    <row r="52" spans="1:12">
      <c r="A52" s="62" t="str">
        <f>'Use Table'!B55</f>
        <v>Telecomunicações</v>
      </c>
      <c r="B52" s="62">
        <f>'Use Table'!AO55/2</f>
        <v>163.5</v>
      </c>
      <c r="C52" s="74">
        <f>'Use Table'!G55</f>
        <v>28</v>
      </c>
      <c r="D52" s="62">
        <f>'Use Table'!H55+('Use Table'!AO55/2)</f>
        <v>553.5</v>
      </c>
      <c r="E52" s="74">
        <f>'Use Table'!F55+'Use Table'!W55</f>
        <v>103</v>
      </c>
      <c r="F52" s="62">
        <v>0</v>
      </c>
      <c r="G52" s="74">
        <f t="shared" si="0"/>
        <v>64084</v>
      </c>
      <c r="H52" s="74">
        <f>'Use Table'!BV55+'Use Table'!BO55+'Use Table'!BM55+'Use Table'!BL55</f>
        <v>5318</v>
      </c>
      <c r="I52" s="74">
        <f>'Use Table'!BX55</f>
        <v>89429</v>
      </c>
      <c r="J52" s="74">
        <f>'Use Table'!BU55</f>
        <v>703</v>
      </c>
      <c r="K52" s="74">
        <f>'Use Table'!CB55</f>
        <v>160382</v>
      </c>
      <c r="L52" s="82">
        <v>6193</v>
      </c>
    </row>
    <row r="53" spans="1:12">
      <c r="A53" s="62" t="str">
        <f>'Use Table'!B56</f>
        <v>Desenvolvimento de sistemas e outros serviços de informação</v>
      </c>
      <c r="B53" s="62">
        <f>'Use Table'!AO56/2</f>
        <v>372.5</v>
      </c>
      <c r="C53" s="74">
        <f>'Use Table'!G56</f>
        <v>1</v>
      </c>
      <c r="D53" s="62">
        <f>'Use Table'!H56+('Use Table'!AO56/2)</f>
        <v>411.5</v>
      </c>
      <c r="E53" s="74">
        <f>'Use Table'!F56+'Use Table'!W56</f>
        <v>3</v>
      </c>
      <c r="F53" s="62">
        <v>0</v>
      </c>
      <c r="G53" s="74">
        <f t="shared" si="0"/>
        <v>88785</v>
      </c>
      <c r="H53" s="74">
        <f>'Use Table'!BV56+'Use Table'!BO56+'Use Table'!BM56+'Use Table'!BL56</f>
        <v>10969</v>
      </c>
      <c r="I53" s="74">
        <f>'Use Table'!BX56</f>
        <v>223</v>
      </c>
      <c r="J53" s="74">
        <f>'Use Table'!BU56</f>
        <v>942</v>
      </c>
      <c r="K53" s="74">
        <f>'Use Table'!CB56</f>
        <v>101707</v>
      </c>
      <c r="L53" s="82">
        <v>3963</v>
      </c>
    </row>
    <row r="54" spans="1:12">
      <c r="A54" s="62" t="str">
        <f>'Use Table'!B57</f>
        <v>Intermediação financeira, seguros e previdência complementar</v>
      </c>
      <c r="B54" s="62">
        <f>'Use Table'!AO57/2</f>
        <v>2206</v>
      </c>
      <c r="C54" s="74">
        <f>'Use Table'!G57</f>
        <v>546</v>
      </c>
      <c r="D54" s="62">
        <f>'Use Table'!H57+('Use Table'!AO57/2)</f>
        <v>5578</v>
      </c>
      <c r="E54" s="74">
        <f>'Use Table'!F57+'Use Table'!W57</f>
        <v>1048</v>
      </c>
      <c r="F54" s="62">
        <v>0</v>
      </c>
      <c r="G54" s="74">
        <f t="shared" si="0"/>
        <v>193092</v>
      </c>
      <c r="H54" s="74">
        <f>'Use Table'!BV57+'Use Table'!BO57+'Use Table'!BM57+'Use Table'!BL57</f>
        <v>43052</v>
      </c>
      <c r="I54" s="74">
        <f>'Use Table'!BX57</f>
        <v>189244</v>
      </c>
      <c r="J54" s="74">
        <f>'Use Table'!BU57</f>
        <v>10000</v>
      </c>
      <c r="K54" s="74">
        <f>'Use Table'!CB57</f>
        <v>444766</v>
      </c>
      <c r="L54" s="82">
        <v>7860</v>
      </c>
    </row>
    <row r="55" spans="1:12">
      <c r="A55" s="62" t="str">
        <f>'Use Table'!B58</f>
        <v>Atividades imobiliárias</v>
      </c>
      <c r="B55" s="62">
        <f>'Use Table'!AO58/2</f>
        <v>313.5</v>
      </c>
      <c r="C55" s="74">
        <f>'Use Table'!G58</f>
        <v>16</v>
      </c>
      <c r="D55" s="62">
        <f>'Use Table'!H58+('Use Table'!AO58/2)</f>
        <v>448.5</v>
      </c>
      <c r="E55" s="74">
        <f>'Use Table'!F58+'Use Table'!W58</f>
        <v>102</v>
      </c>
      <c r="F55" s="62">
        <v>0</v>
      </c>
      <c r="G55" s="74">
        <f t="shared" si="0"/>
        <v>61200</v>
      </c>
      <c r="H55" s="74">
        <f>'Use Table'!BV58+'Use Table'!BO58+'Use Table'!BM58+'Use Table'!BL58</f>
        <v>2420</v>
      </c>
      <c r="I55" s="74">
        <f>'Use Table'!BX58</f>
        <v>390041</v>
      </c>
      <c r="J55" s="74">
        <f>'Use Table'!BU58</f>
        <v>3208</v>
      </c>
      <c r="K55" s="74">
        <f>'Use Table'!CB58</f>
        <v>457749</v>
      </c>
      <c r="L55" s="82">
        <v>1464</v>
      </c>
    </row>
    <row r="56" spans="1:12">
      <c r="A56" s="62" t="str">
        <f>'Use Table'!B59</f>
        <v xml:space="preserve">Atividades jurídicas, contábeis, consultoria e sedes de empresas </v>
      </c>
      <c r="B56" s="62">
        <f>'Use Table'!AO59/2</f>
        <v>341.5</v>
      </c>
      <c r="C56" s="74">
        <f>'Use Table'!G59</f>
        <v>434</v>
      </c>
      <c r="D56" s="62">
        <f>'Use Table'!H59+('Use Table'!AO59/2)</f>
        <v>6789.5</v>
      </c>
      <c r="E56" s="74">
        <f>'Use Table'!F59+'Use Table'!W59</f>
        <v>487</v>
      </c>
      <c r="F56" s="62">
        <v>0</v>
      </c>
      <c r="G56" s="74">
        <f t="shared" si="0"/>
        <v>127466</v>
      </c>
      <c r="H56" s="74">
        <f>'Use Table'!BV59+'Use Table'!BO59+'Use Table'!BM59+'Use Table'!BL59</f>
        <v>4827</v>
      </c>
      <c r="I56" s="74">
        <f>'Use Table'!BX59</f>
        <v>11080</v>
      </c>
      <c r="J56" s="74">
        <f>'Use Table'!BU59</f>
        <v>8981</v>
      </c>
      <c r="K56" s="74">
        <f>'Use Table'!CB59</f>
        <v>160406</v>
      </c>
      <c r="L56" s="82">
        <v>2480</v>
      </c>
    </row>
    <row r="57" spans="1:12">
      <c r="A57" s="62" t="str">
        <f>'Use Table'!B60</f>
        <v>Serviços de arquitetura, engenharia, testes/análises técnicas e P &amp; D</v>
      </c>
      <c r="B57" s="62">
        <f>'Use Table'!AO60/2</f>
        <v>1467.5</v>
      </c>
      <c r="C57" s="74">
        <f>'Use Table'!G60</f>
        <v>66</v>
      </c>
      <c r="D57" s="62">
        <f>'Use Table'!H60+('Use Table'!AO60/2)</f>
        <v>3154.5</v>
      </c>
      <c r="E57" s="74">
        <f>'Use Table'!F60+'Use Table'!W60</f>
        <v>203</v>
      </c>
      <c r="F57" s="62">
        <v>0</v>
      </c>
      <c r="G57" s="74">
        <f t="shared" si="0"/>
        <v>41604</v>
      </c>
      <c r="H57" s="74">
        <f>'Use Table'!BV60+'Use Table'!BO60+'Use Table'!BM60+'Use Table'!BL60</f>
        <v>6766</v>
      </c>
      <c r="I57" s="74">
        <f>'Use Table'!BX60</f>
        <v>833</v>
      </c>
      <c r="J57" s="74">
        <f>'Use Table'!BU60</f>
        <v>15225</v>
      </c>
      <c r="K57" s="74">
        <f>'Use Table'!CB60</f>
        <v>69319</v>
      </c>
      <c r="L57" s="82">
        <v>3215</v>
      </c>
    </row>
    <row r="58" spans="1:12">
      <c r="A58" s="62" t="str">
        <f>'Use Table'!B61</f>
        <v>Outras atividades profissionais, científicas e técnicas</v>
      </c>
      <c r="B58" s="62">
        <f>'Use Table'!AO61/2</f>
        <v>1000.5</v>
      </c>
      <c r="C58" s="74">
        <f>'Use Table'!G61</f>
        <v>34</v>
      </c>
      <c r="D58" s="62">
        <f>'Use Table'!H61+('Use Table'!AO61/2)</f>
        <v>1246.5</v>
      </c>
      <c r="E58" s="74">
        <f>'Use Table'!F61+'Use Table'!W61</f>
        <v>120</v>
      </c>
      <c r="F58" s="62">
        <v>0</v>
      </c>
      <c r="G58" s="74">
        <f t="shared" si="0"/>
        <v>70425</v>
      </c>
      <c r="H58" s="74">
        <f>'Use Table'!BV61+'Use Table'!BO61+'Use Table'!BM61+'Use Table'!BL61</f>
        <v>4958</v>
      </c>
      <c r="I58" s="74">
        <f>'Use Table'!BX61</f>
        <v>984</v>
      </c>
      <c r="J58" s="74">
        <f>'Use Table'!BU61</f>
        <v>1636</v>
      </c>
      <c r="K58" s="74">
        <f>'Use Table'!CB61</f>
        <v>80404</v>
      </c>
      <c r="L58" s="82">
        <v>3322</v>
      </c>
    </row>
    <row r="59" spans="1:12">
      <c r="A59" s="62" t="str">
        <f>'Use Table'!B62</f>
        <v>Aluguéis não-imobiliários e gestão de ativos de propriedade intelectual</v>
      </c>
      <c r="B59" s="62">
        <f>'Use Table'!AO62/2</f>
        <v>194</v>
      </c>
      <c r="C59" s="74">
        <f>'Use Table'!G62</f>
        <v>153</v>
      </c>
      <c r="D59" s="62">
        <f>'Use Table'!H62+('Use Table'!AO62/2)</f>
        <v>4553</v>
      </c>
      <c r="E59" s="74">
        <f>'Use Table'!F62+'Use Table'!W62</f>
        <v>109</v>
      </c>
      <c r="F59" s="62">
        <v>0</v>
      </c>
      <c r="G59" s="74">
        <f t="shared" si="0"/>
        <v>31786</v>
      </c>
      <c r="H59" s="74">
        <f>'Use Table'!BV62+'Use Table'!BO62+'Use Table'!BM62+'Use Table'!BL62</f>
        <v>3357</v>
      </c>
      <c r="I59" s="74">
        <f>'Use Table'!BX62</f>
        <v>2240</v>
      </c>
      <c r="J59" s="74">
        <f>'Use Table'!BU62</f>
        <v>2818</v>
      </c>
      <c r="K59" s="74">
        <f>'Use Table'!CB62</f>
        <v>45210</v>
      </c>
      <c r="L59" s="82">
        <v>1808</v>
      </c>
    </row>
    <row r="60" spans="1:12">
      <c r="A60" s="62" t="str">
        <f>'Use Table'!B63</f>
        <v>Outras atividades administrativas e serviços complementares</v>
      </c>
      <c r="B60" s="62">
        <f>'Use Table'!AO63/2</f>
        <v>976.5</v>
      </c>
      <c r="C60" s="74">
        <f>'Use Table'!G63</f>
        <v>454</v>
      </c>
      <c r="D60" s="62">
        <f>'Use Table'!H63+('Use Table'!AO63/2)</f>
        <v>1360.5</v>
      </c>
      <c r="E60" s="74">
        <f>'Use Table'!F63+'Use Table'!W63</f>
        <v>306</v>
      </c>
      <c r="F60" s="62">
        <v>0</v>
      </c>
      <c r="G60" s="74">
        <f t="shared" si="0"/>
        <v>126897</v>
      </c>
      <c r="H60" s="74">
        <f>'Use Table'!BV63+'Use Table'!BO63+'Use Table'!BM63+'Use Table'!BL63</f>
        <v>35409</v>
      </c>
      <c r="I60" s="74">
        <f>'Use Table'!BX63</f>
        <v>10069</v>
      </c>
      <c r="J60" s="74">
        <f>'Use Table'!BU63</f>
        <v>6760</v>
      </c>
      <c r="K60" s="74">
        <f>'Use Table'!CB63</f>
        <v>182232</v>
      </c>
      <c r="L60" s="82">
        <v>3895</v>
      </c>
    </row>
    <row r="61" spans="1:12">
      <c r="A61" s="62" t="str">
        <f>'Use Table'!B64</f>
        <v>Atividades de vigilância, segurança e investigação</v>
      </c>
      <c r="B61" s="62">
        <f>'Use Table'!AO64/2</f>
        <v>113</v>
      </c>
      <c r="C61" s="74">
        <f>'Use Table'!G64</f>
        <v>7</v>
      </c>
      <c r="D61" s="62">
        <f>'Use Table'!H64+('Use Table'!AO64/2)</f>
        <v>177</v>
      </c>
      <c r="E61" s="74">
        <f>'Use Table'!F64+'Use Table'!W64</f>
        <v>4</v>
      </c>
      <c r="F61" s="62">
        <v>0</v>
      </c>
      <c r="G61" s="74">
        <f t="shared" si="0"/>
        <v>22899</v>
      </c>
      <c r="H61" s="74">
        <f>'Use Table'!BV64+'Use Table'!BO64+'Use Table'!BM64+'Use Table'!BL64</f>
        <v>9467</v>
      </c>
      <c r="I61" s="74">
        <f>'Use Table'!BX64</f>
        <v>428</v>
      </c>
      <c r="J61" s="74">
        <f>'Use Table'!BU64</f>
        <v>10</v>
      </c>
      <c r="K61" s="74">
        <f>'Use Table'!CB64</f>
        <v>33105</v>
      </c>
      <c r="L61" s="82">
        <v>456</v>
      </c>
    </row>
    <row r="62" spans="1:12">
      <c r="A62" s="62" t="str">
        <f>'Use Table'!B65</f>
        <v>Administração pública, defesa e seguridade social</v>
      </c>
      <c r="B62" s="62">
        <f>'Use Table'!AO65/2</f>
        <v>215.5</v>
      </c>
      <c r="C62" s="74">
        <f>'Use Table'!G65</f>
        <v>28</v>
      </c>
      <c r="D62" s="62">
        <f>'Use Table'!H65+('Use Table'!AO65/2)</f>
        <v>616.5</v>
      </c>
      <c r="E62" s="74">
        <f>'Use Table'!F65+'Use Table'!W65</f>
        <v>67</v>
      </c>
      <c r="F62" s="62">
        <v>0</v>
      </c>
      <c r="G62" s="74">
        <f t="shared" si="0"/>
        <v>28072</v>
      </c>
      <c r="H62" s="74">
        <f>'Use Table'!BV65+'Use Table'!BO65+'Use Table'!BM65+'Use Table'!BL65</f>
        <v>588341</v>
      </c>
      <c r="I62" s="74">
        <f>'Use Table'!BX65</f>
        <v>9020</v>
      </c>
      <c r="J62" s="74">
        <f>'Use Table'!BU65</f>
        <v>1834</v>
      </c>
      <c r="K62" s="74">
        <f>'Use Table'!CB65</f>
        <v>628194</v>
      </c>
      <c r="L62" s="82">
        <v>10736</v>
      </c>
    </row>
    <row r="63" spans="1:12">
      <c r="A63" s="62" t="str">
        <f>'Use Table'!B66</f>
        <v>Educação pública</v>
      </c>
      <c r="B63" s="62">
        <f>'Use Table'!AO66/2</f>
        <v>18</v>
      </c>
      <c r="C63" s="74">
        <f>'Use Table'!G66</f>
        <v>2</v>
      </c>
      <c r="D63" s="62">
        <f>'Use Table'!H66+('Use Table'!AO66/2)</f>
        <v>30</v>
      </c>
      <c r="E63" s="74">
        <f>'Use Table'!F66+'Use Table'!W66</f>
        <v>1</v>
      </c>
      <c r="F63" s="62">
        <v>0</v>
      </c>
      <c r="G63" s="74">
        <f t="shared" si="0"/>
        <v>15950</v>
      </c>
      <c r="H63" s="74">
        <f>'Use Table'!BV66+'Use Table'!BO66+'Use Table'!BM66+'Use Table'!BL66</f>
        <v>235479</v>
      </c>
      <c r="I63" s="74">
        <f>'Use Table'!BX66</f>
        <v>782</v>
      </c>
      <c r="J63" s="74">
        <f>'Use Table'!BU66</f>
        <v>66</v>
      </c>
      <c r="K63" s="74">
        <f>'Use Table'!CB66</f>
        <v>252328</v>
      </c>
      <c r="L63" s="82">
        <v>3794</v>
      </c>
    </row>
    <row r="64" spans="1:12">
      <c r="A64" s="62" t="str">
        <f>'Use Table'!B67</f>
        <v>Educação privada</v>
      </c>
      <c r="B64" s="62">
        <f>'Use Table'!AO67/2</f>
        <v>41.5</v>
      </c>
      <c r="C64" s="74">
        <f>'Use Table'!G67</f>
        <v>1</v>
      </c>
      <c r="D64" s="62">
        <f>'Use Table'!H67+('Use Table'!AO67/2)</f>
        <v>71.5</v>
      </c>
      <c r="E64" s="74">
        <f>'Use Table'!F67+'Use Table'!W67</f>
        <v>0</v>
      </c>
      <c r="F64" s="62">
        <v>0</v>
      </c>
      <c r="G64" s="74">
        <f t="shared" si="0"/>
        <v>9335</v>
      </c>
      <c r="H64" s="74">
        <f>'Use Table'!BV67+'Use Table'!BO67+'Use Table'!BM67+'Use Table'!BL67</f>
        <v>1414</v>
      </c>
      <c r="I64" s="74">
        <f>'Use Table'!BX67</f>
        <v>72731</v>
      </c>
      <c r="J64" s="74">
        <f>'Use Table'!BU67</f>
        <v>45</v>
      </c>
      <c r="K64" s="74">
        <f>'Use Table'!CB67</f>
        <v>83639</v>
      </c>
      <c r="L64" s="82">
        <v>2388</v>
      </c>
    </row>
    <row r="65" spans="1:12">
      <c r="A65" s="62" t="str">
        <f>'Use Table'!B68</f>
        <v>Saúde pública</v>
      </c>
      <c r="B65" s="62">
        <f>'Use Table'!AO68/2</f>
        <v>1.5</v>
      </c>
      <c r="C65" s="74">
        <f>'Use Table'!G68</f>
        <v>0</v>
      </c>
      <c r="D65" s="62">
        <f>'Use Table'!H68+('Use Table'!AO68/2)</f>
        <v>1.5</v>
      </c>
      <c r="E65" s="74">
        <f>'Use Table'!F68+'Use Table'!W68</f>
        <v>0</v>
      </c>
      <c r="F65" s="62">
        <v>0</v>
      </c>
      <c r="G65" s="74">
        <f t="shared" si="0"/>
        <v>1747</v>
      </c>
      <c r="H65" s="74">
        <f>'Use Table'!BV68+'Use Table'!BO68+'Use Table'!BM68+'Use Table'!BL68</f>
        <v>143042</v>
      </c>
      <c r="I65" s="74">
        <f>'Use Table'!BX68</f>
        <v>1431</v>
      </c>
      <c r="J65" s="74">
        <f>'Use Table'!BU68</f>
        <v>2</v>
      </c>
      <c r="K65" s="74">
        <f>'Use Table'!CB68</f>
        <v>146225</v>
      </c>
      <c r="L65" s="82">
        <v>4786</v>
      </c>
    </row>
    <row r="66" spans="1:12">
      <c r="A66" s="62" t="str">
        <f>'Use Table'!B69</f>
        <v>Saúde privada</v>
      </c>
      <c r="B66" s="62">
        <f>'Use Table'!AO69/2</f>
        <v>1.5</v>
      </c>
      <c r="C66" s="74">
        <f>'Use Table'!G69</f>
        <v>0</v>
      </c>
      <c r="D66" s="62">
        <f>'Use Table'!H69+('Use Table'!AO69/2)</f>
        <v>2.5</v>
      </c>
      <c r="E66" s="74">
        <f>'Use Table'!F69+'Use Table'!W69</f>
        <v>1</v>
      </c>
      <c r="F66" s="62">
        <v>0</v>
      </c>
      <c r="G66" s="74">
        <f t="shared" si="0"/>
        <v>20493</v>
      </c>
      <c r="H66" s="74">
        <f>'Use Table'!BV69+'Use Table'!BO69+'Use Table'!BM69+'Use Table'!BL69</f>
        <v>31410</v>
      </c>
      <c r="I66" s="74">
        <f>'Use Table'!BX69</f>
        <v>104630</v>
      </c>
      <c r="J66" s="74">
        <f>'Use Table'!BU69</f>
        <v>19</v>
      </c>
      <c r="K66" s="74">
        <f>'Use Table'!CB69</f>
        <v>156557</v>
      </c>
      <c r="L66" s="82">
        <v>5493</v>
      </c>
    </row>
    <row r="67" spans="1:12">
      <c r="A67" s="62" t="str">
        <f>'Use Table'!B70</f>
        <v>Atividades artísticas, criativas e de espetáculos</v>
      </c>
      <c r="B67" s="62">
        <f>'Use Table'!AO70/2</f>
        <v>27</v>
      </c>
      <c r="C67" s="74">
        <f>'Use Table'!G70</f>
        <v>1</v>
      </c>
      <c r="D67" s="62">
        <f>'Use Table'!H70+('Use Table'!AO70/2)</f>
        <v>34</v>
      </c>
      <c r="E67" s="74">
        <f>'Use Table'!F70+'Use Table'!W70</f>
        <v>4</v>
      </c>
      <c r="F67" s="62">
        <v>0</v>
      </c>
      <c r="G67" s="74">
        <f t="shared" ref="G67:G89" si="1">K67-J67-I67-H67-E67-F67-D67-C67-B67</f>
        <v>11467</v>
      </c>
      <c r="H67" s="74">
        <f>'Use Table'!BV70+'Use Table'!BO70+'Use Table'!BM70+'Use Table'!BL70</f>
        <v>673</v>
      </c>
      <c r="I67" s="74">
        <f>'Use Table'!BX70</f>
        <v>17301</v>
      </c>
      <c r="J67" s="74">
        <f>'Use Table'!BU70</f>
        <v>1662</v>
      </c>
      <c r="K67" s="74">
        <f>'Use Table'!CB70</f>
        <v>31169</v>
      </c>
      <c r="L67" s="82">
        <v>958</v>
      </c>
    </row>
    <row r="68" spans="1:12">
      <c r="A68" s="62" t="str">
        <f>'Use Table'!B71</f>
        <v>Organizações associativas e outros serviços pessoais</v>
      </c>
      <c r="B68" s="62">
        <f>'Use Table'!AO71/2</f>
        <v>184.5</v>
      </c>
      <c r="C68" s="74">
        <f>'Use Table'!G71</f>
        <v>35</v>
      </c>
      <c r="D68" s="62">
        <f>'Use Table'!H71+('Use Table'!AO71/2)</f>
        <v>435.5</v>
      </c>
      <c r="E68" s="74">
        <f>'Use Table'!F71+'Use Table'!W71</f>
        <v>50</v>
      </c>
      <c r="F68" s="62">
        <v>0</v>
      </c>
      <c r="G68" s="74">
        <f t="shared" si="1"/>
        <v>56551</v>
      </c>
      <c r="H68" s="74">
        <f>'Use Table'!BV71+'Use Table'!BO71+'Use Table'!BM71+'Use Table'!BL71</f>
        <v>1703</v>
      </c>
      <c r="I68" s="74">
        <f>'Use Table'!BX71</f>
        <v>72153</v>
      </c>
      <c r="J68" s="74">
        <f>'Use Table'!BU71</f>
        <v>67</v>
      </c>
      <c r="K68" s="74">
        <f>'Use Table'!CB71</f>
        <v>131179</v>
      </c>
      <c r="L68" s="82">
        <v>8804</v>
      </c>
    </row>
    <row r="69" spans="1:12">
      <c r="A69" s="62" t="str">
        <f>'Use Table'!B72</f>
        <v>Serviços domésticos</v>
      </c>
      <c r="B69" s="62">
        <f>'Use Table'!AO72/2</f>
        <v>0</v>
      </c>
      <c r="C69" s="74">
        <f>'Use Table'!G72</f>
        <v>0</v>
      </c>
      <c r="D69" s="62">
        <f>'Use Table'!H72+('Use Table'!AO72/2)</f>
        <v>0</v>
      </c>
      <c r="E69" s="74">
        <f>'Use Table'!F72+'Use Table'!W72</f>
        <v>0</v>
      </c>
      <c r="F69" s="62">
        <v>0</v>
      </c>
      <c r="G69" s="74">
        <f t="shared" si="1"/>
        <v>0</v>
      </c>
      <c r="H69" s="74">
        <f>'Use Table'!BV72+'Use Table'!BO72+'Use Table'!BM72+'Use Table'!BL72</f>
        <v>0</v>
      </c>
      <c r="I69" s="74">
        <f>'Use Table'!BX72</f>
        <v>53656</v>
      </c>
      <c r="J69" s="74">
        <f>'Use Table'!BU72</f>
        <v>0</v>
      </c>
      <c r="K69" s="74">
        <f>'Use Table'!CB72</f>
        <v>53656</v>
      </c>
      <c r="L69" s="82">
        <v>0</v>
      </c>
    </row>
    <row r="70" spans="1:12">
      <c r="A70" s="62" t="str">
        <f>'Use Table'!B73</f>
        <v>Prod Nac</v>
      </c>
      <c r="B70" s="62">
        <f>'Use Table'!AO73/2</f>
        <v>51251.5</v>
      </c>
      <c r="C70" s="74">
        <f>'Use Table'!G73</f>
        <v>8396</v>
      </c>
      <c r="D70" s="62">
        <f>'Use Table'!H73+('Use Table'!AO73/2)</f>
        <v>102046.5</v>
      </c>
      <c r="E70" s="74">
        <f>'Use Table'!F73+'Use Table'!W73</f>
        <v>30461</v>
      </c>
      <c r="F70" s="62">
        <v>0</v>
      </c>
      <c r="G70" s="74">
        <f t="shared" si="1"/>
        <v>4328516</v>
      </c>
      <c r="H70" s="74">
        <f>'Use Table'!BV73+'Use Table'!BO73+'Use Table'!BM73+'Use Table'!BL73</f>
        <v>1244860</v>
      </c>
      <c r="I70" s="74">
        <f>'Use Table'!BX73</f>
        <v>2704826</v>
      </c>
      <c r="J70" s="74">
        <f>'Use Table'!BU73</f>
        <v>620077</v>
      </c>
      <c r="K70" s="74">
        <f>'Use Table'!CB73</f>
        <v>9090434</v>
      </c>
    </row>
    <row r="71" spans="1:12">
      <c r="A71" s="62" t="str">
        <f>'Use Table'!B74</f>
        <v>Importado</v>
      </c>
      <c r="B71" s="62">
        <f>'Use Table'!AO74/2</f>
        <v>4922.5</v>
      </c>
      <c r="C71" s="74">
        <f>'Use Table'!G74</f>
        <v>1351</v>
      </c>
      <c r="D71" s="62">
        <f>'Use Table'!H74+('Use Table'!AO74/2)</f>
        <v>17091.5</v>
      </c>
      <c r="E71" s="74">
        <f>'Use Table'!F74+'Use Table'!W74</f>
        <v>1149</v>
      </c>
      <c r="F71" s="62">
        <v>0</v>
      </c>
      <c r="G71" s="74">
        <f t="shared" si="1"/>
        <v>535442</v>
      </c>
      <c r="H71" s="74">
        <f>'Use Table'!BV74+'Use Table'!BO74+'Use Table'!BM74+'Use Table'!BL74</f>
        <v>19316</v>
      </c>
      <c r="I71" s="74">
        <f>'Use Table'!BX74</f>
        <v>163512</v>
      </c>
      <c r="J71" s="74">
        <f>'Use Table'!BU74</f>
        <v>0</v>
      </c>
      <c r="K71" s="74">
        <f>'Use Table'!CB74</f>
        <v>742784</v>
      </c>
    </row>
    <row r="72" spans="1:12">
      <c r="A72" s="62" t="str">
        <f>'Use Table'!B75</f>
        <v>Imp Import</v>
      </c>
      <c r="B72" s="62">
        <f>'Use Table'!AO75/2</f>
        <v>127.5</v>
      </c>
      <c r="C72" s="74">
        <f>'Use Table'!G75</f>
        <v>74</v>
      </c>
      <c r="D72" s="62">
        <f>'Use Table'!H75+('Use Table'!AO75/2)</f>
        <v>343.5</v>
      </c>
      <c r="E72" s="74">
        <f>'Use Table'!F75+'Use Table'!W75</f>
        <v>34</v>
      </c>
      <c r="F72" s="62">
        <v>0</v>
      </c>
      <c r="G72" s="74">
        <f t="shared" si="1"/>
        <v>25301</v>
      </c>
      <c r="H72" s="74">
        <f>'Use Table'!BV75+'Use Table'!BO75+'Use Table'!BM75+'Use Table'!BL75</f>
        <v>391</v>
      </c>
      <c r="I72" s="74">
        <f>'Use Table'!BX75</f>
        <v>10561</v>
      </c>
      <c r="J72" s="74">
        <f>'Use Table'!BU75</f>
        <v>0</v>
      </c>
      <c r="K72" s="74">
        <f>'Use Table'!CB75</f>
        <v>36832</v>
      </c>
    </row>
    <row r="73" spans="1:12">
      <c r="A73" s="62" t="str">
        <f>'Use Table'!B76</f>
        <v>ICMS Total</v>
      </c>
      <c r="B73" s="62">
        <f>'Use Table'!AO76/2</f>
        <v>4410</v>
      </c>
      <c r="C73" s="74">
        <f>'Use Table'!G76</f>
        <v>225</v>
      </c>
      <c r="D73" s="62">
        <f>'Use Table'!H76+('Use Table'!AO76/2)</f>
        <v>5180</v>
      </c>
      <c r="E73" s="74">
        <f>'Use Table'!F76+'Use Table'!W76</f>
        <v>709</v>
      </c>
      <c r="F73" s="62">
        <v>0</v>
      </c>
      <c r="G73" s="74">
        <f t="shared" si="1"/>
        <v>134188</v>
      </c>
      <c r="H73" s="74">
        <f>'Use Table'!BV76+'Use Table'!BO76+'Use Table'!BM76+'Use Table'!BL76</f>
        <v>8066</v>
      </c>
      <c r="I73" s="74">
        <f>'Use Table'!BX76</f>
        <v>210774</v>
      </c>
      <c r="J73" s="74">
        <f>'Use Table'!BU76</f>
        <v>0</v>
      </c>
      <c r="K73" s="74">
        <f>'Use Table'!CB76</f>
        <v>363552</v>
      </c>
    </row>
    <row r="74" spans="1:12">
      <c r="A74" s="62" t="str">
        <f>'Use Table'!B77</f>
        <v>Zeros</v>
      </c>
      <c r="B74" s="62">
        <f>'Use Table'!AO77/2</f>
        <v>0</v>
      </c>
      <c r="C74" s="74">
        <f>'Use Table'!G77</f>
        <v>0</v>
      </c>
      <c r="D74" s="62">
        <f>'Use Table'!H77+('Use Table'!AO77/2)</f>
        <v>0</v>
      </c>
      <c r="E74" s="74">
        <f>'Use Table'!F77+'Use Table'!W77</f>
        <v>0</v>
      </c>
      <c r="F74" s="62">
        <v>0</v>
      </c>
      <c r="G74" s="74">
        <f t="shared" si="1"/>
        <v>0</v>
      </c>
      <c r="H74" s="74">
        <f>'Use Table'!BV77+'Use Table'!BO77+'Use Table'!BM77+'Use Table'!BL77</f>
        <v>0</v>
      </c>
      <c r="I74" s="74">
        <f>'Use Table'!BX77</f>
        <v>0</v>
      </c>
      <c r="J74" s="74">
        <f>'Use Table'!BU77</f>
        <v>0</v>
      </c>
      <c r="K74" s="74">
        <f>'Use Table'!CB77</f>
        <v>0</v>
      </c>
    </row>
    <row r="75" spans="1:12">
      <c r="A75" s="62" t="str">
        <f>'Use Table'!B78</f>
        <v>IPI Total</v>
      </c>
      <c r="B75" s="62">
        <f>'Use Table'!AO78/2</f>
        <v>82.5</v>
      </c>
      <c r="C75" s="74">
        <f>'Use Table'!G78</f>
        <v>42</v>
      </c>
      <c r="D75" s="62">
        <f>'Use Table'!H78+('Use Table'!AO78/2)</f>
        <v>144.5</v>
      </c>
      <c r="E75" s="74">
        <f>'Use Table'!F78+'Use Table'!W78</f>
        <v>13</v>
      </c>
      <c r="F75" s="62">
        <v>0</v>
      </c>
      <c r="G75" s="74">
        <f t="shared" si="1"/>
        <v>20925</v>
      </c>
      <c r="H75" s="74">
        <f>'Use Table'!BV78+'Use Table'!BO78+'Use Table'!BM78+'Use Table'!BL78</f>
        <v>348</v>
      </c>
      <c r="I75" s="74">
        <f>'Use Table'!BX78</f>
        <v>21633</v>
      </c>
      <c r="J75" s="74">
        <f>'Use Table'!BU78</f>
        <v>0</v>
      </c>
      <c r="K75" s="74">
        <f>'Use Table'!CB78</f>
        <v>43188</v>
      </c>
    </row>
    <row r="76" spans="1:12">
      <c r="A76" s="62" t="str">
        <f>'Use Table'!B79</f>
        <v>Zeros</v>
      </c>
      <c r="B76" s="62">
        <f>'Use Table'!AO79/2</f>
        <v>0</v>
      </c>
      <c r="C76" s="74">
        <f>'Use Table'!G79</f>
        <v>0</v>
      </c>
      <c r="D76" s="62">
        <f>'Use Table'!H79+('Use Table'!AO79/2)</f>
        <v>0</v>
      </c>
      <c r="E76" s="74">
        <f>'Use Table'!F79+'Use Table'!W79</f>
        <v>0</v>
      </c>
      <c r="F76" s="62">
        <v>0</v>
      </c>
      <c r="G76" s="74">
        <f t="shared" si="1"/>
        <v>0</v>
      </c>
      <c r="H76" s="74">
        <f>'Use Table'!BV79+'Use Table'!BO79+'Use Table'!BM79+'Use Table'!BL79</f>
        <v>0</v>
      </c>
      <c r="I76" s="74">
        <f>'Use Table'!BX79</f>
        <v>0</v>
      </c>
      <c r="J76" s="74">
        <f>'Use Table'!BU79</f>
        <v>0</v>
      </c>
      <c r="K76" s="74">
        <f>'Use Table'!CB79</f>
        <v>0</v>
      </c>
    </row>
    <row r="77" spans="1:12">
      <c r="A77" s="62" t="str">
        <f>'Use Table'!B80</f>
        <v>Outros IIL Total</v>
      </c>
      <c r="B77" s="62">
        <f>'Use Table'!AO80/2</f>
        <v>1133</v>
      </c>
      <c r="C77" s="74">
        <f>'Use Table'!G80</f>
        <v>494</v>
      </c>
      <c r="D77" s="62">
        <f>'Use Table'!H80+('Use Table'!AO80/2)</f>
        <v>5809</v>
      </c>
      <c r="E77" s="74">
        <f>'Use Table'!F80+'Use Table'!W80</f>
        <v>992</v>
      </c>
      <c r="F77" s="62">
        <v>0</v>
      </c>
      <c r="G77" s="74">
        <f t="shared" si="1"/>
        <v>222362</v>
      </c>
      <c r="H77" s="74">
        <f>'Use Table'!BV80+'Use Table'!BO80+'Use Table'!BM80+'Use Table'!BL80</f>
        <v>15358</v>
      </c>
      <c r="I77" s="74">
        <f>'Use Table'!BX80</f>
        <v>88139</v>
      </c>
      <c r="J77" s="74">
        <f>'Use Table'!BU80</f>
        <v>0</v>
      </c>
      <c r="K77" s="74">
        <f>'Use Table'!CB80</f>
        <v>334287</v>
      </c>
    </row>
    <row r="78" spans="1:12">
      <c r="A78" s="62" t="str">
        <f>'Use Table'!B81</f>
        <v>Zeros</v>
      </c>
      <c r="B78" s="62">
        <f>'Use Table'!AO81/2</f>
        <v>0</v>
      </c>
      <c r="C78" s="74">
        <f>'Use Table'!G81</f>
        <v>0</v>
      </c>
      <c r="D78" s="62">
        <f>'Use Table'!H81+('Use Table'!AO81/2)</f>
        <v>0</v>
      </c>
      <c r="E78" s="74">
        <f>'Use Table'!F81+'Use Table'!W81</f>
        <v>0</v>
      </c>
      <c r="F78" s="62">
        <v>0</v>
      </c>
      <c r="G78" s="74">
        <f t="shared" si="1"/>
        <v>0</v>
      </c>
      <c r="H78" s="74">
        <f>'Use Table'!BV81+'Use Table'!BO81+'Use Table'!BM81+'Use Table'!BL81</f>
        <v>0</v>
      </c>
      <c r="I78" s="74">
        <f>'Use Table'!BX81</f>
        <v>0</v>
      </c>
      <c r="J78" s="74">
        <f>'Use Table'!BU81</f>
        <v>0</v>
      </c>
      <c r="K78" s="74">
        <f>'Use Table'!CB81</f>
        <v>0</v>
      </c>
    </row>
    <row r="79" spans="1:12">
      <c r="A79" s="62" t="str">
        <f>'Use Table'!B82</f>
        <v>CONSUMO INTERMEDIÁRIO</v>
      </c>
      <c r="B79" s="62">
        <f>'Use Table'!AO82/2</f>
        <v>61927</v>
      </c>
      <c r="C79" s="74">
        <f>'Use Table'!G82</f>
        <v>10582</v>
      </c>
      <c r="D79" s="62">
        <f>'Use Table'!H82+('Use Table'!AO82/2)</f>
        <v>130615</v>
      </c>
      <c r="E79" s="74">
        <f>'Use Table'!F82+'Use Table'!W82</f>
        <v>33358</v>
      </c>
      <c r="F79" s="62">
        <v>0</v>
      </c>
      <c r="G79" s="74">
        <f t="shared" si="1"/>
        <v>5266733</v>
      </c>
      <c r="H79" s="74">
        <f>'Use Table'!BV82+'Use Table'!BO82+'Use Table'!BM82+'Use Table'!BL82</f>
        <v>1288340</v>
      </c>
      <c r="I79" s="74">
        <f>'Use Table'!BX82</f>
        <v>3199445</v>
      </c>
      <c r="J79" s="74">
        <f>'Use Table'!BU82</f>
        <v>620077</v>
      </c>
      <c r="K79" s="74">
        <f>'Use Table'!CB82</f>
        <v>10611077</v>
      </c>
    </row>
    <row r="80" spans="1:12">
      <c r="A80" s="62" t="str">
        <f>'Use Table'!B83</f>
        <v>Remunerações</v>
      </c>
      <c r="B80" s="62">
        <f>'Use Table'!AO83/2</f>
        <v>7359.5</v>
      </c>
      <c r="C80" s="74">
        <f>'Use Table'!G83</f>
        <v>3875</v>
      </c>
      <c r="D80" s="62">
        <f>'Use Table'!H83+('Use Table'!AO83/2)</f>
        <v>26509.5</v>
      </c>
      <c r="E80" s="74">
        <f>'Use Table'!F83+'Use Table'!W83</f>
        <v>6475</v>
      </c>
      <c r="F80" s="62">
        <v>0</v>
      </c>
      <c r="G80" s="74">
        <f t="shared" si="1"/>
        <v>1587129</v>
      </c>
      <c r="H80" s="74">
        <f>'Use Table'!BV83+'Use Table'!BO83+'Use Table'!BM83+'Use Table'!BL83</f>
        <v>675979</v>
      </c>
      <c r="I80" s="74">
        <f>'Use Table'!BX83</f>
        <v>0</v>
      </c>
      <c r="J80" s="74">
        <f>'Use Table'!BU83</f>
        <v>0</v>
      </c>
      <c r="K80" s="74">
        <f>'Use Table'!CB83</f>
        <v>2307327</v>
      </c>
    </row>
    <row r="81" spans="1:11">
      <c r="A81" s="62" t="str">
        <f>'Use Table'!B84</f>
        <v xml:space="preserve">   Salários</v>
      </c>
      <c r="B81" s="62">
        <f>'Use Table'!AO84/2</f>
        <v>5404.5</v>
      </c>
      <c r="C81" s="74">
        <f>'Use Table'!G84</f>
        <v>3048</v>
      </c>
      <c r="D81" s="62">
        <f>'Use Table'!H84+('Use Table'!AO84/2)</f>
        <v>19348.5</v>
      </c>
      <c r="E81" s="74">
        <f>'Use Table'!F84+'Use Table'!W84</f>
        <v>4960</v>
      </c>
      <c r="F81" s="62">
        <v>0</v>
      </c>
      <c r="G81" s="74">
        <f t="shared" si="1"/>
        <v>1271692</v>
      </c>
      <c r="H81" s="74">
        <f>'Use Table'!BV84+'Use Table'!BO84+'Use Table'!BM84+'Use Table'!BL84</f>
        <v>519371</v>
      </c>
      <c r="I81" s="74">
        <f>'Use Table'!BX84</f>
        <v>0</v>
      </c>
      <c r="J81" s="74">
        <f>'Use Table'!BU84</f>
        <v>0</v>
      </c>
      <c r="K81" s="74">
        <f>'Use Table'!CB84</f>
        <v>1823824</v>
      </c>
    </row>
    <row r="82" spans="1:11">
      <c r="A82" s="62" t="str">
        <f>'Use Table'!B85</f>
        <v xml:space="preserve">   Contribuições sociais efetivas</v>
      </c>
      <c r="B82" s="62">
        <f>'Use Table'!AO85/2</f>
        <v>1955</v>
      </c>
      <c r="C82" s="74">
        <f>'Use Table'!G85</f>
        <v>827</v>
      </c>
      <c r="D82" s="62">
        <f>'Use Table'!H85+('Use Table'!AO85/2)</f>
        <v>7161</v>
      </c>
      <c r="E82" s="74">
        <f>'Use Table'!F85+'Use Table'!W85</f>
        <v>1515</v>
      </c>
      <c r="F82" s="62">
        <v>0</v>
      </c>
      <c r="G82" s="74">
        <f t="shared" si="1"/>
        <v>315437</v>
      </c>
      <c r="H82" s="74">
        <f>'Use Table'!BV85+'Use Table'!BO85+'Use Table'!BM85+'Use Table'!BL85</f>
        <v>94213</v>
      </c>
      <c r="I82" s="74">
        <f>'Use Table'!BX85</f>
        <v>0</v>
      </c>
      <c r="J82" s="74">
        <f>'Use Table'!BU85</f>
        <v>0</v>
      </c>
      <c r="K82" s="74">
        <f>'Use Table'!CB85</f>
        <v>421108</v>
      </c>
    </row>
    <row r="83" spans="1:11">
      <c r="A83" s="62" t="str">
        <f>'Use Table'!B86</f>
        <v xml:space="preserve">      Previdência oficial /FGTS</v>
      </c>
      <c r="B83" s="62">
        <f>'Use Table'!AO86/2</f>
        <v>1616.5</v>
      </c>
      <c r="C83" s="74">
        <f>'Use Table'!G86</f>
        <v>771</v>
      </c>
      <c r="D83" s="62">
        <f>'Use Table'!H86+('Use Table'!AO86/2)</f>
        <v>5902.5</v>
      </c>
      <c r="E83" s="74">
        <f>'Use Table'!F86+'Use Table'!W86</f>
        <v>1466</v>
      </c>
      <c r="F83" s="62">
        <v>0</v>
      </c>
      <c r="G83" s="74">
        <f t="shared" si="1"/>
        <v>298449</v>
      </c>
      <c r="H83" s="74">
        <f>'Use Table'!BV86+'Use Table'!BO86+'Use Table'!BM86+'Use Table'!BL86</f>
        <v>93433</v>
      </c>
      <c r="I83" s="74">
        <f>'Use Table'!BX86</f>
        <v>0</v>
      </c>
      <c r="J83" s="74">
        <f>'Use Table'!BU86</f>
        <v>0</v>
      </c>
      <c r="K83" s="74">
        <f>'Use Table'!CB86</f>
        <v>401638</v>
      </c>
    </row>
    <row r="84" spans="1:11">
      <c r="A84" s="62" t="str">
        <f>'Use Table'!B87</f>
        <v xml:space="preserve">      Previdência privada</v>
      </c>
      <c r="B84" s="62">
        <f>'Use Table'!AO87/2</f>
        <v>338.5</v>
      </c>
      <c r="C84" s="74">
        <f>'Use Table'!G87</f>
        <v>56</v>
      </c>
      <c r="D84" s="62">
        <f>'Use Table'!H87+('Use Table'!AO87/2)</f>
        <v>1258.5</v>
      </c>
      <c r="E84" s="74">
        <f>'Use Table'!F87+'Use Table'!W87</f>
        <v>49</v>
      </c>
      <c r="F84" s="62">
        <v>0</v>
      </c>
      <c r="G84" s="74">
        <f t="shared" si="1"/>
        <v>16988</v>
      </c>
      <c r="H84" s="74">
        <f>'Use Table'!BV87+'Use Table'!BO87+'Use Table'!BM87+'Use Table'!BL87</f>
        <v>780</v>
      </c>
      <c r="I84" s="74">
        <f>'Use Table'!BX87</f>
        <v>0</v>
      </c>
      <c r="J84" s="74">
        <f>'Use Table'!BU87</f>
        <v>0</v>
      </c>
      <c r="K84" s="74">
        <f>'Use Table'!CB87</f>
        <v>19470</v>
      </c>
    </row>
    <row r="85" spans="1:11">
      <c r="A85" s="62" t="str">
        <f>'Use Table'!B88</f>
        <v xml:space="preserve">   Contribuições sociais imputadas</v>
      </c>
      <c r="B85" s="62">
        <f>'Use Table'!AO88/2</f>
        <v>0</v>
      </c>
      <c r="C85" s="74">
        <f>'Use Table'!G88</f>
        <v>0</v>
      </c>
      <c r="D85" s="62">
        <f>'Use Table'!H88+('Use Table'!AO88/2)</f>
        <v>0</v>
      </c>
      <c r="E85" s="74">
        <f>'Use Table'!F88+'Use Table'!W88</f>
        <v>0</v>
      </c>
      <c r="F85" s="62">
        <v>0</v>
      </c>
      <c r="G85" s="74">
        <f t="shared" si="1"/>
        <v>0</v>
      </c>
      <c r="H85" s="74">
        <f>'Use Table'!BV88+'Use Table'!BO88+'Use Table'!BM88+'Use Table'!BL88</f>
        <v>62395</v>
      </c>
      <c r="I85" s="74">
        <f>'Use Table'!BX88</f>
        <v>0</v>
      </c>
      <c r="J85" s="74">
        <f>'Use Table'!BU88</f>
        <v>0</v>
      </c>
      <c r="K85" s="74">
        <f>'Use Table'!CB88</f>
        <v>62395</v>
      </c>
    </row>
    <row r="86" spans="1:11">
      <c r="A86" s="62" t="str">
        <f>'Use Table'!B89</f>
        <v>Excedente operacional bruto e rendimento misto bruto</v>
      </c>
      <c r="B86" s="62">
        <f>'Use Table'!AO89/2</f>
        <v>20624.5</v>
      </c>
      <c r="C86" s="74">
        <f>'Use Table'!G89</f>
        <v>4839</v>
      </c>
      <c r="D86" s="62">
        <f>'Use Table'!H89+('Use Table'!AO89/2)</f>
        <v>124463.5</v>
      </c>
      <c r="E86" s="74">
        <f>'Use Table'!F89+'Use Table'!W89</f>
        <v>21628</v>
      </c>
      <c r="F86" s="62">
        <v>0</v>
      </c>
      <c r="G86" s="74">
        <f t="shared" si="1"/>
        <v>1930203</v>
      </c>
      <c r="H86" s="74">
        <f>'Use Table'!BV89+'Use Table'!BO89+'Use Table'!BM89+'Use Table'!BL89</f>
        <v>70093</v>
      </c>
      <c r="I86" s="74">
        <f>'Use Table'!BX89</f>
        <v>0</v>
      </c>
      <c r="J86" s="74">
        <f>'Use Table'!BU89</f>
        <v>0</v>
      </c>
      <c r="K86" s="74">
        <f>'Use Table'!CB89</f>
        <v>2171851</v>
      </c>
    </row>
    <row r="87" spans="1:11">
      <c r="A87" s="62" t="str">
        <f>'Use Table'!B90</f>
        <v xml:space="preserve">   Rendimento misto bruto</v>
      </c>
      <c r="B87" s="62">
        <f>'Use Table'!AO90/2</f>
        <v>0</v>
      </c>
      <c r="C87" s="74">
        <f>'Use Table'!G90</f>
        <v>253</v>
      </c>
      <c r="D87" s="62">
        <f>'Use Table'!H90+('Use Table'!AO90/2)</f>
        <v>0</v>
      </c>
      <c r="E87" s="74">
        <f>'Use Table'!F90+'Use Table'!W90</f>
        <v>9586</v>
      </c>
      <c r="F87" s="62">
        <v>0</v>
      </c>
      <c r="G87" s="74">
        <f t="shared" si="1"/>
        <v>450978</v>
      </c>
      <c r="H87" s="74">
        <f>'Use Table'!BV90+'Use Table'!BO90+'Use Table'!BM90+'Use Table'!BL90</f>
        <v>0</v>
      </c>
      <c r="I87" s="74">
        <f>'Use Table'!BX90</f>
        <v>0</v>
      </c>
      <c r="J87" s="74">
        <f>'Use Table'!BU90</f>
        <v>0</v>
      </c>
      <c r="K87" s="74">
        <f>'Use Table'!CB90</f>
        <v>460817</v>
      </c>
    </row>
    <row r="88" spans="1:11">
      <c r="A88" s="62" t="str">
        <f>'Use Table'!B91</f>
        <v xml:space="preserve">   Excedente operacional bruto (EOB)</v>
      </c>
      <c r="B88" s="62">
        <f>'Use Table'!AO91/2</f>
        <v>20624.5</v>
      </c>
      <c r="C88" s="74">
        <f>'Use Table'!G91</f>
        <v>4586</v>
      </c>
      <c r="D88" s="62">
        <f>'Use Table'!H91+('Use Table'!AO91/2)</f>
        <v>124463.5</v>
      </c>
      <c r="E88" s="74">
        <f>'Use Table'!F91+'Use Table'!W91</f>
        <v>12042</v>
      </c>
      <c r="F88" s="62">
        <v>0</v>
      </c>
      <c r="G88" s="74">
        <f t="shared" si="1"/>
        <v>1479225</v>
      </c>
      <c r="H88" s="74">
        <f>'Use Table'!BV91+'Use Table'!BO91+'Use Table'!BM91+'Use Table'!BL91</f>
        <v>70093</v>
      </c>
      <c r="I88" s="74">
        <f>'Use Table'!BX91</f>
        <v>0</v>
      </c>
      <c r="J88" s="74">
        <f>'Use Table'!BU91</f>
        <v>0</v>
      </c>
      <c r="K88" s="74">
        <f>'Use Table'!CB91</f>
        <v>1711034</v>
      </c>
    </row>
    <row r="89" spans="1:11">
      <c r="A89" s="62" t="str">
        <f>'Use Table'!B92</f>
        <v>VALOR ADICIONADO CUSTO FATORES</v>
      </c>
      <c r="B89" s="62">
        <f>'Use Table'!AO92/2</f>
        <v>27984</v>
      </c>
      <c r="C89" s="74">
        <f>'Use Table'!G92</f>
        <v>8714</v>
      </c>
      <c r="D89" s="62">
        <f>'Use Table'!H92+('Use Table'!AO92/2)</f>
        <v>150973</v>
      </c>
      <c r="E89" s="74">
        <f>'Use Table'!F92+'Use Table'!W92</f>
        <v>28103</v>
      </c>
      <c r="F89" s="62">
        <v>0</v>
      </c>
      <c r="G89" s="74">
        <f t="shared" si="1"/>
        <v>3517332</v>
      </c>
      <c r="H89" s="74">
        <f>'Use Table'!BV92+'Use Table'!BO92+'Use Table'!BM92+'Use Table'!BL92</f>
        <v>746072</v>
      </c>
      <c r="I89" s="74">
        <f>'Use Table'!BX92</f>
        <v>0</v>
      </c>
      <c r="J89" s="74">
        <f>'Use Table'!BU92</f>
        <v>0</v>
      </c>
      <c r="K89" s="74">
        <f>'Use Table'!CB92</f>
        <v>4479178</v>
      </c>
    </row>
    <row r="90" spans="1:11">
      <c r="A90" s="62"/>
      <c r="B90" s="62"/>
      <c r="C90" s="74"/>
    </row>
    <row r="91" spans="1:11">
      <c r="A91" s="62"/>
    </row>
    <row r="92" spans="1:11">
      <c r="A92" s="62"/>
    </row>
    <row r="93" spans="1:11">
      <c r="A93" s="62"/>
    </row>
    <row r="94" spans="1:11">
      <c r="A94" s="62"/>
    </row>
    <row r="95" spans="1:11">
      <c r="A95" s="62"/>
    </row>
    <row r="96" spans="1:11">
      <c r="A96" s="62"/>
    </row>
    <row r="97" spans="1:1">
      <c r="A97" s="62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  <row r="112" spans="1:1">
      <c r="A112" s="62"/>
    </row>
    <row r="113" spans="1:1">
      <c r="A113" s="62"/>
    </row>
    <row r="114" spans="1:1">
      <c r="A114" s="62"/>
    </row>
    <row r="115" spans="1:1">
      <c r="A115" s="62"/>
    </row>
    <row r="116" spans="1:1">
      <c r="A116" s="62"/>
    </row>
    <row r="117" spans="1:1">
      <c r="A117" s="62"/>
    </row>
    <row r="118" spans="1:1">
      <c r="A118" s="62"/>
    </row>
    <row r="119" spans="1:1">
      <c r="A119" s="62"/>
    </row>
    <row r="120" spans="1:1">
      <c r="A120" s="62"/>
    </row>
    <row r="121" spans="1:1">
      <c r="A121" s="62"/>
    </row>
    <row r="122" spans="1:1">
      <c r="A122" s="62"/>
    </row>
    <row r="123" spans="1:1">
      <c r="A123" s="62"/>
    </row>
    <row r="124" spans="1:1">
      <c r="A124" s="62"/>
    </row>
    <row r="125" spans="1:1">
      <c r="A125" s="62"/>
    </row>
    <row r="126" spans="1:1">
      <c r="A126" s="62"/>
    </row>
    <row r="127" spans="1:1">
      <c r="A127" s="62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U115"/>
  <sheetViews>
    <sheetView workbookViewId="0">
      <selection activeCell="A23" sqref="A23"/>
    </sheetView>
  </sheetViews>
  <sheetFormatPr defaultColWidth="8.77734375" defaultRowHeight="14.4"/>
  <cols>
    <col min="2" max="2" width="47.33203125" customWidth="1"/>
    <col min="3" max="3" width="14" customWidth="1"/>
    <col min="4" max="4" width="19.6640625" customWidth="1"/>
    <col min="5" max="5" width="18.6640625" customWidth="1"/>
    <col min="6" max="7" width="18.109375" customWidth="1"/>
    <col min="8" max="8" width="18.6640625" customWidth="1"/>
    <col min="9" max="9" width="19.33203125" customWidth="1"/>
  </cols>
  <sheetData>
    <row r="1" spans="1:1">
      <c r="A1" t="s">
        <v>258</v>
      </c>
    </row>
    <row r="2" spans="1:1">
      <c r="A2" t="s">
        <v>259</v>
      </c>
    </row>
    <row r="3" spans="1:1">
      <c r="A3" t="s">
        <v>260</v>
      </c>
    </row>
    <row r="4" spans="1:1">
      <c r="A4" t="s">
        <v>261</v>
      </c>
    </row>
    <row r="6" spans="1:1" s="4" customFormat="1">
      <c r="A6" s="4" t="s">
        <v>262</v>
      </c>
    </row>
    <row r="7" spans="1:1" s="4" customFormat="1">
      <c r="A7" s="4" t="s">
        <v>263</v>
      </c>
    </row>
    <row r="8" spans="1:1" s="4" customFormat="1">
      <c r="A8" s="4" t="s">
        <v>264</v>
      </c>
    </row>
    <row r="9" spans="1:1" s="4" customFormat="1"/>
    <row r="10" spans="1:1" s="4" customFormat="1">
      <c r="A10" s="4" t="s">
        <v>265</v>
      </c>
    </row>
    <row r="11" spans="1:1" s="4" customFormat="1">
      <c r="A11" s="4" t="s">
        <v>268</v>
      </c>
    </row>
    <row r="12" spans="1:1" s="4" customFormat="1">
      <c r="A12" s="4" t="s">
        <v>266</v>
      </c>
    </row>
    <row r="13" spans="1:1" s="4" customFormat="1"/>
    <row r="14" spans="1:1" s="4" customFormat="1">
      <c r="A14" s="4" t="s">
        <v>285</v>
      </c>
    </row>
    <row r="15" spans="1:1" s="4" customFormat="1">
      <c r="A15" s="4" t="s">
        <v>269</v>
      </c>
    </row>
    <row r="16" spans="1:1" s="4" customFormat="1">
      <c r="A16" s="4" t="s">
        <v>270</v>
      </c>
    </row>
    <row r="17" spans="1:21" s="4" customFormat="1">
      <c r="A17" s="4" t="s">
        <v>271</v>
      </c>
    </row>
    <row r="18" spans="1:21" s="4" customFormat="1"/>
    <row r="19" spans="1:21" s="4" customFormat="1">
      <c r="A19" s="4" t="s">
        <v>272</v>
      </c>
    </row>
    <row r="20" spans="1:21" s="4" customFormat="1">
      <c r="A20" s="4" t="s">
        <v>273</v>
      </c>
    </row>
    <row r="21" spans="1:21" s="4" customFormat="1">
      <c r="A21" s="4" t="s">
        <v>274</v>
      </c>
    </row>
    <row r="22" spans="1:21" s="4" customFormat="1">
      <c r="A22" s="4" t="s">
        <v>275</v>
      </c>
    </row>
    <row r="23" spans="1:21" s="4" customFormat="1">
      <c r="A23" s="16">
        <v>3</v>
      </c>
      <c r="B23" s="4" t="s">
        <v>276</v>
      </c>
    </row>
    <row r="24" spans="1:21" s="4" customFormat="1"/>
    <row r="25" spans="1:21" s="4" customFormat="1">
      <c r="A25" s="4" t="s">
        <v>277</v>
      </c>
    </row>
    <row r="26" spans="1:21">
      <c r="A26" t="s">
        <v>278</v>
      </c>
    </row>
    <row r="27" spans="1:21" s="4" customFormat="1">
      <c r="A27" s="4" t="s">
        <v>286</v>
      </c>
    </row>
    <row r="28" spans="1:21" s="4" customFormat="1">
      <c r="A28" s="4" t="s">
        <v>287</v>
      </c>
    </row>
    <row r="29" spans="1:21" s="4" customFormat="1"/>
    <row r="31" spans="1:21" ht="28.8">
      <c r="A31" s="2" t="str">
        <f>'BEA Use'!A7</f>
        <v>IOCode</v>
      </c>
      <c r="B31" s="2" t="str">
        <f>'BEA Use'!B7</f>
        <v>Name</v>
      </c>
      <c r="C31" s="13" t="s">
        <v>267</v>
      </c>
      <c r="D31" s="11" t="s">
        <v>281</v>
      </c>
      <c r="E31" s="11" t="s">
        <v>282</v>
      </c>
      <c r="F31" s="13" t="s">
        <v>279</v>
      </c>
      <c r="G31" s="11" t="s">
        <v>283</v>
      </c>
      <c r="H31" s="11" t="s">
        <v>284</v>
      </c>
      <c r="I31" s="11" t="s">
        <v>1363</v>
      </c>
      <c r="J31" s="41" t="s">
        <v>1376</v>
      </c>
    </row>
    <row r="32" spans="1:21">
      <c r="A32" s="4" t="str">
        <f>'BEA Use'!A8</f>
        <v>111CA</v>
      </c>
      <c r="B32" s="12" t="str">
        <f>'BEA Use'!B8</f>
        <v>Farms</v>
      </c>
      <c r="C32">
        <f>'BEA Supply Condensed'!D2</f>
        <v>40600</v>
      </c>
      <c r="D32" s="17">
        <f>'BEA Supply Condensed'!E2*'BEA Supply Condensed'!D2/SUM('BEA Supply Condensed'!C2:D2)</f>
        <v>8294.4111269467212</v>
      </c>
      <c r="E32" s="17">
        <f>'BEA Supply Condensed'!F2*($A$23*'BEA Supply Condensed'!D2)/($A$23*'BEA Supply Condensed'!D2+'BEA Supply Condensed'!C2)</f>
        <v>14049.757307435595</v>
      </c>
      <c r="F32">
        <f>'BEA Supply Condensed'!G2</f>
        <v>44</v>
      </c>
      <c r="G32" s="17">
        <f>'BEA Supply Condensed'!H2*'BEA Supply Condensed'!D2/SUM('BEA Supply Condensed'!C2:D2)</f>
        <v>534.51959304048432</v>
      </c>
      <c r="H32" s="17">
        <f>SUM(C32:G32)</f>
        <v>63522.688027422802</v>
      </c>
      <c r="I32" s="39">
        <f>IF(ISERROR(H32/'BEA Supply Condensed'!J2),"",H32/'BEA Supply Condensed'!J2)</f>
        <v>0.11216886779470506</v>
      </c>
      <c r="J32" s="42">
        <f>$I32</f>
        <v>0.11216886779470506</v>
      </c>
      <c r="K32" s="42">
        <f t="shared" ref="K32:U47" si="0">$I32</f>
        <v>0.11216886779470506</v>
      </c>
      <c r="L32" s="42">
        <f t="shared" si="0"/>
        <v>0.11216886779470506</v>
      </c>
      <c r="M32" s="42">
        <f t="shared" si="0"/>
        <v>0.11216886779470506</v>
      </c>
      <c r="N32" s="42">
        <f t="shared" si="0"/>
        <v>0.11216886779470506</v>
      </c>
      <c r="O32" s="42">
        <f t="shared" si="0"/>
        <v>0.11216886779470506</v>
      </c>
      <c r="P32" s="42">
        <f t="shared" si="0"/>
        <v>0.11216886779470506</v>
      </c>
      <c r="Q32" s="42">
        <f t="shared" si="0"/>
        <v>0.11216886779470506</v>
      </c>
      <c r="R32" s="42">
        <f t="shared" si="0"/>
        <v>0.11216886779470506</v>
      </c>
      <c r="S32" s="42">
        <f t="shared" si="0"/>
        <v>0.11216886779470506</v>
      </c>
      <c r="T32" s="42">
        <f t="shared" si="0"/>
        <v>0.11216886779470506</v>
      </c>
      <c r="U32" s="42">
        <f t="shared" si="0"/>
        <v>0.11216886779470506</v>
      </c>
    </row>
    <row r="33" spans="1:21">
      <c r="A33" s="4" t="str">
        <f>'BEA Use'!A9</f>
        <v>113FF</v>
      </c>
      <c r="B33" s="4" t="str">
        <f>'BEA Use'!B9</f>
        <v>Forestry, fishing, and related activities</v>
      </c>
      <c r="C33" s="4">
        <f>'BEA Supply Condensed'!D3</f>
        <v>17665</v>
      </c>
      <c r="D33" s="17">
        <f>'BEA Supply Condensed'!E3*'BEA Supply Condensed'!D3/SUM('BEA Supply Condensed'!C3:D3)</f>
        <v>2206.5412534316029</v>
      </c>
      <c r="E33" s="17">
        <f>'BEA Supply Condensed'!F3*($A$23*'BEA Supply Condensed'!D3)/($A$23*'BEA Supply Condensed'!D3+'BEA Supply Condensed'!C3)</f>
        <v>1994.4501962201798</v>
      </c>
      <c r="F33" s="4">
        <f>'BEA Supply Condensed'!G3</f>
        <v>10</v>
      </c>
      <c r="G33" s="17">
        <f>'BEA Supply Condensed'!H3*'BEA Supply Condensed'!D3/SUM('BEA Supply Condensed'!C3:D3)</f>
        <v>165.36498652091115</v>
      </c>
      <c r="H33" s="17">
        <f t="shared" ref="H33:H40" si="1">SUM(C33:G33)</f>
        <v>22041.356436172693</v>
      </c>
      <c r="I33" s="39">
        <f>IF(ISERROR(H33/'BEA Supply Condensed'!J3),"",H33/'BEA Supply Condensed'!J3)</f>
        <v>0.22934422862435949</v>
      </c>
      <c r="J33" s="42">
        <f t="shared" ref="J33:U57" si="2">$I33</f>
        <v>0.22934422862435949</v>
      </c>
      <c r="K33" s="42">
        <f t="shared" si="2"/>
        <v>0.22934422862435949</v>
      </c>
      <c r="L33" s="42">
        <f t="shared" si="2"/>
        <v>0.22934422862435949</v>
      </c>
      <c r="M33" s="42">
        <f t="shared" si="2"/>
        <v>0.22934422862435949</v>
      </c>
      <c r="N33" s="42">
        <f t="shared" si="2"/>
        <v>0.22934422862435949</v>
      </c>
      <c r="O33" s="42">
        <f t="shared" si="2"/>
        <v>0.22934422862435949</v>
      </c>
      <c r="P33" s="42">
        <f t="shared" si="2"/>
        <v>0.22934422862435949</v>
      </c>
      <c r="Q33" s="42">
        <f t="shared" si="2"/>
        <v>0.22934422862435949</v>
      </c>
      <c r="R33" s="42">
        <f t="shared" si="2"/>
        <v>0.22934422862435949</v>
      </c>
      <c r="S33" s="42">
        <f t="shared" si="2"/>
        <v>0.22934422862435949</v>
      </c>
      <c r="T33" s="42">
        <f t="shared" si="2"/>
        <v>0.22934422862435949</v>
      </c>
      <c r="U33" s="42">
        <f t="shared" si="2"/>
        <v>0.22934422862435949</v>
      </c>
    </row>
    <row r="34" spans="1:21">
      <c r="A34" s="4" t="str">
        <f>'BEA Use'!A10</f>
        <v>211</v>
      </c>
      <c r="B34" s="4" t="str">
        <f>'BEA Use'!B10</f>
        <v>Oil and gas extraction</v>
      </c>
      <c r="C34" s="4">
        <f>'BEA Supply Condensed'!D4</f>
        <v>144847</v>
      </c>
      <c r="D34" s="17">
        <f>'BEA Supply Condensed'!E4*'BEA Supply Condensed'!D4/SUM('BEA Supply Condensed'!C4:D4)</f>
        <v>4101.1567866070791</v>
      </c>
      <c r="E34" s="17">
        <f>'BEA Supply Condensed'!F4*($A$23*'BEA Supply Condensed'!D4)/($A$23*'BEA Supply Condensed'!D4+'BEA Supply Condensed'!C4)</f>
        <v>32545.026003670791</v>
      </c>
      <c r="F34" s="4">
        <f>'BEA Supply Condensed'!G4</f>
        <v>138</v>
      </c>
      <c r="G34" s="17">
        <f>'BEA Supply Condensed'!H4*'BEA Supply Condensed'!D4/SUM('BEA Supply Condensed'!C4:D4)</f>
        <v>3593.7695913966004</v>
      </c>
      <c r="H34" s="17">
        <f t="shared" si="1"/>
        <v>185224.95238167446</v>
      </c>
      <c r="I34" s="39">
        <f>IF(ISERROR(H34/'BEA Supply Condensed'!J4),"",H34/'BEA Supply Condensed'!J4)</f>
        <v>0.41238261899303691</v>
      </c>
      <c r="J34" s="42">
        <f t="shared" si="2"/>
        <v>0.41238261899303691</v>
      </c>
      <c r="K34" s="42">
        <f t="shared" si="2"/>
        <v>0.41238261899303691</v>
      </c>
      <c r="L34" s="42">
        <f t="shared" si="2"/>
        <v>0.41238261899303691</v>
      </c>
      <c r="M34" s="42">
        <f t="shared" si="2"/>
        <v>0.41238261899303691</v>
      </c>
      <c r="N34" s="42">
        <f t="shared" si="2"/>
        <v>0.41238261899303691</v>
      </c>
      <c r="O34" s="42">
        <f t="shared" si="2"/>
        <v>0.41238261899303691</v>
      </c>
      <c r="P34" s="42">
        <f t="shared" si="2"/>
        <v>0.41238261899303691</v>
      </c>
      <c r="Q34" s="42">
        <f t="shared" si="0"/>
        <v>0.41238261899303691</v>
      </c>
      <c r="R34" s="42">
        <f t="shared" si="0"/>
        <v>0.41238261899303691</v>
      </c>
      <c r="S34" s="42">
        <f t="shared" si="0"/>
        <v>0.41238261899303691</v>
      </c>
      <c r="T34" s="42">
        <f t="shared" si="0"/>
        <v>0.41238261899303691</v>
      </c>
      <c r="U34" s="42">
        <f t="shared" si="0"/>
        <v>0.41238261899303691</v>
      </c>
    </row>
    <row r="35" spans="1:21">
      <c r="A35" s="4" t="str">
        <f>'BEA Use'!A11</f>
        <v>212</v>
      </c>
      <c r="B35" s="4" t="str">
        <f>'BEA Use'!B11</f>
        <v>Mining, except oil and gas</v>
      </c>
      <c r="C35" s="4">
        <f>'BEA Supply Condensed'!D5</f>
        <v>-608</v>
      </c>
      <c r="D35" s="17">
        <f>'BEA Supply Condensed'!E5*'BEA Supply Condensed'!D5/SUM('BEA Supply Condensed'!C5:D5)</f>
        <v>-59.735006535947711</v>
      </c>
      <c r="E35" s="17">
        <f>'BEA Supply Condensed'!F5*($A$23*'BEA Supply Condensed'!D5)/($A$23*'BEA Supply Condensed'!D5+'BEA Supply Condensed'!C5)</f>
        <v>-693.1219382604537</v>
      </c>
      <c r="F35" s="4">
        <f>'BEA Supply Condensed'!G5</f>
        <v>2</v>
      </c>
      <c r="G35" s="17">
        <f>'BEA Supply Condensed'!H5*'BEA Supply Condensed'!D5/SUM('BEA Supply Condensed'!C5:D5)</f>
        <v>-23.088104575163399</v>
      </c>
      <c r="H35" s="17">
        <f t="shared" si="1"/>
        <v>-1381.9450493715649</v>
      </c>
      <c r="I35" s="39">
        <f>IF(ISERROR(H35/'BEA Supply Condensed'!J5),"",H35/'BEA Supply Condensed'!J5)</f>
        <v>-1.1961578172035149E-2</v>
      </c>
      <c r="J35" s="42">
        <f t="shared" si="2"/>
        <v>-1.1961578172035149E-2</v>
      </c>
      <c r="K35" s="42">
        <f t="shared" si="2"/>
        <v>-1.1961578172035149E-2</v>
      </c>
      <c r="L35" s="42">
        <f t="shared" si="2"/>
        <v>-1.1961578172035149E-2</v>
      </c>
      <c r="M35" s="42">
        <f t="shared" si="2"/>
        <v>-1.1961578172035149E-2</v>
      </c>
      <c r="N35" s="42">
        <f t="shared" si="2"/>
        <v>-1.1961578172035149E-2</v>
      </c>
      <c r="O35" s="42">
        <f t="shared" si="2"/>
        <v>-1.1961578172035149E-2</v>
      </c>
      <c r="P35" s="42">
        <f t="shared" si="2"/>
        <v>-1.1961578172035149E-2</v>
      </c>
      <c r="Q35" s="42">
        <f t="shared" si="0"/>
        <v>-1.1961578172035149E-2</v>
      </c>
      <c r="R35" s="42">
        <f t="shared" si="0"/>
        <v>-1.1961578172035149E-2</v>
      </c>
      <c r="S35" s="42">
        <f t="shared" si="0"/>
        <v>-1.1961578172035149E-2</v>
      </c>
      <c r="T35" s="42">
        <f t="shared" si="0"/>
        <v>-1.1961578172035149E-2</v>
      </c>
      <c r="U35" s="42">
        <f t="shared" si="0"/>
        <v>-1.1961578172035149E-2</v>
      </c>
    </row>
    <row r="36" spans="1:21">
      <c r="A36" s="4" t="str">
        <f>'BEA Use'!A12</f>
        <v>213</v>
      </c>
      <c r="B36" s="4" t="str">
        <f>'BEA Use'!B12</f>
        <v>Support activities for mining</v>
      </c>
      <c r="C36" s="4">
        <f>'BEA Supply Condensed'!D6</f>
        <v>865</v>
      </c>
      <c r="D36" s="17">
        <f>'BEA Supply Condensed'!E6*'BEA Supply Condensed'!D6/SUM('BEA Supply Condensed'!C6:D6)</f>
        <v>0</v>
      </c>
      <c r="E36" s="17">
        <f>'BEA Supply Condensed'!F6*($A$23*'BEA Supply Condensed'!D6)/($A$23*'BEA Supply Condensed'!D6+'BEA Supply Condensed'!C6)</f>
        <v>0</v>
      </c>
      <c r="F36" s="4">
        <f>'BEA Supply Condensed'!G6</f>
        <v>0</v>
      </c>
      <c r="G36" s="17">
        <f>'BEA Supply Condensed'!H6*'BEA Supply Condensed'!D6/SUM('BEA Supply Condensed'!C6:D6)</f>
        <v>0</v>
      </c>
      <c r="H36" s="17">
        <f t="shared" si="1"/>
        <v>865</v>
      </c>
      <c r="I36" s="39">
        <f>IF(ISERROR(H36/'BEA Supply Condensed'!J6),"",H36/'BEA Supply Condensed'!J6)</f>
        <v>7.0266362314484621E-3</v>
      </c>
      <c r="J36" s="42">
        <f t="shared" si="2"/>
        <v>7.0266362314484621E-3</v>
      </c>
      <c r="K36" s="42">
        <f t="shared" si="2"/>
        <v>7.0266362314484621E-3</v>
      </c>
      <c r="L36" s="42">
        <f t="shared" si="2"/>
        <v>7.0266362314484621E-3</v>
      </c>
      <c r="M36" s="42">
        <f t="shared" si="2"/>
        <v>7.0266362314484621E-3</v>
      </c>
      <c r="N36" s="42">
        <f t="shared" si="2"/>
        <v>7.0266362314484621E-3</v>
      </c>
      <c r="O36" s="42">
        <f t="shared" si="2"/>
        <v>7.0266362314484621E-3</v>
      </c>
      <c r="P36" s="42">
        <f t="shared" si="2"/>
        <v>7.0266362314484621E-3</v>
      </c>
      <c r="Q36" s="42">
        <f t="shared" si="0"/>
        <v>7.0266362314484621E-3</v>
      </c>
      <c r="R36" s="42">
        <f t="shared" si="0"/>
        <v>7.0266362314484621E-3</v>
      </c>
      <c r="S36" s="42">
        <f t="shared" si="0"/>
        <v>7.0266362314484621E-3</v>
      </c>
      <c r="T36" s="42">
        <f t="shared" si="0"/>
        <v>7.0266362314484621E-3</v>
      </c>
      <c r="U36" s="42">
        <f t="shared" si="0"/>
        <v>7.0266362314484621E-3</v>
      </c>
    </row>
    <row r="37" spans="1:21">
      <c r="A37" s="4" t="str">
        <f>'BEA Use'!A13</f>
        <v>22</v>
      </c>
      <c r="B37" s="4" t="str">
        <f>'BEA Use'!B13</f>
        <v>Utilities</v>
      </c>
      <c r="C37" s="4">
        <f>'BEA Supply Condensed'!D7</f>
        <v>2402</v>
      </c>
      <c r="D37" s="17">
        <f>'BEA Supply Condensed'!E7*'BEA Supply Condensed'!D7/SUM('BEA Supply Condensed'!C7:D7)</f>
        <v>0</v>
      </c>
      <c r="E37" s="17">
        <f>'BEA Supply Condensed'!F7*($A$23*'BEA Supply Condensed'!D7)/($A$23*'BEA Supply Condensed'!D7+'BEA Supply Condensed'!C7)</f>
        <v>0</v>
      </c>
      <c r="F37" s="4">
        <f>'BEA Supply Condensed'!G7</f>
        <v>0</v>
      </c>
      <c r="G37" s="17">
        <f>'BEA Supply Condensed'!H7*'BEA Supply Condensed'!D7/SUM('BEA Supply Condensed'!C7:D7)</f>
        <v>121.83220103189136</v>
      </c>
      <c r="H37" s="17">
        <f t="shared" si="1"/>
        <v>2523.8322010318911</v>
      </c>
      <c r="I37" s="39">
        <f>IF(ISERROR(H37/'BEA Supply Condensed'!J7),"",H37/'BEA Supply Condensed'!J7)</f>
        <v>3.9733938109676918E-3</v>
      </c>
      <c r="J37" s="42">
        <f t="shared" si="2"/>
        <v>3.9733938109676918E-3</v>
      </c>
      <c r="K37" s="42">
        <f t="shared" si="2"/>
        <v>3.9733938109676918E-3</v>
      </c>
      <c r="L37" s="42">
        <f t="shared" si="2"/>
        <v>3.9733938109676918E-3</v>
      </c>
      <c r="M37" s="42">
        <f t="shared" si="2"/>
        <v>3.9733938109676918E-3</v>
      </c>
      <c r="N37" s="42">
        <f t="shared" si="2"/>
        <v>3.9733938109676918E-3</v>
      </c>
      <c r="O37" s="42">
        <f t="shared" si="2"/>
        <v>3.9733938109676918E-3</v>
      </c>
      <c r="P37" s="42">
        <f t="shared" si="2"/>
        <v>3.9733938109676918E-3</v>
      </c>
      <c r="Q37" s="42">
        <f t="shared" si="0"/>
        <v>3.9733938109676918E-3</v>
      </c>
      <c r="R37" s="42">
        <f t="shared" si="0"/>
        <v>3.9733938109676918E-3</v>
      </c>
      <c r="S37" s="42">
        <f t="shared" si="0"/>
        <v>3.9733938109676918E-3</v>
      </c>
      <c r="T37" s="42">
        <f t="shared" si="0"/>
        <v>3.9733938109676918E-3</v>
      </c>
      <c r="U37" s="42">
        <f t="shared" si="0"/>
        <v>3.9733938109676918E-3</v>
      </c>
    </row>
    <row r="38" spans="1:21">
      <c r="A38" s="4" t="str">
        <f>'BEA Use'!A14</f>
        <v>23</v>
      </c>
      <c r="B38" s="4" t="str">
        <f>'BEA Use'!B14</f>
        <v>Construction</v>
      </c>
      <c r="C38" s="4">
        <f>'BEA Supply Condensed'!D8</f>
        <v>0</v>
      </c>
      <c r="D38" s="17">
        <f>'BEA Supply Condensed'!E8*'BEA Supply Condensed'!D8/SUM('BEA Supply Condensed'!C8:D8)</f>
        <v>0</v>
      </c>
      <c r="E38" s="17">
        <f>'BEA Supply Condensed'!F8*($A$23*'BEA Supply Condensed'!D8)/($A$23*'BEA Supply Condensed'!D8+'BEA Supply Condensed'!C8)</f>
        <v>0</v>
      </c>
      <c r="F38" s="4">
        <f>'BEA Supply Condensed'!G8</f>
        <v>0</v>
      </c>
      <c r="G38" s="17">
        <f>'BEA Supply Condensed'!H8*'BEA Supply Condensed'!D8/SUM('BEA Supply Condensed'!C8:D8)</f>
        <v>0</v>
      </c>
      <c r="H38" s="17">
        <f t="shared" si="1"/>
        <v>0</v>
      </c>
      <c r="I38" s="39">
        <f>IF(ISERROR(H38/'BEA Supply Condensed'!J8),"",H38/'BEA Supply Condensed'!J8)</f>
        <v>0</v>
      </c>
      <c r="J38" s="42">
        <f t="shared" si="2"/>
        <v>0</v>
      </c>
      <c r="K38" s="42">
        <f t="shared" si="2"/>
        <v>0</v>
      </c>
      <c r="L38" s="42">
        <f t="shared" si="2"/>
        <v>0</v>
      </c>
      <c r="M38" s="42">
        <f t="shared" si="2"/>
        <v>0</v>
      </c>
      <c r="N38" s="42">
        <f t="shared" si="2"/>
        <v>0</v>
      </c>
      <c r="O38" s="42">
        <f t="shared" si="2"/>
        <v>0</v>
      </c>
      <c r="P38" s="42">
        <f t="shared" si="2"/>
        <v>0</v>
      </c>
      <c r="Q38" s="42">
        <f t="shared" si="0"/>
        <v>0</v>
      </c>
      <c r="R38" s="42">
        <f t="shared" si="0"/>
        <v>0</v>
      </c>
      <c r="S38" s="42">
        <f t="shared" si="0"/>
        <v>0</v>
      </c>
      <c r="T38" s="42">
        <f t="shared" si="0"/>
        <v>0</v>
      </c>
      <c r="U38" s="42">
        <f t="shared" si="0"/>
        <v>0</v>
      </c>
    </row>
    <row r="39" spans="1:21">
      <c r="A39" s="4" t="str">
        <f>'BEA Use'!A15</f>
        <v>321</v>
      </c>
      <c r="B39" s="15" t="str">
        <f>'BEA Use'!B15</f>
        <v>Wood products</v>
      </c>
      <c r="C39" s="4">
        <f>'BEA Supply Condensed'!D9</f>
        <v>20804</v>
      </c>
      <c r="D39" s="17">
        <f>'BEA Supply Condensed'!E9*'BEA Supply Condensed'!D9/SUM('BEA Supply Condensed'!C9:D9)</f>
        <v>5555.626311677569</v>
      </c>
      <c r="E39" s="17">
        <f>'BEA Supply Condensed'!F9*($A$23*'BEA Supply Condensed'!D9)/($A$23*'BEA Supply Condensed'!D9+'BEA Supply Condensed'!C9)</f>
        <v>2598.8384930822576</v>
      </c>
      <c r="F39" s="4">
        <f>'BEA Supply Condensed'!G9</f>
        <v>232</v>
      </c>
      <c r="G39" s="17">
        <f>'BEA Supply Condensed'!H9*'BEA Supply Condensed'!D9/SUM('BEA Supply Condensed'!C9:D9)</f>
        <v>607.11132217098918</v>
      </c>
      <c r="H39" s="17">
        <f t="shared" si="1"/>
        <v>29797.576126930817</v>
      </c>
      <c r="I39" s="39">
        <f>IF(ISERROR(H39/'BEA Supply Condensed'!J9),"",H39/'BEA Supply Condensed'!J9)</f>
        <v>0.16869671822486507</v>
      </c>
      <c r="J39" s="42">
        <f t="shared" si="2"/>
        <v>0.16869671822486507</v>
      </c>
      <c r="K39" s="42">
        <f t="shared" si="2"/>
        <v>0.16869671822486507</v>
      </c>
      <c r="L39" s="42">
        <f t="shared" si="2"/>
        <v>0.16869671822486507</v>
      </c>
      <c r="M39" s="42">
        <f t="shared" si="2"/>
        <v>0.16869671822486507</v>
      </c>
      <c r="N39" s="42">
        <f t="shared" si="2"/>
        <v>0.16869671822486507</v>
      </c>
      <c r="O39" s="42">
        <f t="shared" si="2"/>
        <v>0.16869671822486507</v>
      </c>
      <c r="P39" s="42">
        <f t="shared" si="2"/>
        <v>0.16869671822486507</v>
      </c>
      <c r="Q39" s="42">
        <f t="shared" si="0"/>
        <v>0.16869671822486507</v>
      </c>
      <c r="R39" s="42">
        <f t="shared" si="0"/>
        <v>0.16869671822486507</v>
      </c>
      <c r="S39" s="42">
        <f t="shared" si="0"/>
        <v>0.16869671822486507</v>
      </c>
      <c r="T39" s="42">
        <f t="shared" si="0"/>
        <v>0.16869671822486507</v>
      </c>
      <c r="U39" s="42">
        <f t="shared" si="0"/>
        <v>0.16869671822486507</v>
      </c>
    </row>
    <row r="40" spans="1:21">
      <c r="A40" s="4" t="str">
        <f>'BEA Use'!A16</f>
        <v>327</v>
      </c>
      <c r="B40" s="15" t="str">
        <f>'BEA Use'!B16</f>
        <v>Nonmetallic mineral products</v>
      </c>
      <c r="C40" s="4">
        <f>'BEA Supply Condensed'!D10</f>
        <v>24704</v>
      </c>
      <c r="D40" s="17">
        <f>'BEA Supply Condensed'!E10*'BEA Supply Condensed'!D10/SUM('BEA Supply Condensed'!C10:D10)</f>
        <v>7377.5524344693531</v>
      </c>
      <c r="E40" s="17">
        <f>'BEA Supply Condensed'!F10*($A$23*'BEA Supply Condensed'!D10)/($A$23*'BEA Supply Condensed'!D10+'BEA Supply Condensed'!C10)</f>
        <v>8578.0606478497448</v>
      </c>
      <c r="F40" s="4">
        <f>'BEA Supply Condensed'!G10</f>
        <v>831</v>
      </c>
      <c r="G40" s="17">
        <f>'BEA Supply Condensed'!H10*'BEA Supply Condensed'!D10/SUM('BEA Supply Condensed'!C10:D10)</f>
        <v>872.41106341761156</v>
      </c>
      <c r="H40" s="17">
        <f t="shared" si="1"/>
        <v>42363.024145736708</v>
      </c>
      <c r="I40" s="39">
        <f>IF(ISERROR(H40/'BEA Supply Condensed'!J10),"",H40/'BEA Supply Condensed'!J10)</f>
        <v>0.18822656731301635</v>
      </c>
      <c r="J40" s="42">
        <f t="shared" si="2"/>
        <v>0.18822656731301635</v>
      </c>
      <c r="K40" s="42">
        <f t="shared" si="2"/>
        <v>0.18822656731301635</v>
      </c>
      <c r="L40" s="42">
        <f t="shared" si="2"/>
        <v>0.18822656731301635</v>
      </c>
      <c r="M40" s="42">
        <f t="shared" si="2"/>
        <v>0.18822656731301635</v>
      </c>
      <c r="N40" s="42">
        <f t="shared" si="2"/>
        <v>0.18822656731301635</v>
      </c>
      <c r="O40" s="42">
        <f t="shared" si="2"/>
        <v>0.18822656731301635</v>
      </c>
      <c r="P40" s="42">
        <f t="shared" si="2"/>
        <v>0.18822656731301635</v>
      </c>
      <c r="Q40" s="42">
        <f t="shared" si="0"/>
        <v>0.18822656731301635</v>
      </c>
      <c r="R40" s="42">
        <f t="shared" si="0"/>
        <v>0.18822656731301635</v>
      </c>
      <c r="S40" s="42">
        <f t="shared" si="0"/>
        <v>0.18822656731301635</v>
      </c>
      <c r="T40" s="42">
        <f t="shared" si="0"/>
        <v>0.18822656731301635</v>
      </c>
      <c r="U40" s="42">
        <f t="shared" si="0"/>
        <v>0.18822656731301635</v>
      </c>
    </row>
    <row r="41" spans="1:21">
      <c r="A41" s="4" t="str">
        <f>'BEA Use'!A17</f>
        <v>331</v>
      </c>
      <c r="B41" s="12" t="str">
        <f>'BEA Use'!B17</f>
        <v>Primary metals</v>
      </c>
      <c r="C41" s="4">
        <f>'BEA Supply Condensed'!D11</f>
        <v>89888</v>
      </c>
      <c r="D41" s="17">
        <f>'BEA Supply Condensed'!E11*'BEA Supply Condensed'!D11/SUM('BEA Supply Condensed'!C11:D11)</f>
        <v>9329.6306052684504</v>
      </c>
      <c r="E41" s="17">
        <f>'BEA Supply Condensed'!F11*($A$23*'BEA Supply Condensed'!D11)/($A$23*'BEA Supply Condensed'!D11+'BEA Supply Condensed'!C11)</f>
        <v>6558.4843870470313</v>
      </c>
      <c r="F41" s="4">
        <f>'BEA Supply Condensed'!G11</f>
        <v>372</v>
      </c>
      <c r="G41" s="17">
        <f>'BEA Supply Condensed'!H11*'BEA Supply Condensed'!D11/SUM('BEA Supply Condensed'!C11:D11)</f>
        <v>388.33450633420472</v>
      </c>
      <c r="H41" s="17">
        <f t="shared" ref="H41:H53" si="3">SUM(C41:G41)</f>
        <v>106536.44949864969</v>
      </c>
      <c r="I41" s="39">
        <f>IF(ISERROR(H41/'BEA Supply Condensed'!J11),"",H41/'BEA Supply Condensed'!J11)</f>
        <v>0.29174799816699715</v>
      </c>
      <c r="J41" s="42">
        <f t="shared" si="2"/>
        <v>0.29174799816699715</v>
      </c>
      <c r="K41" s="42">
        <f t="shared" si="2"/>
        <v>0.29174799816699715</v>
      </c>
      <c r="L41" s="42">
        <f t="shared" si="2"/>
        <v>0.29174799816699715</v>
      </c>
      <c r="M41" s="42">
        <f t="shared" si="2"/>
        <v>0.29174799816699715</v>
      </c>
      <c r="N41" s="42">
        <f t="shared" si="2"/>
        <v>0.29174799816699715</v>
      </c>
      <c r="O41" s="42">
        <f t="shared" si="2"/>
        <v>0.29174799816699715</v>
      </c>
      <c r="P41" s="42">
        <f t="shared" si="2"/>
        <v>0.29174799816699715</v>
      </c>
      <c r="Q41" s="42">
        <f t="shared" si="0"/>
        <v>0.29174799816699715</v>
      </c>
      <c r="R41" s="42">
        <f t="shared" si="0"/>
        <v>0.29174799816699715</v>
      </c>
      <c r="S41" s="42">
        <f t="shared" si="0"/>
        <v>0.29174799816699715</v>
      </c>
      <c r="T41" s="42">
        <f t="shared" si="0"/>
        <v>0.29174799816699715</v>
      </c>
      <c r="U41" s="42">
        <f t="shared" si="0"/>
        <v>0.29174799816699715</v>
      </c>
    </row>
    <row r="42" spans="1:21">
      <c r="A42" s="4" t="str">
        <f>'BEA Use'!A18</f>
        <v>332</v>
      </c>
      <c r="B42" s="15" t="str">
        <f>'BEA Use'!B18</f>
        <v>Fabricated metal products</v>
      </c>
      <c r="C42" s="4">
        <f>'BEA Supply Condensed'!D12</f>
        <v>63196</v>
      </c>
      <c r="D42" s="17">
        <f>'BEA Supply Condensed'!E12*'BEA Supply Condensed'!D12/SUM('BEA Supply Condensed'!C12:D12)</f>
        <v>15384.804316999394</v>
      </c>
      <c r="E42" s="17">
        <f>'BEA Supply Condensed'!F12*($A$23*'BEA Supply Condensed'!D12)/($A$23*'BEA Supply Condensed'!D12+'BEA Supply Condensed'!C12)</f>
        <v>4173.0003669099142</v>
      </c>
      <c r="F42" s="4">
        <f>'BEA Supply Condensed'!G12</f>
        <v>1655</v>
      </c>
      <c r="G42" s="17">
        <f>'BEA Supply Condensed'!H12*'BEA Supply Condensed'!D12/SUM('BEA Supply Condensed'!C12:D12)</f>
        <v>1566.0985747126438</v>
      </c>
      <c r="H42" s="17">
        <f t="shared" si="3"/>
        <v>85974.90325862194</v>
      </c>
      <c r="I42" s="39">
        <f>IF(ISERROR(H42/'BEA Supply Condensed'!J12),"",H42/'BEA Supply Condensed'!J12)</f>
        <v>0.15991552369695336</v>
      </c>
      <c r="J42" s="42">
        <f t="shared" si="2"/>
        <v>0.15991552369695336</v>
      </c>
      <c r="K42" s="42">
        <f t="shared" si="2"/>
        <v>0.15991552369695336</v>
      </c>
      <c r="L42" s="42">
        <f t="shared" si="2"/>
        <v>0.15991552369695336</v>
      </c>
      <c r="M42" s="42">
        <f t="shared" si="2"/>
        <v>0.15991552369695336</v>
      </c>
      <c r="N42" s="42">
        <f t="shared" si="2"/>
        <v>0.15991552369695336</v>
      </c>
      <c r="O42" s="42">
        <f t="shared" si="2"/>
        <v>0.15991552369695336</v>
      </c>
      <c r="P42" s="42">
        <f t="shared" si="2"/>
        <v>0.15991552369695336</v>
      </c>
      <c r="Q42" s="42">
        <f t="shared" si="0"/>
        <v>0.15991552369695336</v>
      </c>
      <c r="R42" s="42">
        <f t="shared" si="0"/>
        <v>0.15991552369695336</v>
      </c>
      <c r="S42" s="42">
        <f t="shared" si="0"/>
        <v>0.15991552369695336</v>
      </c>
      <c r="T42" s="42">
        <f t="shared" si="0"/>
        <v>0.15991552369695336</v>
      </c>
      <c r="U42" s="42">
        <f t="shared" si="0"/>
        <v>0.15991552369695336</v>
      </c>
    </row>
    <row r="43" spans="1:21">
      <c r="A43" s="4" t="str">
        <f>'BEA Use'!A19</f>
        <v>333</v>
      </c>
      <c r="B43" s="15" t="str">
        <f>'BEA Use'!B19</f>
        <v>Machinery</v>
      </c>
      <c r="C43" s="4">
        <f>'BEA Supply Condensed'!D13</f>
        <v>155754</v>
      </c>
      <c r="D43" s="17">
        <f>'BEA Supply Condensed'!E13*'BEA Supply Condensed'!D13/SUM('BEA Supply Condensed'!C13:D13)</f>
        <v>50727.086110267417</v>
      </c>
      <c r="E43" s="17">
        <f>'BEA Supply Condensed'!F13*($A$23*'BEA Supply Condensed'!D13)/($A$23*'BEA Supply Condensed'!D13+'BEA Supply Condensed'!C13)</f>
        <v>8485.4686696885019</v>
      </c>
      <c r="F43" s="4">
        <f>'BEA Supply Condensed'!G13</f>
        <v>1447</v>
      </c>
      <c r="G43" s="17">
        <f>'BEA Supply Condensed'!H13*'BEA Supply Condensed'!D13/SUM('BEA Supply Condensed'!C13:D13)</f>
        <v>3394.059387858938</v>
      </c>
      <c r="H43" s="17">
        <f t="shared" si="3"/>
        <v>219807.61416781484</v>
      </c>
      <c r="I43" s="39">
        <f>IF(ISERROR(H43/'BEA Supply Condensed'!J13),"",H43/'BEA Supply Condensed'!J13)</f>
        <v>0.30828038541821856</v>
      </c>
      <c r="J43" s="42">
        <f t="shared" si="2"/>
        <v>0.30828038541821856</v>
      </c>
      <c r="K43" s="42">
        <f t="shared" si="2"/>
        <v>0.30828038541821856</v>
      </c>
      <c r="L43" s="42">
        <f t="shared" si="2"/>
        <v>0.30828038541821856</v>
      </c>
      <c r="M43" s="42">
        <f t="shared" si="2"/>
        <v>0.30828038541821856</v>
      </c>
      <c r="N43" s="42">
        <f t="shared" si="2"/>
        <v>0.30828038541821856</v>
      </c>
      <c r="O43" s="42">
        <f t="shared" si="2"/>
        <v>0.30828038541821856</v>
      </c>
      <c r="P43" s="42">
        <f t="shared" si="2"/>
        <v>0.30828038541821856</v>
      </c>
      <c r="Q43" s="42">
        <f t="shared" si="0"/>
        <v>0.30828038541821856</v>
      </c>
      <c r="R43" s="42">
        <f t="shared" si="0"/>
        <v>0.30828038541821856</v>
      </c>
      <c r="S43" s="42">
        <f t="shared" si="0"/>
        <v>0.30828038541821856</v>
      </c>
      <c r="T43" s="42">
        <f t="shared" si="0"/>
        <v>0.30828038541821856</v>
      </c>
      <c r="U43" s="42">
        <f t="shared" si="0"/>
        <v>0.30828038541821856</v>
      </c>
    </row>
    <row r="44" spans="1:21">
      <c r="A44" s="4" t="str">
        <f>'BEA Use'!A20</f>
        <v>334</v>
      </c>
      <c r="B44" s="15" t="str">
        <f>'BEA Use'!B20</f>
        <v>Computer and electronic products</v>
      </c>
      <c r="C44" s="4">
        <f>'BEA Supply Condensed'!D14</f>
        <v>339672</v>
      </c>
      <c r="D44" s="17">
        <f>'BEA Supply Condensed'!E14*'BEA Supply Condensed'!D14/SUM('BEA Supply Condensed'!C14:D14)</f>
        <v>119351.91043811718</v>
      </c>
      <c r="E44" s="17">
        <f>'BEA Supply Condensed'!F14*($A$23*'BEA Supply Condensed'!D14)/($A$23*'BEA Supply Condensed'!D14+'BEA Supply Condensed'!C14)</f>
        <v>7534.9549044250161</v>
      </c>
      <c r="F44" s="4">
        <f>'BEA Supply Condensed'!G14</f>
        <v>923</v>
      </c>
      <c r="G44" s="17">
        <f>'BEA Supply Condensed'!H14*'BEA Supply Condensed'!D14/SUM('BEA Supply Condensed'!C14:D14)</f>
        <v>7913.9585621778033</v>
      </c>
      <c r="H44" s="17">
        <f t="shared" si="3"/>
        <v>475395.82390471996</v>
      </c>
      <c r="I44" s="39">
        <f>IF(ISERROR(H44/'BEA Supply Condensed'!J14),"",H44/'BEA Supply Condensed'!J14)</f>
        <v>0.53327600125268237</v>
      </c>
      <c r="J44" s="42">
        <f t="shared" si="2"/>
        <v>0.53327600125268237</v>
      </c>
      <c r="K44" s="42">
        <f t="shared" si="2"/>
        <v>0.53327600125268237</v>
      </c>
      <c r="L44" s="42">
        <f t="shared" si="2"/>
        <v>0.53327600125268237</v>
      </c>
      <c r="M44" s="42">
        <f t="shared" si="2"/>
        <v>0.53327600125268237</v>
      </c>
      <c r="N44" s="42">
        <f t="shared" si="2"/>
        <v>0.53327600125268237</v>
      </c>
      <c r="O44" s="42">
        <f t="shared" si="2"/>
        <v>0.53327600125268237</v>
      </c>
      <c r="P44" s="42">
        <f t="shared" si="2"/>
        <v>0.53327600125268237</v>
      </c>
      <c r="Q44" s="42">
        <f t="shared" si="0"/>
        <v>0.53327600125268237</v>
      </c>
      <c r="R44" s="42">
        <f t="shared" si="0"/>
        <v>0.53327600125268237</v>
      </c>
      <c r="S44" s="42">
        <f t="shared" si="0"/>
        <v>0.53327600125268237</v>
      </c>
      <c r="T44" s="42">
        <f t="shared" si="0"/>
        <v>0.53327600125268237</v>
      </c>
      <c r="U44" s="42">
        <f t="shared" si="0"/>
        <v>0.53327600125268237</v>
      </c>
    </row>
    <row r="45" spans="1:21">
      <c r="A45" s="4" t="str">
        <f>'BEA Use'!A21</f>
        <v>335</v>
      </c>
      <c r="B45" s="15" t="str">
        <f>'BEA Use'!B21</f>
        <v>Electrical equipment, appliances, and components</v>
      </c>
      <c r="C45" s="4">
        <f>'BEA Supply Condensed'!D15</f>
        <v>97771</v>
      </c>
      <c r="D45" s="17">
        <f>'BEA Supply Condensed'!E15*'BEA Supply Condensed'!D15/SUM('BEA Supply Condensed'!C15:D15)</f>
        <v>46174.869864720946</v>
      </c>
      <c r="E45" s="17">
        <f>'BEA Supply Condensed'!F15*($A$23*'BEA Supply Condensed'!D15)/($A$23*'BEA Supply Condensed'!D15+'BEA Supply Condensed'!C15)</f>
        <v>5003.693683520064</v>
      </c>
      <c r="F45" s="4">
        <f>'BEA Supply Condensed'!G15</f>
        <v>2094</v>
      </c>
      <c r="G45" s="17">
        <f>'BEA Supply Condensed'!H15*'BEA Supply Condensed'!D15/SUM('BEA Supply Condensed'!C15:D15)</f>
        <v>3999.8133602229727</v>
      </c>
      <c r="H45" s="17">
        <f t="shared" si="3"/>
        <v>155043.37690846398</v>
      </c>
      <c r="I45" s="39">
        <f>IF(ISERROR(H45/'BEA Supply Condensed'!J15),"",H45/'BEA Supply Condensed'!J15)</f>
        <v>0.4522601632595159</v>
      </c>
      <c r="J45" s="42">
        <f t="shared" si="2"/>
        <v>0.4522601632595159</v>
      </c>
      <c r="K45" s="42">
        <f t="shared" si="2"/>
        <v>0.4522601632595159</v>
      </c>
      <c r="L45" s="42">
        <f t="shared" si="2"/>
        <v>0.4522601632595159</v>
      </c>
      <c r="M45" s="42">
        <f t="shared" si="2"/>
        <v>0.4522601632595159</v>
      </c>
      <c r="N45" s="42">
        <f t="shared" si="2"/>
        <v>0.4522601632595159</v>
      </c>
      <c r="O45" s="42">
        <f t="shared" si="2"/>
        <v>0.4522601632595159</v>
      </c>
      <c r="P45" s="42">
        <f t="shared" si="2"/>
        <v>0.4522601632595159</v>
      </c>
      <c r="Q45" s="42">
        <f t="shared" si="0"/>
        <v>0.4522601632595159</v>
      </c>
      <c r="R45" s="42">
        <f t="shared" si="0"/>
        <v>0.4522601632595159</v>
      </c>
      <c r="S45" s="42">
        <f t="shared" si="0"/>
        <v>0.4522601632595159</v>
      </c>
      <c r="T45" s="42">
        <f t="shared" si="0"/>
        <v>0.4522601632595159</v>
      </c>
      <c r="U45" s="42">
        <f t="shared" si="0"/>
        <v>0.4522601632595159</v>
      </c>
    </row>
    <row r="46" spans="1:21">
      <c r="A46" s="4" t="str">
        <f>'BEA Use'!A22</f>
        <v>3361MV</v>
      </c>
      <c r="B46" s="15" t="str">
        <f>'BEA Use'!B22</f>
        <v>Motor vehicles, bodies and trailers, and parts</v>
      </c>
      <c r="C46" s="4">
        <f>'BEA Supply Condensed'!D16</f>
        <v>323570</v>
      </c>
      <c r="D46" s="17">
        <f>'BEA Supply Condensed'!E16*'BEA Supply Condensed'!D16/SUM('BEA Supply Condensed'!C16:D16)</f>
        <v>64622.299219199129</v>
      </c>
      <c r="E46" s="17">
        <f>'BEA Supply Condensed'!F16*($A$23*'BEA Supply Condensed'!D16)/($A$23*'BEA Supply Condensed'!D16+'BEA Supply Condensed'!C16)</f>
        <v>8654.5924802975551</v>
      </c>
      <c r="F46" s="4">
        <f>'BEA Supply Condensed'!G16</f>
        <v>4109</v>
      </c>
      <c r="G46" s="17">
        <f>'BEA Supply Condensed'!H16*'BEA Supply Condensed'!D16/SUM('BEA Supply Condensed'!C16:D16)</f>
        <v>9246.2880234259483</v>
      </c>
      <c r="H46" s="17">
        <f t="shared" si="3"/>
        <v>410202.17972292262</v>
      </c>
      <c r="I46" s="39">
        <f>IF(ISERROR(H46/'BEA Supply Condensed'!J16),"",H46/'BEA Supply Condensed'!J16)</f>
        <v>0.3163087685559931</v>
      </c>
      <c r="J46" s="42">
        <f t="shared" si="2"/>
        <v>0.3163087685559931</v>
      </c>
      <c r="K46" s="42">
        <f t="shared" si="2"/>
        <v>0.3163087685559931</v>
      </c>
      <c r="L46" s="42">
        <f t="shared" si="2"/>
        <v>0.3163087685559931</v>
      </c>
      <c r="M46" s="42">
        <f t="shared" si="2"/>
        <v>0.3163087685559931</v>
      </c>
      <c r="N46" s="42">
        <f t="shared" si="2"/>
        <v>0.3163087685559931</v>
      </c>
      <c r="O46" s="42">
        <f t="shared" si="2"/>
        <v>0.3163087685559931</v>
      </c>
      <c r="P46" s="42">
        <f t="shared" si="2"/>
        <v>0.3163087685559931</v>
      </c>
      <c r="Q46" s="42">
        <f t="shared" si="0"/>
        <v>0.3163087685559931</v>
      </c>
      <c r="R46" s="42">
        <f t="shared" si="0"/>
        <v>0.3163087685559931</v>
      </c>
      <c r="S46" s="42">
        <f t="shared" si="0"/>
        <v>0.3163087685559931</v>
      </c>
      <c r="T46" s="42">
        <f t="shared" si="0"/>
        <v>0.3163087685559931</v>
      </c>
      <c r="U46" s="42">
        <f t="shared" si="0"/>
        <v>0.3163087685559931</v>
      </c>
    </row>
    <row r="47" spans="1:21">
      <c r="A47" s="4" t="str">
        <f>'BEA Use'!A23</f>
        <v>3364OT</v>
      </c>
      <c r="B47" s="15" t="str">
        <f>'BEA Use'!B23</f>
        <v>Other transportation equipment</v>
      </c>
      <c r="C47" s="4">
        <f>'BEA Supply Condensed'!D17</f>
        <v>53325</v>
      </c>
      <c r="D47" s="17">
        <f>'BEA Supply Condensed'!E17*'BEA Supply Condensed'!D17/SUM('BEA Supply Condensed'!C17:D17)</f>
        <v>4282.6388155773602</v>
      </c>
      <c r="E47" s="17">
        <f>'BEA Supply Condensed'!F17*($A$23*'BEA Supply Condensed'!D17)/($A$23*'BEA Supply Condensed'!D17+'BEA Supply Condensed'!C17)</f>
        <v>1318.972323153218</v>
      </c>
      <c r="F47" s="4">
        <f>'BEA Supply Condensed'!G17</f>
        <v>244</v>
      </c>
      <c r="G47" s="17">
        <f>'BEA Supply Condensed'!H17*'BEA Supply Condensed'!D17/SUM('BEA Supply Condensed'!C17:D17)</f>
        <v>331.52870467326517</v>
      </c>
      <c r="H47" s="17">
        <f t="shared" si="3"/>
        <v>59502.139843403842</v>
      </c>
      <c r="I47" s="39">
        <f>IF(ISERROR(H47/'BEA Supply Condensed'!J17),"",H47/'BEA Supply Condensed'!J17)</f>
        <v>0.15462250038564282</v>
      </c>
      <c r="J47" s="42">
        <f t="shared" si="2"/>
        <v>0.15462250038564282</v>
      </c>
      <c r="K47" s="42">
        <f t="shared" si="2"/>
        <v>0.15462250038564282</v>
      </c>
      <c r="L47" s="42">
        <f t="shared" si="2"/>
        <v>0.15462250038564282</v>
      </c>
      <c r="M47" s="42">
        <f t="shared" si="2"/>
        <v>0.15462250038564282</v>
      </c>
      <c r="N47" s="42">
        <f t="shared" si="2"/>
        <v>0.15462250038564282</v>
      </c>
      <c r="O47" s="42">
        <f t="shared" si="2"/>
        <v>0.15462250038564282</v>
      </c>
      <c r="P47" s="42">
        <f t="shared" si="2"/>
        <v>0.15462250038564282</v>
      </c>
      <c r="Q47" s="42">
        <f t="shared" si="0"/>
        <v>0.15462250038564282</v>
      </c>
      <c r="R47" s="42">
        <f t="shared" si="0"/>
        <v>0.15462250038564282</v>
      </c>
      <c r="S47" s="42">
        <f t="shared" si="0"/>
        <v>0.15462250038564282</v>
      </c>
      <c r="T47" s="42">
        <f t="shared" ref="Q47:U57" si="4">$I47</f>
        <v>0.15462250038564282</v>
      </c>
      <c r="U47" s="42">
        <f t="shared" si="4"/>
        <v>0.15462250038564282</v>
      </c>
    </row>
    <row r="48" spans="1:21">
      <c r="A48" s="4" t="str">
        <f>'BEA Use'!A24</f>
        <v>337</v>
      </c>
      <c r="B48" s="15" t="str">
        <f>'BEA Use'!B24</f>
        <v>Furniture and related products</v>
      </c>
      <c r="C48" s="4">
        <f>'BEA Supply Condensed'!D18</f>
        <v>43015</v>
      </c>
      <c r="D48" s="17">
        <f>'BEA Supply Condensed'!E18*'BEA Supply Condensed'!D18/SUM('BEA Supply Condensed'!C18:D18)</f>
        <v>29857.379799067097</v>
      </c>
      <c r="E48" s="17">
        <f>'BEA Supply Condensed'!F18*($A$23*'BEA Supply Condensed'!D18)/($A$23*'BEA Supply Condensed'!D18+'BEA Supply Condensed'!C18)</f>
        <v>8549.0310905832066</v>
      </c>
      <c r="F48" s="4">
        <f>'BEA Supply Condensed'!G18</f>
        <v>77</v>
      </c>
      <c r="G48" s="17">
        <f>'BEA Supply Condensed'!H18*'BEA Supply Condensed'!D18/SUM('BEA Supply Condensed'!C18:D18)</f>
        <v>3622.2500299007297</v>
      </c>
      <c r="H48" s="17">
        <f t="shared" si="3"/>
        <v>85120.660919551039</v>
      </c>
      <c r="I48" s="39">
        <f>IF(ISERROR(H48/'BEA Supply Condensed'!J18),"",H48/'BEA Supply Condensed'!J18)</f>
        <v>0.38396083250809027</v>
      </c>
      <c r="J48" s="42">
        <f t="shared" si="2"/>
        <v>0.38396083250809027</v>
      </c>
      <c r="K48" s="42">
        <f t="shared" si="2"/>
        <v>0.38396083250809027</v>
      </c>
      <c r="L48" s="42">
        <f t="shared" si="2"/>
        <v>0.38396083250809027</v>
      </c>
      <c r="M48" s="42">
        <f t="shared" si="2"/>
        <v>0.38396083250809027</v>
      </c>
      <c r="N48" s="42">
        <f t="shared" si="2"/>
        <v>0.38396083250809027</v>
      </c>
      <c r="O48" s="42">
        <f t="shared" si="2"/>
        <v>0.38396083250809027</v>
      </c>
      <c r="P48" s="42">
        <f t="shared" si="2"/>
        <v>0.38396083250809027</v>
      </c>
      <c r="Q48" s="42">
        <f t="shared" si="4"/>
        <v>0.38396083250809027</v>
      </c>
      <c r="R48" s="42">
        <f t="shared" si="4"/>
        <v>0.38396083250809027</v>
      </c>
      <c r="S48" s="42">
        <f t="shared" si="4"/>
        <v>0.38396083250809027</v>
      </c>
      <c r="T48" s="42">
        <f t="shared" si="4"/>
        <v>0.38396083250809027</v>
      </c>
      <c r="U48" s="42">
        <f t="shared" si="4"/>
        <v>0.38396083250809027</v>
      </c>
    </row>
    <row r="49" spans="1:21">
      <c r="A49" s="4" t="str">
        <f>'BEA Use'!A25</f>
        <v>339</v>
      </c>
      <c r="B49" s="15" t="str">
        <f>'BEA Use'!B25</f>
        <v>Miscellaneous manufacturing</v>
      </c>
      <c r="C49" s="4">
        <f>'BEA Supply Condensed'!D19</f>
        <v>92057</v>
      </c>
      <c r="D49" s="17">
        <f>'BEA Supply Condensed'!E19*'BEA Supply Condensed'!D19/SUM('BEA Supply Condensed'!C19:D19)</f>
        <v>73250.806762474385</v>
      </c>
      <c r="E49" s="17">
        <f>'BEA Supply Condensed'!F19*($A$23*'BEA Supply Condensed'!D19)/($A$23*'BEA Supply Condensed'!D19+'BEA Supply Condensed'!C19)</f>
        <v>8737.6451668596492</v>
      </c>
      <c r="F49" s="4">
        <f>'BEA Supply Condensed'!G19</f>
        <v>1457</v>
      </c>
      <c r="G49" s="17">
        <f>'BEA Supply Condensed'!H19*'BEA Supply Condensed'!D19/SUM('BEA Supply Condensed'!C19:D19)</f>
        <v>5735.4255132984144</v>
      </c>
      <c r="H49" s="17">
        <f t="shared" si="3"/>
        <v>181237.87744263245</v>
      </c>
      <c r="I49" s="39">
        <f>IF(ISERROR(H49/'BEA Supply Condensed'!J19),"",H49/'BEA Supply Condensed'!J19)</f>
        <v>0.37738314383295424</v>
      </c>
      <c r="J49" s="42">
        <f t="shared" si="2"/>
        <v>0.37738314383295424</v>
      </c>
      <c r="K49" s="42">
        <f t="shared" si="2"/>
        <v>0.37738314383295424</v>
      </c>
      <c r="L49" s="42">
        <f t="shared" si="2"/>
        <v>0.37738314383295424</v>
      </c>
      <c r="M49" s="42">
        <f t="shared" si="2"/>
        <v>0.37738314383295424</v>
      </c>
      <c r="N49" s="42">
        <f t="shared" si="2"/>
        <v>0.37738314383295424</v>
      </c>
      <c r="O49" s="42">
        <f t="shared" si="2"/>
        <v>0.37738314383295424</v>
      </c>
      <c r="P49" s="42">
        <f t="shared" si="2"/>
        <v>0.37738314383295424</v>
      </c>
      <c r="Q49" s="42">
        <f t="shared" si="4"/>
        <v>0.37738314383295424</v>
      </c>
      <c r="R49" s="42">
        <f t="shared" si="4"/>
        <v>0.37738314383295424</v>
      </c>
      <c r="S49" s="42">
        <f t="shared" si="4"/>
        <v>0.37738314383295424</v>
      </c>
      <c r="T49" s="42">
        <f t="shared" si="4"/>
        <v>0.37738314383295424</v>
      </c>
      <c r="U49" s="42">
        <f t="shared" si="4"/>
        <v>0.37738314383295424</v>
      </c>
    </row>
    <row r="50" spans="1:21">
      <c r="A50" s="4" t="str">
        <f>'BEA Use'!A26</f>
        <v>311FT</v>
      </c>
      <c r="B50" s="15" t="str">
        <f>'BEA Use'!B26</f>
        <v>Food and beverage and tobacco products</v>
      </c>
      <c r="C50" s="4">
        <f>'BEA Supply Condensed'!D20</f>
        <v>90873</v>
      </c>
      <c r="D50" s="17">
        <f>'BEA Supply Condensed'!E20*'BEA Supply Condensed'!D20/SUM('BEA Supply Condensed'!C20:D20)</f>
        <v>38310.979505841067</v>
      </c>
      <c r="E50" s="17">
        <f>'BEA Supply Condensed'!F20*($A$23*'BEA Supply Condensed'!D20)/($A$23*'BEA Supply Condensed'!D20+'BEA Supply Condensed'!C20)</f>
        <v>5512.3986371697783</v>
      </c>
      <c r="F50" s="4">
        <f>'BEA Supply Condensed'!G20</f>
        <v>1087</v>
      </c>
      <c r="G50" s="17">
        <f>'BEA Supply Condensed'!H20*'BEA Supply Condensed'!D20/SUM('BEA Supply Condensed'!C20:D20)</f>
        <v>7471.5144199475462</v>
      </c>
      <c r="H50" s="17">
        <f t="shared" si="3"/>
        <v>143254.89256295838</v>
      </c>
      <c r="I50" s="39">
        <f>IF(ISERROR(H50/'BEA Supply Condensed'!J20),"",H50/'BEA Supply Condensed'!J20)</f>
        <v>8.9185092474129979E-2</v>
      </c>
      <c r="J50" s="42">
        <f t="shared" si="2"/>
        <v>8.9185092474129979E-2</v>
      </c>
      <c r="K50" s="42">
        <f t="shared" si="2"/>
        <v>8.9185092474129979E-2</v>
      </c>
      <c r="L50" s="42">
        <f t="shared" si="2"/>
        <v>8.9185092474129979E-2</v>
      </c>
      <c r="M50" s="42">
        <f t="shared" si="2"/>
        <v>8.9185092474129979E-2</v>
      </c>
      <c r="N50" s="42">
        <f t="shared" si="2"/>
        <v>8.9185092474129979E-2</v>
      </c>
      <c r="O50" s="42">
        <f t="shared" si="2"/>
        <v>8.9185092474129979E-2</v>
      </c>
      <c r="P50" s="42">
        <f t="shared" si="2"/>
        <v>8.9185092474129979E-2</v>
      </c>
      <c r="Q50" s="42">
        <f t="shared" si="4"/>
        <v>8.9185092474129979E-2</v>
      </c>
      <c r="R50" s="42">
        <f t="shared" si="4"/>
        <v>8.9185092474129979E-2</v>
      </c>
      <c r="S50" s="42">
        <f t="shared" si="4"/>
        <v>8.9185092474129979E-2</v>
      </c>
      <c r="T50" s="42">
        <f t="shared" si="4"/>
        <v>8.9185092474129979E-2</v>
      </c>
      <c r="U50" s="42">
        <f t="shared" si="4"/>
        <v>8.9185092474129979E-2</v>
      </c>
    </row>
    <row r="51" spans="1:21">
      <c r="A51" s="4" t="str">
        <f>'BEA Use'!A27</f>
        <v>313TT</v>
      </c>
      <c r="B51" s="15" t="str">
        <f>'BEA Use'!B27</f>
        <v>Textile mills and textile product mills</v>
      </c>
      <c r="C51" s="4">
        <f>'BEA Supply Condensed'!D21</f>
        <v>29737</v>
      </c>
      <c r="D51" s="17">
        <f>'BEA Supply Condensed'!E21*'BEA Supply Condensed'!D21/SUM('BEA Supply Condensed'!C21:D21)</f>
        <v>24667.283084301791</v>
      </c>
      <c r="E51" s="17">
        <f>'BEA Supply Condensed'!F21*($A$23*'BEA Supply Condensed'!D21)/($A$23*'BEA Supply Condensed'!D21+'BEA Supply Condensed'!C21)</f>
        <v>2320.4276044293233</v>
      </c>
      <c r="F51" s="4">
        <f>'BEA Supply Condensed'!G21</f>
        <v>1929</v>
      </c>
      <c r="G51" s="17">
        <f>'BEA Supply Condensed'!H21*'BEA Supply Condensed'!D21/SUM('BEA Supply Condensed'!C21:D21)</f>
        <v>2402.2917419910227</v>
      </c>
      <c r="H51" s="17">
        <f t="shared" si="3"/>
        <v>61056.002430722132</v>
      </c>
      <c r="I51" s="39">
        <f>IF(ISERROR(H51/'BEA Supply Condensed'!J21),"",H51/'BEA Supply Condensed'!J21)</f>
        <v>0.37940421330749619</v>
      </c>
      <c r="J51" s="42">
        <f t="shared" si="2"/>
        <v>0.37940421330749619</v>
      </c>
      <c r="K51" s="42">
        <f t="shared" si="2"/>
        <v>0.37940421330749619</v>
      </c>
      <c r="L51" s="42">
        <f t="shared" si="2"/>
        <v>0.37940421330749619</v>
      </c>
      <c r="M51" s="42">
        <f t="shared" si="2"/>
        <v>0.37940421330749619</v>
      </c>
      <c r="N51" s="42">
        <f t="shared" si="2"/>
        <v>0.37940421330749619</v>
      </c>
      <c r="O51" s="42">
        <f t="shared" si="2"/>
        <v>0.37940421330749619</v>
      </c>
      <c r="P51" s="42">
        <f t="shared" si="2"/>
        <v>0.37940421330749619</v>
      </c>
      <c r="Q51" s="42">
        <f t="shared" si="4"/>
        <v>0.37940421330749619</v>
      </c>
      <c r="R51" s="42">
        <f t="shared" si="4"/>
        <v>0.37940421330749619</v>
      </c>
      <c r="S51" s="42">
        <f t="shared" si="4"/>
        <v>0.37940421330749619</v>
      </c>
      <c r="T51" s="42">
        <f t="shared" si="4"/>
        <v>0.37940421330749619</v>
      </c>
      <c r="U51" s="42">
        <f t="shared" si="4"/>
        <v>0.37940421330749619</v>
      </c>
    </row>
    <row r="52" spans="1:21">
      <c r="A52" s="4" t="str">
        <f>'BEA Use'!A28</f>
        <v>315AL</v>
      </c>
      <c r="B52" s="15" t="str">
        <f>'BEA Use'!B28</f>
        <v>Apparel and leather and allied products</v>
      </c>
      <c r="C52" s="4">
        <f>'BEA Supply Condensed'!D22</f>
        <v>122640</v>
      </c>
      <c r="D52" s="17">
        <f>'BEA Supply Condensed'!E22*'BEA Supply Condensed'!D22/SUM('BEA Supply Condensed'!C22:D22)</f>
        <v>184248.1884189143</v>
      </c>
      <c r="E52" s="17">
        <f>'BEA Supply Condensed'!F22*($A$23*'BEA Supply Condensed'!D22)/($A$23*'BEA Supply Condensed'!D22+'BEA Supply Condensed'!C22)</f>
        <v>6095.6685098000444</v>
      </c>
      <c r="F52" s="4">
        <f>'BEA Supply Condensed'!G22</f>
        <v>18052</v>
      </c>
      <c r="G52" s="17">
        <f>'BEA Supply Condensed'!H22*'BEA Supply Condensed'!D22/SUM('BEA Supply Condensed'!C22:D22)</f>
        <v>20175.655986644946</v>
      </c>
      <c r="H52" s="17">
        <f t="shared" si="3"/>
        <v>351211.51291535934</v>
      </c>
      <c r="I52" s="39">
        <f>IF(ISERROR(H52/'BEA Supply Condensed'!J22),"",H52/'BEA Supply Condensed'!J22)</f>
        <v>0.83152767583643528</v>
      </c>
      <c r="J52" s="42">
        <f t="shared" si="2"/>
        <v>0.83152767583643528</v>
      </c>
      <c r="K52" s="42">
        <f t="shared" si="2"/>
        <v>0.83152767583643528</v>
      </c>
      <c r="L52" s="42">
        <f t="shared" si="2"/>
        <v>0.83152767583643528</v>
      </c>
      <c r="M52" s="42">
        <f t="shared" si="2"/>
        <v>0.83152767583643528</v>
      </c>
      <c r="N52" s="42">
        <f t="shared" si="2"/>
        <v>0.83152767583643528</v>
      </c>
      <c r="O52" s="42">
        <f t="shared" si="2"/>
        <v>0.83152767583643528</v>
      </c>
      <c r="P52" s="42">
        <f t="shared" si="2"/>
        <v>0.83152767583643528</v>
      </c>
      <c r="Q52" s="42">
        <f t="shared" si="4"/>
        <v>0.83152767583643528</v>
      </c>
      <c r="R52" s="42">
        <f t="shared" si="4"/>
        <v>0.83152767583643528</v>
      </c>
      <c r="S52" s="42">
        <f t="shared" si="4"/>
        <v>0.83152767583643528</v>
      </c>
      <c r="T52" s="42">
        <f t="shared" si="4"/>
        <v>0.83152767583643528</v>
      </c>
      <c r="U52" s="42">
        <f t="shared" si="4"/>
        <v>0.83152767583643528</v>
      </c>
    </row>
    <row r="53" spans="1:21">
      <c r="A53" s="4" t="str">
        <f>'BEA Use'!A29</f>
        <v>322</v>
      </c>
      <c r="B53" s="15" t="str">
        <f>'BEA Use'!B29</f>
        <v>Paper products</v>
      </c>
      <c r="C53" s="4">
        <f>'BEA Supply Condensed'!D23</f>
        <v>23038</v>
      </c>
      <c r="D53" s="17">
        <f>'BEA Supply Condensed'!E23*'BEA Supply Condensed'!D23/SUM('BEA Supply Condensed'!C23:D23)</f>
        <v>5016.0562067943665</v>
      </c>
      <c r="E53" s="17">
        <f>'BEA Supply Condensed'!F23*($A$23*'BEA Supply Condensed'!D23)/($A$23*'BEA Supply Condensed'!D23+'BEA Supply Condensed'!C23)</f>
        <v>2875.1432779063443</v>
      </c>
      <c r="F53" s="4">
        <f>'BEA Supply Condensed'!G23</f>
        <v>118</v>
      </c>
      <c r="G53" s="17">
        <f>'BEA Supply Condensed'!H23*'BEA Supply Condensed'!D23/SUM('BEA Supply Condensed'!C23:D23)</f>
        <v>416.67099350488468</v>
      </c>
      <c r="H53" s="17">
        <f t="shared" si="3"/>
        <v>31463.870478205597</v>
      </c>
      <c r="I53" s="39">
        <f>IF(ISERROR(H53/'BEA Supply Condensed'!J23),"",H53/'BEA Supply Condensed'!J23)</f>
        <v>0.11873741156436202</v>
      </c>
      <c r="J53" s="42">
        <f t="shared" si="2"/>
        <v>0.11873741156436202</v>
      </c>
      <c r="K53" s="42">
        <f t="shared" si="2"/>
        <v>0.11873741156436202</v>
      </c>
      <c r="L53" s="42">
        <f t="shared" si="2"/>
        <v>0.11873741156436202</v>
      </c>
      <c r="M53" s="42">
        <f t="shared" si="2"/>
        <v>0.11873741156436202</v>
      </c>
      <c r="N53" s="42">
        <f t="shared" si="2"/>
        <v>0.11873741156436202</v>
      </c>
      <c r="O53" s="42">
        <f t="shared" si="2"/>
        <v>0.11873741156436202</v>
      </c>
      <c r="P53" s="42">
        <f t="shared" si="2"/>
        <v>0.11873741156436202</v>
      </c>
      <c r="Q53" s="42">
        <f t="shared" si="4"/>
        <v>0.11873741156436202</v>
      </c>
      <c r="R53" s="42">
        <f t="shared" si="4"/>
        <v>0.11873741156436202</v>
      </c>
      <c r="S53" s="42">
        <f t="shared" si="4"/>
        <v>0.11873741156436202</v>
      </c>
      <c r="T53" s="42">
        <f t="shared" si="4"/>
        <v>0.11873741156436202</v>
      </c>
      <c r="U53" s="42">
        <f t="shared" si="4"/>
        <v>0.11873741156436202</v>
      </c>
    </row>
    <row r="54" spans="1:21">
      <c r="A54" s="4" t="str">
        <f>'BEA Use'!A30</f>
        <v>323</v>
      </c>
      <c r="B54" s="15" t="str">
        <f>'BEA Use'!B30</f>
        <v>Printing and related support activities</v>
      </c>
      <c r="C54" s="4">
        <f>'BEA Supply Condensed'!D24</f>
        <v>2649</v>
      </c>
      <c r="D54" s="17">
        <f>'BEA Supply Condensed'!E24*'BEA Supply Condensed'!D24/SUM('BEA Supply Condensed'!C24:D24)</f>
        <v>517.7361725354084</v>
      </c>
      <c r="E54" s="17">
        <f>'BEA Supply Condensed'!F24*($A$23*'BEA Supply Condensed'!D24)/($A$23*'BEA Supply Condensed'!D24+'BEA Supply Condensed'!C24)</f>
        <v>284.64238436482083</v>
      </c>
      <c r="F54" s="4">
        <f>'BEA Supply Condensed'!G24</f>
        <v>1</v>
      </c>
      <c r="G54" s="17">
        <f>'BEA Supply Condensed'!H24*'BEA Supply Condensed'!D24/SUM('BEA Supply Condensed'!C24:D24)</f>
        <v>42.338325029390361</v>
      </c>
      <c r="H54" s="17">
        <f>SUM(C54:G54)</f>
        <v>3494.7168819296198</v>
      </c>
      <c r="I54" s="39">
        <f>IF(ISERROR(H54/'BEA Supply Condensed'!J24),"",H54/'BEA Supply Condensed'!J24)</f>
        <v>3.9130623810921854E-2</v>
      </c>
      <c r="J54" s="42">
        <f t="shared" si="2"/>
        <v>3.9130623810921854E-2</v>
      </c>
      <c r="K54" s="42">
        <f t="shared" si="2"/>
        <v>3.9130623810921854E-2</v>
      </c>
      <c r="L54" s="42">
        <f t="shared" si="2"/>
        <v>3.9130623810921854E-2</v>
      </c>
      <c r="M54" s="42">
        <f t="shared" si="2"/>
        <v>3.9130623810921854E-2</v>
      </c>
      <c r="N54" s="42">
        <f t="shared" si="2"/>
        <v>3.9130623810921854E-2</v>
      </c>
      <c r="O54" s="42">
        <f t="shared" si="2"/>
        <v>3.9130623810921854E-2</v>
      </c>
      <c r="P54" s="42">
        <f t="shared" si="2"/>
        <v>3.9130623810921854E-2</v>
      </c>
      <c r="Q54" s="42">
        <f t="shared" si="4"/>
        <v>3.9130623810921854E-2</v>
      </c>
      <c r="R54" s="42">
        <f t="shared" si="4"/>
        <v>3.9130623810921854E-2</v>
      </c>
      <c r="S54" s="42">
        <f t="shared" si="4"/>
        <v>3.9130623810921854E-2</v>
      </c>
      <c r="T54" s="42">
        <f t="shared" si="4"/>
        <v>3.9130623810921854E-2</v>
      </c>
      <c r="U54" s="42">
        <f t="shared" si="4"/>
        <v>3.9130623810921854E-2</v>
      </c>
    </row>
    <row r="55" spans="1:21">
      <c r="A55" s="4" t="str">
        <f>'BEA Use'!A31</f>
        <v>324</v>
      </c>
      <c r="B55" s="4" t="str">
        <f>'BEA Use'!B31</f>
        <v>Petroleum and coal products</v>
      </c>
      <c r="C55" s="4">
        <f>'BEA Supply Condensed'!D25</f>
        <v>59419</v>
      </c>
      <c r="D55" s="17">
        <f>'BEA Supply Condensed'!E25*'BEA Supply Condensed'!D25/SUM('BEA Supply Condensed'!C25:D25)</f>
        <v>13888.227641856694</v>
      </c>
      <c r="E55" s="17">
        <f>'BEA Supply Condensed'!F25*($A$23*'BEA Supply Condensed'!D25)/($A$23*'BEA Supply Condensed'!D25+'BEA Supply Condensed'!C25)</f>
        <v>7420.2546693621553</v>
      </c>
      <c r="F55" s="4">
        <f>'BEA Supply Condensed'!G25</f>
        <v>139</v>
      </c>
      <c r="G55" s="17">
        <f>'BEA Supply Condensed'!H25*'BEA Supply Condensed'!D25/SUM('BEA Supply Condensed'!C25:D25)</f>
        <v>10693.123394200968</v>
      </c>
      <c r="H55" s="17">
        <f t="shared" ref="H55:H72" si="5">SUM(C55:G55)</f>
        <v>91559.605705419817</v>
      </c>
      <c r="I55" s="39">
        <f>IF(ISERROR(H55/'BEA Supply Condensed'!J25),"",H55/'BEA Supply Condensed'!J25)</f>
        <v>0.10778286733023162</v>
      </c>
      <c r="J55" s="42">
        <f t="shared" si="2"/>
        <v>0.10778286733023162</v>
      </c>
      <c r="K55" s="42">
        <f t="shared" si="2"/>
        <v>0.10778286733023162</v>
      </c>
      <c r="L55" s="42">
        <f t="shared" si="2"/>
        <v>0.10778286733023162</v>
      </c>
      <c r="M55" s="42">
        <f t="shared" si="2"/>
        <v>0.10778286733023162</v>
      </c>
      <c r="N55" s="42">
        <f t="shared" si="2"/>
        <v>0.10778286733023162</v>
      </c>
      <c r="O55" s="42">
        <f t="shared" si="2"/>
        <v>0.10778286733023162</v>
      </c>
      <c r="P55" s="42">
        <f t="shared" si="2"/>
        <v>0.10778286733023162</v>
      </c>
      <c r="Q55" s="42">
        <f t="shared" si="4"/>
        <v>0.10778286733023162</v>
      </c>
      <c r="R55" s="42">
        <f t="shared" si="4"/>
        <v>0.10778286733023162</v>
      </c>
      <c r="S55" s="42">
        <f t="shared" si="4"/>
        <v>0.10778286733023162</v>
      </c>
      <c r="T55" s="42">
        <f t="shared" si="4"/>
        <v>0.10778286733023162</v>
      </c>
      <c r="U55" s="42">
        <f t="shared" si="4"/>
        <v>0.10778286733023162</v>
      </c>
    </row>
    <row r="56" spans="1:21">
      <c r="A56" s="4" t="str">
        <f>'BEA Use'!A32</f>
        <v>325</v>
      </c>
      <c r="B56" s="12" t="str">
        <f>'BEA Use'!B32</f>
        <v>Chemical products</v>
      </c>
      <c r="C56" s="4">
        <f>'BEA Supply Condensed'!D26</f>
        <v>239689</v>
      </c>
      <c r="D56" s="17">
        <f>'BEA Supply Condensed'!E26*'BEA Supply Condensed'!D26/SUM('BEA Supply Condensed'!C26:D26)</f>
        <v>103148.48296612069</v>
      </c>
      <c r="E56" s="17">
        <f>'BEA Supply Condensed'!F26*($A$23*'BEA Supply Condensed'!D26)/($A$23*'BEA Supply Condensed'!D26+'BEA Supply Condensed'!C26)</f>
        <v>16355.39499221567</v>
      </c>
      <c r="F56" s="4">
        <f>'BEA Supply Condensed'!G26</f>
        <v>2053</v>
      </c>
      <c r="G56" s="17">
        <f>'BEA Supply Condensed'!H26*'BEA Supply Condensed'!D26/SUM('BEA Supply Condensed'!C26:D26)</f>
        <v>6616.3583948440128</v>
      </c>
      <c r="H56" s="17">
        <f t="shared" si="5"/>
        <v>367862.23635318037</v>
      </c>
      <c r="I56" s="39">
        <f>IF(ISERROR(H56/'BEA Supply Condensed'!J26),"",H56/'BEA Supply Condensed'!J26)</f>
        <v>0.2442946050130895</v>
      </c>
      <c r="J56" s="42">
        <f t="shared" si="2"/>
        <v>0.2442946050130895</v>
      </c>
      <c r="K56" s="42">
        <f t="shared" si="2"/>
        <v>0.2442946050130895</v>
      </c>
      <c r="L56" s="42">
        <f t="shared" si="2"/>
        <v>0.2442946050130895</v>
      </c>
      <c r="M56" s="42">
        <f t="shared" si="2"/>
        <v>0.2442946050130895</v>
      </c>
      <c r="N56" s="42">
        <f t="shared" si="2"/>
        <v>0.2442946050130895</v>
      </c>
      <c r="O56" s="42">
        <f t="shared" si="2"/>
        <v>0.2442946050130895</v>
      </c>
      <c r="P56" s="42">
        <f t="shared" si="2"/>
        <v>0.2442946050130895</v>
      </c>
      <c r="Q56" s="42">
        <f t="shared" si="4"/>
        <v>0.2442946050130895</v>
      </c>
      <c r="R56" s="42">
        <f t="shared" si="4"/>
        <v>0.2442946050130895</v>
      </c>
      <c r="S56" s="42">
        <f t="shared" si="4"/>
        <v>0.2442946050130895</v>
      </c>
      <c r="T56" s="42">
        <f t="shared" si="4"/>
        <v>0.2442946050130895</v>
      </c>
      <c r="U56" s="42">
        <f t="shared" si="4"/>
        <v>0.2442946050130895</v>
      </c>
    </row>
    <row r="57" spans="1:21">
      <c r="A57" s="4" t="str">
        <f>'BEA Use'!A33</f>
        <v>326</v>
      </c>
      <c r="B57" s="15" t="str">
        <f>'BEA Use'!B33</f>
        <v>Plastics and rubber products</v>
      </c>
      <c r="C57" s="4">
        <f>'BEA Supply Condensed'!D27</f>
        <v>50864</v>
      </c>
      <c r="D57" s="17">
        <f>'BEA Supply Condensed'!E27*'BEA Supply Condensed'!D27/SUM('BEA Supply Condensed'!C27:D27)</f>
        <v>17656.068383407935</v>
      </c>
      <c r="E57" s="17">
        <f>'BEA Supply Condensed'!F27*($A$23*'BEA Supply Condensed'!D27)/($A$23*'BEA Supply Condensed'!D27+'BEA Supply Condensed'!C27)</f>
        <v>2241.9809291966917</v>
      </c>
      <c r="F57" s="4">
        <f>'BEA Supply Condensed'!G27</f>
        <v>1495</v>
      </c>
      <c r="G57" s="17">
        <f>'BEA Supply Condensed'!H27*'BEA Supply Condensed'!D27/SUM('BEA Supply Condensed'!C27:D27)</f>
        <v>1677.4311425024061</v>
      </c>
      <c r="H57" s="17">
        <f t="shared" si="5"/>
        <v>73934.480455107041</v>
      </c>
      <c r="I57" s="39">
        <f>IF(ISERROR(H57/'BEA Supply Condensed'!J27),"",H57/'BEA Supply Condensed'!J27)</f>
        <v>0.18821848735554678</v>
      </c>
      <c r="J57" s="42">
        <f t="shared" si="2"/>
        <v>0.18821848735554678</v>
      </c>
      <c r="K57" s="42">
        <f t="shared" si="2"/>
        <v>0.18821848735554678</v>
      </c>
      <c r="L57" s="42">
        <f t="shared" si="2"/>
        <v>0.18821848735554678</v>
      </c>
      <c r="M57" s="42">
        <f t="shared" si="2"/>
        <v>0.18821848735554678</v>
      </c>
      <c r="N57" s="42">
        <f t="shared" si="2"/>
        <v>0.18821848735554678</v>
      </c>
      <c r="O57" s="42">
        <f t="shared" si="2"/>
        <v>0.18821848735554678</v>
      </c>
      <c r="P57" s="42">
        <f t="shared" si="2"/>
        <v>0.18821848735554678</v>
      </c>
      <c r="Q57" s="42">
        <f t="shared" si="4"/>
        <v>0.18821848735554678</v>
      </c>
      <c r="R57" s="42">
        <f t="shared" si="4"/>
        <v>0.18821848735554678</v>
      </c>
      <c r="S57" s="42">
        <f t="shared" si="4"/>
        <v>0.18821848735554678</v>
      </c>
      <c r="T57" s="42">
        <f t="shared" si="4"/>
        <v>0.18821848735554678</v>
      </c>
      <c r="U57" s="42">
        <f t="shared" si="4"/>
        <v>0.18821848735554678</v>
      </c>
    </row>
    <row r="58" spans="1:21">
      <c r="A58" s="4" t="str">
        <f>'BEA Use'!A34</f>
        <v>42</v>
      </c>
      <c r="B58" s="14" t="str">
        <f>'BEA Use'!B34</f>
        <v>Wholesale trade</v>
      </c>
      <c r="C58" s="4">
        <f>'BEA Supply Condensed'!D28</f>
        <v>0</v>
      </c>
      <c r="D58" s="17">
        <f>'BEA Supply Condensed'!E28*'BEA Supply Condensed'!D28/SUM('BEA Supply Condensed'!C28:D28)</f>
        <v>0</v>
      </c>
      <c r="E58" s="17">
        <f>'BEA Supply Condensed'!F28*($A$23*'BEA Supply Condensed'!D28)/($A$23*'BEA Supply Condensed'!D28+'BEA Supply Condensed'!C28)</f>
        <v>0</v>
      </c>
      <c r="F58" s="4">
        <f>'BEA Supply Condensed'!G28</f>
        <v>0</v>
      </c>
      <c r="G58" s="17">
        <f>'BEA Supply Condensed'!H28*'BEA Supply Condensed'!D28/SUM('BEA Supply Condensed'!C28:D28)</f>
        <v>0</v>
      </c>
      <c r="H58" s="17">
        <f t="shared" si="5"/>
        <v>0</v>
      </c>
      <c r="I58" s="39">
        <f>IF(ISERROR(H58/'BEA Supply Condensed'!J28),"",H58/'BEA Supply Condensed'!J28)</f>
        <v>0</v>
      </c>
    </row>
    <row r="59" spans="1:21">
      <c r="A59" s="4" t="str">
        <f>'BEA Use'!A35</f>
        <v>441</v>
      </c>
      <c r="B59" s="14" t="str">
        <f>'BEA Use'!B35</f>
        <v>Motor vehicle and parts dealers</v>
      </c>
      <c r="C59" s="4">
        <f>'BEA Supply Condensed'!D29</f>
        <v>0</v>
      </c>
      <c r="D59" s="17">
        <f>'BEA Supply Condensed'!E29*'BEA Supply Condensed'!D29/SUM('BEA Supply Condensed'!C29:D29)</f>
        <v>0</v>
      </c>
      <c r="E59" s="17">
        <f>'BEA Supply Condensed'!F29*($A$23*'BEA Supply Condensed'!D29)/($A$23*'BEA Supply Condensed'!D29+'BEA Supply Condensed'!C29)</f>
        <v>0</v>
      </c>
      <c r="F59" s="4">
        <f>'BEA Supply Condensed'!G29</f>
        <v>0</v>
      </c>
      <c r="G59" s="17">
        <f>'BEA Supply Condensed'!H29*'BEA Supply Condensed'!D29/SUM('BEA Supply Condensed'!C29:D29)</f>
        <v>0</v>
      </c>
      <c r="H59" s="17">
        <f t="shared" si="5"/>
        <v>0</v>
      </c>
      <c r="I59" s="39" t="str">
        <f>IF(ISERROR(H59/'BEA Supply Condensed'!J29),"",H59/'BEA Supply Condensed'!J29)</f>
        <v/>
      </c>
    </row>
    <row r="60" spans="1:21">
      <c r="A60" s="4" t="str">
        <f>'BEA Use'!A36</f>
        <v>445</v>
      </c>
      <c r="B60" s="14" t="str">
        <f>'BEA Use'!B36</f>
        <v>Food and beverage stores</v>
      </c>
      <c r="C60" s="4">
        <f>'BEA Supply Condensed'!D30</f>
        <v>0</v>
      </c>
      <c r="D60" s="17">
        <f>'BEA Supply Condensed'!E30*'BEA Supply Condensed'!D30/SUM('BEA Supply Condensed'!C30:D30)</f>
        <v>0</v>
      </c>
      <c r="E60" s="17">
        <f>'BEA Supply Condensed'!F30*($A$23*'BEA Supply Condensed'!D30)/($A$23*'BEA Supply Condensed'!D30+'BEA Supply Condensed'!C30)</f>
        <v>0</v>
      </c>
      <c r="F60" s="4">
        <f>'BEA Supply Condensed'!G30</f>
        <v>0</v>
      </c>
      <c r="G60" s="17">
        <f>'BEA Supply Condensed'!H30*'BEA Supply Condensed'!D30/SUM('BEA Supply Condensed'!C30:D30)</f>
        <v>0</v>
      </c>
      <c r="H60" s="17">
        <f t="shared" si="5"/>
        <v>0</v>
      </c>
      <c r="I60" s="39" t="str">
        <f>IF(ISERROR(H60/'BEA Supply Condensed'!J30),"",H60/'BEA Supply Condensed'!J30)</f>
        <v/>
      </c>
    </row>
    <row r="61" spans="1:21">
      <c r="A61" s="4" t="str">
        <f>'BEA Use'!A37</f>
        <v>452</v>
      </c>
      <c r="B61" s="14" t="str">
        <f>'BEA Use'!B37</f>
        <v>General merchandise stores</v>
      </c>
      <c r="C61" s="4">
        <f>'BEA Supply Condensed'!D31</f>
        <v>0</v>
      </c>
      <c r="D61" s="17">
        <f>'BEA Supply Condensed'!E31*'BEA Supply Condensed'!D31/SUM('BEA Supply Condensed'!C31:D31)</f>
        <v>0</v>
      </c>
      <c r="E61" s="17">
        <f>'BEA Supply Condensed'!F31*($A$23*'BEA Supply Condensed'!D31)/($A$23*'BEA Supply Condensed'!D31+'BEA Supply Condensed'!C31)</f>
        <v>0</v>
      </c>
      <c r="F61" s="4">
        <f>'BEA Supply Condensed'!G31</f>
        <v>0</v>
      </c>
      <c r="G61" s="17">
        <f>'BEA Supply Condensed'!H31*'BEA Supply Condensed'!D31/SUM('BEA Supply Condensed'!C31:D31)</f>
        <v>0</v>
      </c>
      <c r="H61" s="17">
        <f t="shared" si="5"/>
        <v>0</v>
      </c>
      <c r="I61" s="39" t="str">
        <f>IF(ISERROR(H61/'BEA Supply Condensed'!J31),"",H61/'BEA Supply Condensed'!J31)</f>
        <v/>
      </c>
    </row>
    <row r="62" spans="1:21">
      <c r="A62" s="4" t="str">
        <f>'BEA Use'!A38</f>
        <v>4A0</v>
      </c>
      <c r="B62" s="14" t="str">
        <f>'BEA Use'!B38</f>
        <v>Other retail</v>
      </c>
      <c r="C62" s="4">
        <f>'BEA Supply Condensed'!D32</f>
        <v>0</v>
      </c>
      <c r="D62" s="17">
        <f>'BEA Supply Condensed'!E32*'BEA Supply Condensed'!D32/SUM('BEA Supply Condensed'!C32:D32)</f>
        <v>0</v>
      </c>
      <c r="E62" s="17">
        <f>'BEA Supply Condensed'!F32*($A$23*'BEA Supply Condensed'!D32)/($A$23*'BEA Supply Condensed'!D32+'BEA Supply Condensed'!C32)</f>
        <v>0</v>
      </c>
      <c r="F62" s="4">
        <f>'BEA Supply Condensed'!G32</f>
        <v>0</v>
      </c>
      <c r="G62" s="17">
        <f>'BEA Supply Condensed'!H32*'BEA Supply Condensed'!D32/SUM('BEA Supply Condensed'!C32:D32)</f>
        <v>0</v>
      </c>
      <c r="H62" s="17">
        <f t="shared" si="5"/>
        <v>0</v>
      </c>
      <c r="I62" s="39">
        <f>IF(ISERROR(H62/'BEA Supply Condensed'!J32),"",H62/'BEA Supply Condensed'!J32)</f>
        <v>0</v>
      </c>
    </row>
    <row r="63" spans="1:21">
      <c r="A63" s="4" t="str">
        <f>'BEA Use'!A39</f>
        <v>481</v>
      </c>
      <c r="B63" s="14" t="str">
        <f>'BEA Use'!B39</f>
        <v>Air transportation</v>
      </c>
      <c r="C63" s="4">
        <f>'BEA Supply Condensed'!D33</f>
        <v>37299</v>
      </c>
      <c r="D63" s="17">
        <f>'BEA Supply Condensed'!E33*'BEA Supply Condensed'!D33/SUM('BEA Supply Condensed'!C33:D33)</f>
        <v>0</v>
      </c>
      <c r="E63" s="17">
        <f>'BEA Supply Condensed'!F33*($A$23*'BEA Supply Condensed'!D33)/($A$23*'BEA Supply Condensed'!D33+'BEA Supply Condensed'!C33)</f>
        <v>-1111.8184292014639</v>
      </c>
      <c r="F63" s="4">
        <f>'BEA Supply Condensed'!G33</f>
        <v>0</v>
      </c>
      <c r="G63" s="17">
        <f>'BEA Supply Condensed'!H33*'BEA Supply Condensed'!D33/SUM('BEA Supply Condensed'!C33:D33)</f>
        <v>3772.5817275887794</v>
      </c>
      <c r="H63" s="17">
        <f t="shared" si="5"/>
        <v>39959.763298387319</v>
      </c>
      <c r="I63" s="39">
        <f>IF(ISERROR(H63/'BEA Supply Condensed'!J33),"",H63/'BEA Supply Condensed'!J33)</f>
        <v>0.17253634812474555</v>
      </c>
    </row>
    <row r="64" spans="1:21">
      <c r="A64" s="4" t="str">
        <f>'BEA Use'!A40</f>
        <v>482</v>
      </c>
      <c r="B64" s="14" t="str">
        <f>'BEA Use'!B40</f>
        <v>Rail transportation</v>
      </c>
      <c r="C64" s="4">
        <f>'BEA Supply Condensed'!D34</f>
        <v>-414</v>
      </c>
      <c r="D64" s="17">
        <f>'BEA Supply Condensed'!E34*'BEA Supply Condensed'!D34/SUM('BEA Supply Condensed'!C34:D34)</f>
        <v>0</v>
      </c>
      <c r="E64" s="17">
        <f>'BEA Supply Condensed'!F34*($A$23*'BEA Supply Condensed'!D34)/($A$23*'BEA Supply Condensed'!D34+'BEA Supply Condensed'!C34)</f>
        <v>1086.9043043910394</v>
      </c>
      <c r="F64" s="4">
        <f>'BEA Supply Condensed'!G34</f>
        <v>0</v>
      </c>
      <c r="G64" s="17">
        <f>'BEA Supply Condensed'!H34*'BEA Supply Condensed'!D34/SUM('BEA Supply Condensed'!C34:D34)</f>
        <v>-3.9935187753763901</v>
      </c>
      <c r="H64" s="17">
        <f t="shared" si="5"/>
        <v>668.91078561566303</v>
      </c>
      <c r="I64" s="39">
        <f>IF(ISERROR(H64/'BEA Supply Condensed'!J34),"",H64/'BEA Supply Condensed'!J34)</f>
        <v>7.3265146288681596E-2</v>
      </c>
    </row>
    <row r="65" spans="1:9">
      <c r="A65" s="4" t="str">
        <f>'BEA Use'!A41</f>
        <v>483</v>
      </c>
      <c r="B65" s="14" t="str">
        <f>'BEA Use'!B41</f>
        <v>Water transportation</v>
      </c>
      <c r="C65" s="4">
        <f>'BEA Supply Condensed'!D35</f>
        <v>-7670</v>
      </c>
      <c r="D65" s="17">
        <f>'BEA Supply Condensed'!E35*'BEA Supply Condensed'!D35/SUM('BEA Supply Condensed'!C35:D35)</f>
        <v>0</v>
      </c>
      <c r="E65" s="17">
        <f>'BEA Supply Condensed'!F35*($A$23*'BEA Supply Condensed'!D35)/($A$23*'BEA Supply Condensed'!D35+'BEA Supply Condensed'!C35)</f>
        <v>9637.0965391621121</v>
      </c>
      <c r="F65" s="4">
        <f>'BEA Supply Condensed'!G35</f>
        <v>0</v>
      </c>
      <c r="G65" s="17">
        <f>'BEA Supply Condensed'!H35*'BEA Supply Condensed'!D35/SUM('BEA Supply Condensed'!C35:D35)</f>
        <v>-40.413784492445998</v>
      </c>
      <c r="H65" s="17">
        <f t="shared" si="5"/>
        <v>1926.6827546696661</v>
      </c>
      <c r="I65" s="39">
        <f>IF(ISERROR(H65/'BEA Supply Condensed'!J35),"",H65/'BEA Supply Condensed'!J35)</f>
        <v>6.4519548411682615E-2</v>
      </c>
    </row>
    <row r="66" spans="1:9">
      <c r="A66" s="4" t="str">
        <f>'BEA Use'!A42</f>
        <v>484</v>
      </c>
      <c r="B66" s="14" t="str">
        <f>'BEA Use'!B42</f>
        <v>Truck transportation</v>
      </c>
      <c r="C66" s="4">
        <f>'BEA Supply Condensed'!D36</f>
        <v>-4917</v>
      </c>
      <c r="D66" s="17">
        <f>'BEA Supply Condensed'!E36*'BEA Supply Condensed'!D36/SUM('BEA Supply Condensed'!C36:D36)</f>
        <v>0</v>
      </c>
      <c r="E66" s="17">
        <f>'BEA Supply Condensed'!F36*($A$23*'BEA Supply Condensed'!D36)/($A$23*'BEA Supply Condensed'!D36+'BEA Supply Condensed'!C36)</f>
        <v>13565.905678534047</v>
      </c>
      <c r="F66" s="4">
        <f>'BEA Supply Condensed'!G36</f>
        <v>0</v>
      </c>
      <c r="G66" s="17">
        <f>'BEA Supply Condensed'!H36*'BEA Supply Condensed'!D36/SUM('BEA Supply Condensed'!C36:D36)</f>
        <v>-5.4699741436015268</v>
      </c>
      <c r="H66" s="17">
        <f t="shared" si="5"/>
        <v>8643.4357043904456</v>
      </c>
      <c r="I66" s="39">
        <f>IF(ISERROR(H66/'BEA Supply Condensed'!J36),"",H66/'BEA Supply Condensed'!J36)</f>
        <v>0.24066366989810511</v>
      </c>
    </row>
    <row r="67" spans="1:9">
      <c r="A67" s="4" t="str">
        <f>'BEA Use'!A43</f>
        <v>485</v>
      </c>
      <c r="B67" s="14" t="str">
        <f>'BEA Use'!B43</f>
        <v>Transit and ground passenger transportation</v>
      </c>
      <c r="C67" s="4">
        <f>'BEA Supply Condensed'!D37</f>
        <v>0</v>
      </c>
      <c r="D67" s="17">
        <f>'BEA Supply Condensed'!E37*'BEA Supply Condensed'!D37/SUM('BEA Supply Condensed'!C37:D37)</f>
        <v>0</v>
      </c>
      <c r="E67" s="17">
        <f>'BEA Supply Condensed'!F37*($A$23*'BEA Supply Condensed'!D37)/($A$23*'BEA Supply Condensed'!D37+'BEA Supply Condensed'!C37)</f>
        <v>0</v>
      </c>
      <c r="F67" s="4">
        <f>'BEA Supply Condensed'!G37</f>
        <v>0</v>
      </c>
      <c r="G67" s="17">
        <f>'BEA Supply Condensed'!H37*'BEA Supply Condensed'!D37/SUM('BEA Supply Condensed'!C37:D37)</f>
        <v>0</v>
      </c>
      <c r="H67" s="17">
        <f t="shared" si="5"/>
        <v>0</v>
      </c>
      <c r="I67" s="39">
        <f>IF(ISERROR(H67/'BEA Supply Condensed'!J37),"",H67/'BEA Supply Condensed'!J37)</f>
        <v>0</v>
      </c>
    </row>
    <row r="68" spans="1:9">
      <c r="A68" s="4" t="str">
        <f>'BEA Use'!A44</f>
        <v>486</v>
      </c>
      <c r="B68" s="14" t="str">
        <f>'BEA Use'!B44</f>
        <v>Pipeline transportation</v>
      </c>
      <c r="C68" s="4">
        <f>'BEA Supply Condensed'!D38</f>
        <v>0</v>
      </c>
      <c r="D68" s="17">
        <f>'BEA Supply Condensed'!E38*'BEA Supply Condensed'!D38/SUM('BEA Supply Condensed'!C38:D38)</f>
        <v>0</v>
      </c>
      <c r="E68" s="17">
        <f>'BEA Supply Condensed'!F38*($A$23*'BEA Supply Condensed'!D38)/($A$23*'BEA Supply Condensed'!D38+'BEA Supply Condensed'!C38)</f>
        <v>0</v>
      </c>
      <c r="F68" s="4">
        <f>'BEA Supply Condensed'!G38</f>
        <v>0</v>
      </c>
      <c r="G68" s="17">
        <f>'BEA Supply Condensed'!H38*'BEA Supply Condensed'!D38/SUM('BEA Supply Condensed'!C38:D38)</f>
        <v>0</v>
      </c>
      <c r="H68" s="17">
        <f t="shared" si="5"/>
        <v>0</v>
      </c>
      <c r="I68" s="39">
        <f>IF(ISERROR(H68/'BEA Supply Condensed'!J38),"",H68/'BEA Supply Condensed'!J38)</f>
        <v>0</v>
      </c>
    </row>
    <row r="69" spans="1:9">
      <c r="A69" s="4" t="str">
        <f>'BEA Use'!A45</f>
        <v>487OS</v>
      </c>
      <c r="B69" s="14" t="str">
        <f>'BEA Use'!B45</f>
        <v>Other transportation and support activities</v>
      </c>
      <c r="C69" s="4">
        <f>'BEA Supply Condensed'!D39</f>
        <v>-3243</v>
      </c>
      <c r="D69" s="17">
        <f>'BEA Supply Condensed'!E39*'BEA Supply Condensed'!D39/SUM('BEA Supply Condensed'!C39:D39)</f>
        <v>0</v>
      </c>
      <c r="E69" s="17">
        <f>'BEA Supply Condensed'!F39*($A$23*'BEA Supply Condensed'!D39)/($A$23*'BEA Supply Condensed'!D39+'BEA Supply Condensed'!C39)</f>
        <v>0</v>
      </c>
      <c r="F69" s="4">
        <f>'BEA Supply Condensed'!G39</f>
        <v>0</v>
      </c>
      <c r="G69" s="17">
        <f>'BEA Supply Condensed'!H39*'BEA Supply Condensed'!D39/SUM('BEA Supply Condensed'!C39:D39)</f>
        <v>-4.4217164236642308</v>
      </c>
      <c r="H69" s="17">
        <f t="shared" si="5"/>
        <v>-3247.4217164236643</v>
      </c>
      <c r="I69" s="39">
        <f>IF(ISERROR(H69/'BEA Supply Condensed'!J39),"",H69/'BEA Supply Condensed'!J39)</f>
        <v>-1.3159870308524496E-2</v>
      </c>
    </row>
    <row r="70" spans="1:9">
      <c r="A70" s="4" t="str">
        <f>'BEA Use'!A46</f>
        <v>493</v>
      </c>
      <c r="B70" s="14" t="str">
        <f>'BEA Use'!B46</f>
        <v>Warehousing and storage</v>
      </c>
      <c r="C70" s="4">
        <f>'BEA Supply Condensed'!D40</f>
        <v>0</v>
      </c>
      <c r="D70" s="17">
        <f>'BEA Supply Condensed'!E40*'BEA Supply Condensed'!D40/SUM('BEA Supply Condensed'!C40:D40)</f>
        <v>0</v>
      </c>
      <c r="E70" s="17">
        <f>'BEA Supply Condensed'!F40*($A$23*'BEA Supply Condensed'!D40)/($A$23*'BEA Supply Condensed'!D40+'BEA Supply Condensed'!C40)</f>
        <v>0</v>
      </c>
      <c r="F70" s="4">
        <f>'BEA Supply Condensed'!G40</f>
        <v>0</v>
      </c>
      <c r="G70" s="17">
        <f>'BEA Supply Condensed'!H40*'BEA Supply Condensed'!D40/SUM('BEA Supply Condensed'!C40:D40)</f>
        <v>0</v>
      </c>
      <c r="H70" s="17">
        <f t="shared" si="5"/>
        <v>0</v>
      </c>
      <c r="I70" s="39">
        <f>IF(ISERROR(H70/'BEA Supply Condensed'!J40),"",H70/'BEA Supply Condensed'!J40)</f>
        <v>0</v>
      </c>
    </row>
    <row r="71" spans="1:9">
      <c r="A71" s="4" t="str">
        <f>'BEA Use'!A47</f>
        <v>511</v>
      </c>
      <c r="B71" s="14" t="str">
        <f>'BEA Use'!B47</f>
        <v>Publishing industries, except internet (includes software)</v>
      </c>
      <c r="C71" s="4">
        <f>'BEA Supply Condensed'!D41</f>
        <v>4322</v>
      </c>
      <c r="D71" s="17">
        <f>'BEA Supply Condensed'!E41*'BEA Supply Condensed'!D41/SUM('BEA Supply Condensed'!C41:D41)</f>
        <v>1478.0306408961255</v>
      </c>
      <c r="E71" s="17">
        <f>'BEA Supply Condensed'!F41*($A$23*'BEA Supply Condensed'!D41)/($A$23*'BEA Supply Condensed'!D41+'BEA Supply Condensed'!C41)</f>
        <v>181.64120593611906</v>
      </c>
      <c r="F71" s="4">
        <f>'BEA Supply Condensed'!G41</f>
        <v>0</v>
      </c>
      <c r="G71" s="17">
        <f>'BEA Supply Condensed'!H41*'BEA Supply Condensed'!D41/SUM('BEA Supply Condensed'!C41:D41)</f>
        <v>128.68981013786546</v>
      </c>
      <c r="H71" s="17">
        <f t="shared" si="5"/>
        <v>6110.3616569701107</v>
      </c>
      <c r="I71" s="39">
        <f>IF(ISERROR(H71/'BEA Supply Condensed'!J41),"",H71/'BEA Supply Condensed'!J41)</f>
        <v>1.6371308386570724E-2</v>
      </c>
    </row>
    <row r="72" spans="1:9">
      <c r="A72" s="4" t="str">
        <f>'BEA Use'!A48</f>
        <v>512</v>
      </c>
      <c r="B72" s="14" t="str">
        <f>'BEA Use'!B48</f>
        <v>Motion picture and sound recording industries</v>
      </c>
      <c r="C72" s="4">
        <f>'BEA Supply Condensed'!D42</f>
        <v>10423</v>
      </c>
      <c r="D72" s="17">
        <f>'BEA Supply Condensed'!E42*'BEA Supply Condensed'!D42/SUM('BEA Supply Condensed'!C42:D42)</f>
        <v>668.93890574193676</v>
      </c>
      <c r="E72" s="17">
        <f>'BEA Supply Condensed'!F42*($A$23*'BEA Supply Condensed'!D42)/($A$23*'BEA Supply Condensed'!D42+'BEA Supply Condensed'!C42)</f>
        <v>22.111484479744753</v>
      </c>
      <c r="F72" s="4">
        <f>'BEA Supply Condensed'!G42</f>
        <v>0</v>
      </c>
      <c r="G72" s="17">
        <f>'BEA Supply Condensed'!H42*'BEA Supply Condensed'!D42/SUM('BEA Supply Condensed'!C42:D42)</f>
        <v>279.01978540689959</v>
      </c>
      <c r="H72" s="17">
        <f t="shared" si="5"/>
        <v>11393.070175628582</v>
      </c>
      <c r="I72" s="39">
        <f>IF(ISERROR(H72/'BEA Supply Condensed'!J42),"",H72/'BEA Supply Condensed'!J42)</f>
        <v>6.6928297199218584E-2</v>
      </c>
    </row>
    <row r="73" spans="1:9">
      <c r="A73" s="4" t="str">
        <f>'BEA Use'!A49</f>
        <v>513</v>
      </c>
      <c r="B73" s="14" t="str">
        <f>'BEA Use'!B49</f>
        <v>Broadcasting and telecommunications</v>
      </c>
      <c r="C73" s="4">
        <f>'BEA Supply Condensed'!D43</f>
        <v>180</v>
      </c>
      <c r="D73" s="17">
        <f>'BEA Supply Condensed'!E43*'BEA Supply Condensed'!D43/SUM('BEA Supply Condensed'!C43:D43)</f>
        <v>0</v>
      </c>
      <c r="E73" s="17">
        <f>'BEA Supply Condensed'!F43*($A$23*'BEA Supply Condensed'!D43)/($A$23*'BEA Supply Condensed'!D43+'BEA Supply Condensed'!C43)</f>
        <v>0</v>
      </c>
      <c r="F73" s="4">
        <f>'BEA Supply Condensed'!G43</f>
        <v>0</v>
      </c>
      <c r="G73" s="17">
        <f>'BEA Supply Condensed'!H43*'BEA Supply Condensed'!D43/SUM('BEA Supply Condensed'!C43:D43)</f>
        <v>7.7582115899334587</v>
      </c>
      <c r="H73" s="17">
        <f>SUM(C73:G73)</f>
        <v>187.75821158993347</v>
      </c>
      <c r="I73" s="39">
        <f>IF(ISERROR(H73/'BEA Supply Condensed'!J43),"",H73/'BEA Supply Condensed'!J43)</f>
        <v>2.5791423691622718E-4</v>
      </c>
    </row>
    <row r="74" spans="1:9">
      <c r="A74" s="4" t="str">
        <f>'BEA Use'!A50</f>
        <v>514</v>
      </c>
      <c r="B74" s="14" t="str">
        <f>'BEA Use'!B50</f>
        <v>Data processing, internet publishing, and other information services</v>
      </c>
      <c r="C74" s="4">
        <f>'BEA Supply Condensed'!D44</f>
        <v>1269</v>
      </c>
      <c r="D74" s="17">
        <f>'BEA Supply Condensed'!E44*'BEA Supply Condensed'!D44/SUM('BEA Supply Condensed'!C44:D44)</f>
        <v>0</v>
      </c>
      <c r="E74" s="17">
        <f>'BEA Supply Condensed'!F44*($A$23*'BEA Supply Condensed'!D44)/($A$23*'BEA Supply Condensed'!D44+'BEA Supply Condensed'!C44)</f>
        <v>0</v>
      </c>
      <c r="F74" s="4">
        <f>'BEA Supply Condensed'!G44</f>
        <v>0</v>
      </c>
      <c r="G74" s="17">
        <f>'BEA Supply Condensed'!H44*'BEA Supply Condensed'!D44/SUM('BEA Supply Condensed'!C44:D44)</f>
        <v>3.5514100893149854</v>
      </c>
      <c r="H74" s="17">
        <f t="shared" ref="H74:H89" si="6">SUM(C74:G74)</f>
        <v>1272.5514100893149</v>
      </c>
      <c r="I74" s="39">
        <f>IF(ISERROR(H74/'BEA Supply Condensed'!J44),"",H74/'BEA Supply Condensed'!J44)</f>
        <v>5.0734429847356932E-3</v>
      </c>
    </row>
    <row r="75" spans="1:9">
      <c r="A75" s="4" t="str">
        <f>'BEA Use'!A51</f>
        <v>521CI</v>
      </c>
      <c r="B75" s="14" t="str">
        <f>'BEA Use'!B51</f>
        <v>Federal Reserve banks, credit intermediation, and related activities</v>
      </c>
      <c r="C75" s="4">
        <f>'BEA Supply Condensed'!D45</f>
        <v>51</v>
      </c>
      <c r="D75" s="17">
        <f>'BEA Supply Condensed'!E45*'BEA Supply Condensed'!D45/SUM('BEA Supply Condensed'!C45:D45)</f>
        <v>0</v>
      </c>
      <c r="E75" s="17">
        <f>'BEA Supply Condensed'!F45*($A$23*'BEA Supply Condensed'!D45)/($A$23*'BEA Supply Condensed'!D45+'BEA Supply Condensed'!C45)</f>
        <v>0</v>
      </c>
      <c r="F75" s="4">
        <f>'BEA Supply Condensed'!G45</f>
        <v>0</v>
      </c>
      <c r="G75" s="17">
        <f>'BEA Supply Condensed'!H45*'BEA Supply Condensed'!D45/SUM('BEA Supply Condensed'!C45:D45)</f>
        <v>0</v>
      </c>
      <c r="H75" s="17">
        <f t="shared" si="6"/>
        <v>51</v>
      </c>
      <c r="I75" s="39">
        <f>IF(ISERROR(H75/'BEA Supply Condensed'!J45),"",H75/'BEA Supply Condensed'!J45)</f>
        <v>6.2895718898066998E-5</v>
      </c>
    </row>
    <row r="76" spans="1:9">
      <c r="A76" s="4" t="str">
        <f>'BEA Use'!A52</f>
        <v>523</v>
      </c>
      <c r="B76" s="14" t="str">
        <f>'BEA Use'!B52</f>
        <v>Securities, commodity contracts, and investments</v>
      </c>
      <c r="C76" s="4">
        <f>'BEA Supply Condensed'!D46</f>
        <v>65</v>
      </c>
      <c r="D76" s="17">
        <f>'BEA Supply Condensed'!E46*'BEA Supply Condensed'!D46/SUM('BEA Supply Condensed'!C46:D46)</f>
        <v>0</v>
      </c>
      <c r="E76" s="17">
        <f>'BEA Supply Condensed'!F46*($A$23*'BEA Supply Condensed'!D46)/($A$23*'BEA Supply Condensed'!D46+'BEA Supply Condensed'!C46)</f>
        <v>0</v>
      </c>
      <c r="F76" s="4">
        <f>'BEA Supply Condensed'!G46</f>
        <v>0</v>
      </c>
      <c r="G76" s="17">
        <f>'BEA Supply Condensed'!H46*'BEA Supply Condensed'!D46/SUM('BEA Supply Condensed'!C46:D46)</f>
        <v>0.15042831990248526</v>
      </c>
      <c r="H76" s="17">
        <f t="shared" si="6"/>
        <v>65.150428319902488</v>
      </c>
      <c r="I76" s="39">
        <f>IF(ISERROR(H76/'BEA Supply Condensed'!J46),"",H76/'BEA Supply Condensed'!J46)</f>
        <v>1.1004266269384438E-4</v>
      </c>
    </row>
    <row r="77" spans="1:9">
      <c r="A77" s="4" t="str">
        <f>'BEA Use'!A53</f>
        <v>524</v>
      </c>
      <c r="B77" s="14" t="str">
        <f>'BEA Use'!B53</f>
        <v>Insurance carriers and related activities</v>
      </c>
      <c r="C77" s="4">
        <f>'BEA Supply Condensed'!D47</f>
        <v>50107</v>
      </c>
      <c r="D77" s="17">
        <f>'BEA Supply Condensed'!E47*'BEA Supply Condensed'!D47/SUM('BEA Supply Condensed'!C47:D47)</f>
        <v>0</v>
      </c>
      <c r="E77" s="17">
        <f>'BEA Supply Condensed'!F47*($A$23*'BEA Supply Condensed'!D47)/($A$23*'BEA Supply Condensed'!D47+'BEA Supply Condensed'!C47)</f>
        <v>0</v>
      </c>
      <c r="F77" s="4">
        <f>'BEA Supply Condensed'!G47</f>
        <v>0</v>
      </c>
      <c r="G77" s="17">
        <f>'BEA Supply Condensed'!H47*'BEA Supply Condensed'!D47/SUM('BEA Supply Condensed'!C47:D47)</f>
        <v>1122.7946378026245</v>
      </c>
      <c r="H77" s="17">
        <f t="shared" si="6"/>
        <v>51229.794637802624</v>
      </c>
      <c r="I77" s="39">
        <f>IF(ISERROR(H77/'BEA Supply Condensed'!J47),"",H77/'BEA Supply Condensed'!J47)</f>
        <v>4.2817664917458968E-2</v>
      </c>
    </row>
    <row r="78" spans="1:9">
      <c r="A78" s="4" t="str">
        <f>'BEA Use'!A54</f>
        <v>525</v>
      </c>
      <c r="B78" s="14" t="str">
        <f>'BEA Use'!B54</f>
        <v>Funds, trusts, and other financial vehicles</v>
      </c>
      <c r="C78" s="4">
        <f>'BEA Supply Condensed'!D48</f>
        <v>0</v>
      </c>
      <c r="D78" s="17">
        <f>'BEA Supply Condensed'!E48*'BEA Supply Condensed'!D48/SUM('BEA Supply Condensed'!C48:D48)</f>
        <v>0</v>
      </c>
      <c r="E78" s="17">
        <f>'BEA Supply Condensed'!F48*($A$23*'BEA Supply Condensed'!D48)/($A$23*'BEA Supply Condensed'!D48+'BEA Supply Condensed'!C48)</f>
        <v>0</v>
      </c>
      <c r="F78" s="4">
        <f>'BEA Supply Condensed'!G48</f>
        <v>0</v>
      </c>
      <c r="G78" s="17">
        <f>'BEA Supply Condensed'!H48*'BEA Supply Condensed'!D48/SUM('BEA Supply Condensed'!C48:D48)</f>
        <v>0</v>
      </c>
      <c r="H78" s="17">
        <f t="shared" si="6"/>
        <v>0</v>
      </c>
      <c r="I78" s="39">
        <f>IF(ISERROR(H78/'BEA Supply Condensed'!J48),"",H78/'BEA Supply Condensed'!J48)</f>
        <v>0</v>
      </c>
    </row>
    <row r="79" spans="1:9">
      <c r="A79" s="4" t="str">
        <f>'BEA Use'!A55</f>
        <v>HS</v>
      </c>
      <c r="B79" s="14" t="str">
        <f>'BEA Use'!B55</f>
        <v>Housing</v>
      </c>
      <c r="C79" s="4">
        <f>'BEA Supply Condensed'!D49</f>
        <v>0</v>
      </c>
      <c r="D79" s="17">
        <f>'BEA Supply Condensed'!E49*'BEA Supply Condensed'!D49/SUM('BEA Supply Condensed'!C49:D49)</f>
        <v>0</v>
      </c>
      <c r="E79" s="17">
        <f>'BEA Supply Condensed'!F49*($A$23*'BEA Supply Condensed'!D49)/($A$23*'BEA Supply Condensed'!D49+'BEA Supply Condensed'!C49)</f>
        <v>0</v>
      </c>
      <c r="F79" s="4">
        <f>'BEA Supply Condensed'!G49</f>
        <v>0</v>
      </c>
      <c r="G79" s="17">
        <f>'BEA Supply Condensed'!H49*'BEA Supply Condensed'!D49/SUM('BEA Supply Condensed'!C49:D49)</f>
        <v>0</v>
      </c>
      <c r="H79" s="17">
        <f t="shared" si="6"/>
        <v>0</v>
      </c>
      <c r="I79" s="39">
        <f>IF(ISERROR(H79/'BEA Supply Condensed'!J49),"",H79/'BEA Supply Condensed'!J49)</f>
        <v>0</v>
      </c>
    </row>
    <row r="80" spans="1:9">
      <c r="A80" s="4" t="str">
        <f>'BEA Use'!A56</f>
        <v>ORE</v>
      </c>
      <c r="B80" s="14" t="str">
        <f>'BEA Use'!B56</f>
        <v>Other real estate</v>
      </c>
      <c r="C80" s="4">
        <f>'BEA Supply Condensed'!D50</f>
        <v>0</v>
      </c>
      <c r="D80" s="17">
        <f>'BEA Supply Condensed'!E50*'BEA Supply Condensed'!D50/SUM('BEA Supply Condensed'!C50:D50)</f>
        <v>0</v>
      </c>
      <c r="E80" s="17">
        <f>'BEA Supply Condensed'!F50*($A$23*'BEA Supply Condensed'!D50)/($A$23*'BEA Supply Condensed'!D50+'BEA Supply Condensed'!C50)</f>
        <v>0</v>
      </c>
      <c r="F80" s="4">
        <f>'BEA Supply Condensed'!G50</f>
        <v>0</v>
      </c>
      <c r="G80" s="17">
        <f>'BEA Supply Condensed'!H50*'BEA Supply Condensed'!D50/SUM('BEA Supply Condensed'!C50:D50)</f>
        <v>0</v>
      </c>
      <c r="H80" s="17">
        <f t="shared" si="6"/>
        <v>0</v>
      </c>
      <c r="I80" s="39">
        <f>IF(ISERROR(H80/'BEA Supply Condensed'!J50),"",H80/'BEA Supply Condensed'!J50)</f>
        <v>0</v>
      </c>
    </row>
    <row r="81" spans="1:9">
      <c r="A81" s="4" t="str">
        <f>'BEA Use'!A57</f>
        <v>532RL</v>
      </c>
      <c r="B81" s="14" t="str">
        <f>'BEA Use'!B57</f>
        <v>Rental and leasing services and lessors of intangible assets</v>
      </c>
      <c r="C81" s="4">
        <f>'BEA Supply Condensed'!D51</f>
        <v>0</v>
      </c>
      <c r="D81" s="17">
        <f>'BEA Supply Condensed'!E51*'BEA Supply Condensed'!D51/SUM('BEA Supply Condensed'!C51:D51)</f>
        <v>0</v>
      </c>
      <c r="E81" s="17">
        <f>'BEA Supply Condensed'!F51*($A$23*'BEA Supply Condensed'!D51)/($A$23*'BEA Supply Condensed'!D51+'BEA Supply Condensed'!C51)</f>
        <v>0</v>
      </c>
      <c r="F81" s="4">
        <f>'BEA Supply Condensed'!G51</f>
        <v>0</v>
      </c>
      <c r="G81" s="17">
        <f>'BEA Supply Condensed'!H51*'BEA Supply Condensed'!D51/SUM('BEA Supply Condensed'!C51:D51)</f>
        <v>0</v>
      </c>
      <c r="H81" s="17">
        <f t="shared" si="6"/>
        <v>0</v>
      </c>
      <c r="I81" s="39">
        <f>IF(ISERROR(H81/'BEA Supply Condensed'!J51),"",H81/'BEA Supply Condensed'!J51)</f>
        <v>0</v>
      </c>
    </row>
    <row r="82" spans="1:9">
      <c r="A82" s="4" t="str">
        <f>'BEA Use'!A58</f>
        <v>5411</v>
      </c>
      <c r="B82" s="14" t="str">
        <f>'BEA Use'!B58</f>
        <v>Legal services</v>
      </c>
      <c r="C82" s="4">
        <f>'BEA Supply Condensed'!D52</f>
        <v>3566</v>
      </c>
      <c r="D82" s="17">
        <f>'BEA Supply Condensed'!E52*'BEA Supply Condensed'!D52/SUM('BEA Supply Condensed'!C52:D52)</f>
        <v>0</v>
      </c>
      <c r="E82" s="17">
        <f>'BEA Supply Condensed'!F52*($A$23*'BEA Supply Condensed'!D52)/($A$23*'BEA Supply Condensed'!D52+'BEA Supply Condensed'!C52)</f>
        <v>0</v>
      </c>
      <c r="F82" s="4">
        <f>'BEA Supply Condensed'!G52</f>
        <v>0</v>
      </c>
      <c r="G82" s="17">
        <f>'BEA Supply Condensed'!H52*'BEA Supply Condensed'!D52/SUM('BEA Supply Condensed'!C52:D52)</f>
        <v>186.05477628483206</v>
      </c>
      <c r="H82" s="17">
        <f t="shared" si="6"/>
        <v>3752.0547762848319</v>
      </c>
      <c r="I82" s="39">
        <f>IF(ISERROR(H82/'BEA Supply Condensed'!J52),"",H82/'BEA Supply Condensed'!J52)</f>
        <v>1.031977857985426E-2</v>
      </c>
    </row>
    <row r="83" spans="1:9">
      <c r="A83" s="4" t="str">
        <f>'BEA Use'!A59</f>
        <v>5415</v>
      </c>
      <c r="B83" s="14" t="str">
        <f>'BEA Use'!B59</f>
        <v>Computer systems design and related services</v>
      </c>
      <c r="C83" s="4">
        <f>'BEA Supply Condensed'!D53</f>
        <v>31507</v>
      </c>
      <c r="D83" s="17">
        <f>'BEA Supply Condensed'!E53*'BEA Supply Condensed'!D53/SUM('BEA Supply Condensed'!C53:D53)</f>
        <v>0</v>
      </c>
      <c r="E83" s="17">
        <f>'BEA Supply Condensed'!F53*($A$23*'BEA Supply Condensed'!D53)/($A$23*'BEA Supply Condensed'!D53+'BEA Supply Condensed'!C53)</f>
        <v>0</v>
      </c>
      <c r="F83" s="4">
        <f>'BEA Supply Condensed'!G53</f>
        <v>0</v>
      </c>
      <c r="G83" s="17">
        <f>'BEA Supply Condensed'!H53*'BEA Supply Condensed'!D53/SUM('BEA Supply Condensed'!C53:D53)</f>
        <v>218.67782733471037</v>
      </c>
      <c r="H83" s="17">
        <f t="shared" si="6"/>
        <v>31725.677827334712</v>
      </c>
      <c r="I83" s="39">
        <f>IF(ISERROR(H83/'BEA Supply Condensed'!J53),"",H83/'BEA Supply Condensed'!J53)</f>
        <v>5.7592264244063836E-2</v>
      </c>
    </row>
    <row r="84" spans="1:9">
      <c r="A84" s="4" t="str">
        <f>'BEA Use'!A60</f>
        <v>5412OP</v>
      </c>
      <c r="B84" s="14" t="str">
        <f>'BEA Use'!B60</f>
        <v>Miscellaneous professional, scientific, and technical services</v>
      </c>
      <c r="C84" s="4">
        <f>'BEA Supply Condensed'!D54</f>
        <v>90411</v>
      </c>
      <c r="D84" s="17">
        <f>'BEA Supply Condensed'!E54*'BEA Supply Condensed'!D54/SUM('BEA Supply Condensed'!C54:D54)</f>
        <v>0</v>
      </c>
      <c r="E84" s="17">
        <f>'BEA Supply Condensed'!F54*($A$23*'BEA Supply Condensed'!D54)/($A$23*'BEA Supply Condensed'!D54+'BEA Supply Condensed'!C54)</f>
        <v>0</v>
      </c>
      <c r="F84" s="4">
        <f>'BEA Supply Condensed'!G54</f>
        <v>0</v>
      </c>
      <c r="G84" s="17">
        <f>'BEA Supply Condensed'!H54*'BEA Supply Condensed'!D54/SUM('BEA Supply Condensed'!C54:D54)</f>
        <v>213.24073333913398</v>
      </c>
      <c r="H84" s="17">
        <f t="shared" si="6"/>
        <v>90624.240733339131</v>
      </c>
      <c r="I84" s="39">
        <f>IF(ISERROR(H84/'BEA Supply Condensed'!J54),"",H84/'BEA Supply Condensed'!J54)</f>
        <v>4.2067613600144799E-2</v>
      </c>
    </row>
    <row r="85" spans="1:9">
      <c r="A85" s="4" t="str">
        <f>'BEA Use'!A61</f>
        <v>55</v>
      </c>
      <c r="B85" s="14" t="str">
        <f>'BEA Use'!B61</f>
        <v>Management of companies and enterprises</v>
      </c>
      <c r="C85" s="4">
        <f>'BEA Supply Condensed'!D55</f>
        <v>0</v>
      </c>
      <c r="D85" s="17">
        <f>'BEA Supply Condensed'!E55*'BEA Supply Condensed'!D55/SUM('BEA Supply Condensed'!C55:D55)</f>
        <v>0</v>
      </c>
      <c r="E85" s="17">
        <f>'BEA Supply Condensed'!F55*($A$23*'BEA Supply Condensed'!D55)/($A$23*'BEA Supply Condensed'!D55+'BEA Supply Condensed'!C55)</f>
        <v>0</v>
      </c>
      <c r="F85" s="4">
        <f>'BEA Supply Condensed'!G55</f>
        <v>0</v>
      </c>
      <c r="G85" s="17">
        <f>'BEA Supply Condensed'!H55*'BEA Supply Condensed'!D55/SUM('BEA Supply Condensed'!C55:D55)</f>
        <v>0</v>
      </c>
      <c r="H85" s="17">
        <f t="shared" si="6"/>
        <v>0</v>
      </c>
      <c r="I85" s="39">
        <f>IF(ISERROR(H85/'BEA Supply Condensed'!J55),"",H85/'BEA Supply Condensed'!J55)</f>
        <v>0</v>
      </c>
    </row>
    <row r="86" spans="1:9">
      <c r="A86" s="4" t="str">
        <f>'BEA Use'!A62</f>
        <v>561</v>
      </c>
      <c r="B86" s="14" t="str">
        <f>'BEA Use'!B62</f>
        <v>Administrative and support services</v>
      </c>
      <c r="C86" s="4">
        <f>'BEA Supply Condensed'!D56</f>
        <v>1534</v>
      </c>
      <c r="D86" s="17">
        <f>'BEA Supply Condensed'!E56*'BEA Supply Condensed'!D56/SUM('BEA Supply Condensed'!C56:D56)</f>
        <v>0</v>
      </c>
      <c r="E86" s="17">
        <f>'BEA Supply Condensed'!F56*($A$23*'BEA Supply Condensed'!D56)/($A$23*'BEA Supply Condensed'!D56+'BEA Supply Condensed'!C56)</f>
        <v>0</v>
      </c>
      <c r="F86" s="4">
        <f>'BEA Supply Condensed'!G56</f>
        <v>0</v>
      </c>
      <c r="G86" s="17">
        <f>'BEA Supply Condensed'!H56*'BEA Supply Condensed'!D56/SUM('BEA Supply Condensed'!C56:D56)</f>
        <v>10.299723770701938</v>
      </c>
      <c r="H86" s="17">
        <f t="shared" si="6"/>
        <v>1544.299723770702</v>
      </c>
      <c r="I86" s="39">
        <f>IF(ISERROR(H86/'BEA Supply Condensed'!J56),"",H86/'BEA Supply Condensed'!J56)</f>
        <v>1.7024336811077585E-3</v>
      </c>
    </row>
    <row r="87" spans="1:9">
      <c r="A87" s="4" t="str">
        <f>'BEA Use'!A63</f>
        <v>562</v>
      </c>
      <c r="B87" s="14" t="str">
        <f>'BEA Use'!B63</f>
        <v>Waste management and remediation services</v>
      </c>
      <c r="C87" s="4">
        <f>'BEA Supply Condensed'!D57</f>
        <v>183</v>
      </c>
      <c r="D87" s="17">
        <f>'BEA Supply Condensed'!E57*'BEA Supply Condensed'!D57/SUM('BEA Supply Condensed'!C57:D57)</f>
        <v>0</v>
      </c>
      <c r="E87" s="17">
        <f>'BEA Supply Condensed'!F57*($A$23*'BEA Supply Condensed'!D57)/($A$23*'BEA Supply Condensed'!D57+'BEA Supply Condensed'!C57)</f>
        <v>0</v>
      </c>
      <c r="F87" s="4">
        <f>'BEA Supply Condensed'!G57</f>
        <v>0</v>
      </c>
      <c r="G87" s="17">
        <f>'BEA Supply Condensed'!H57*'BEA Supply Condensed'!D57/SUM('BEA Supply Condensed'!C57:D57)</f>
        <v>2.8215824095821671</v>
      </c>
      <c r="H87" s="17">
        <f t="shared" si="6"/>
        <v>185.82158240958216</v>
      </c>
      <c r="I87" s="39">
        <f>IF(ISERROR(H87/'BEA Supply Condensed'!J57),"",H87/'BEA Supply Condensed'!J57)</f>
        <v>1.5860632338068963E-3</v>
      </c>
    </row>
    <row r="88" spans="1:9">
      <c r="A88" s="4" t="str">
        <f>'BEA Use'!A64</f>
        <v>61</v>
      </c>
      <c r="B88" s="14" t="str">
        <f>'BEA Use'!B64</f>
        <v>Educational services</v>
      </c>
      <c r="C88" s="4">
        <f>'BEA Supply Condensed'!D58</f>
        <v>1456</v>
      </c>
      <c r="D88" s="17">
        <f>'BEA Supply Condensed'!E58*'BEA Supply Condensed'!D58/SUM('BEA Supply Condensed'!C58:D58)</f>
        <v>0</v>
      </c>
      <c r="E88" s="17">
        <f>'BEA Supply Condensed'!F58*($A$23*'BEA Supply Condensed'!D58)/($A$23*'BEA Supply Condensed'!D58+'BEA Supply Condensed'!C58)</f>
        <v>0</v>
      </c>
      <c r="F88" s="4">
        <f>'BEA Supply Condensed'!G58</f>
        <v>0</v>
      </c>
      <c r="G88" s="17">
        <f>'BEA Supply Condensed'!H58*'BEA Supply Condensed'!D58/SUM('BEA Supply Condensed'!C58:D58)</f>
        <v>1.0232709189628051</v>
      </c>
      <c r="H88" s="17">
        <f t="shared" si="6"/>
        <v>1457.0232709189629</v>
      </c>
      <c r="I88" s="39">
        <f>IF(ISERROR(H88/'BEA Supply Condensed'!J58),"",H88/'BEA Supply Condensed'!J58)</f>
        <v>3.6941282070680776E-3</v>
      </c>
    </row>
    <row r="89" spans="1:9">
      <c r="A89" s="4" t="str">
        <f>'BEA Use'!A65</f>
        <v>621</v>
      </c>
      <c r="B89" s="14" t="str">
        <f>'BEA Use'!B65</f>
        <v>Ambulatory health care services</v>
      </c>
      <c r="C89" s="4">
        <f>'BEA Supply Condensed'!D59</f>
        <v>0</v>
      </c>
      <c r="D89" s="17">
        <f>'BEA Supply Condensed'!E59*'BEA Supply Condensed'!D59/SUM('BEA Supply Condensed'!C59:D59)</f>
        <v>0</v>
      </c>
      <c r="E89" s="17">
        <f>'BEA Supply Condensed'!F59*($A$23*'BEA Supply Condensed'!D59)/($A$23*'BEA Supply Condensed'!D59+'BEA Supply Condensed'!C59)</f>
        <v>0</v>
      </c>
      <c r="F89" s="4">
        <f>'BEA Supply Condensed'!G59</f>
        <v>0</v>
      </c>
      <c r="G89" s="17">
        <f>'BEA Supply Condensed'!H59*'BEA Supply Condensed'!D59/SUM('BEA Supply Condensed'!C59:D59)</f>
        <v>0</v>
      </c>
      <c r="H89" s="17">
        <f t="shared" si="6"/>
        <v>0</v>
      </c>
      <c r="I89" s="39">
        <f>IF(ISERROR(H89/'BEA Supply Condensed'!J59),"",H89/'BEA Supply Condensed'!J59)</f>
        <v>0</v>
      </c>
    </row>
    <row r="90" spans="1:9">
      <c r="A90" s="4" t="str">
        <f>'BEA Use'!A66</f>
        <v>622</v>
      </c>
      <c r="B90" s="14" t="str">
        <f>'BEA Use'!B66</f>
        <v>Hospitals</v>
      </c>
      <c r="C90" s="4">
        <f>'BEA Supply Condensed'!D60</f>
        <v>3582</v>
      </c>
      <c r="D90" s="17">
        <f>'BEA Supply Condensed'!E60*'BEA Supply Condensed'!D60/SUM('BEA Supply Condensed'!C60:D60)</f>
        <v>0</v>
      </c>
      <c r="E90" s="17">
        <f>'BEA Supply Condensed'!F60*($A$23*'BEA Supply Condensed'!D60)/($A$23*'BEA Supply Condensed'!D60+'BEA Supply Condensed'!C60)</f>
        <v>0</v>
      </c>
      <c r="F90" s="4">
        <f>'BEA Supply Condensed'!G60</f>
        <v>0</v>
      </c>
      <c r="G90" s="17">
        <f>'BEA Supply Condensed'!H60*'BEA Supply Condensed'!D60/SUM('BEA Supply Condensed'!C60:D60)</f>
        <v>6.4412284419880983</v>
      </c>
      <c r="H90" s="17">
        <f t="shared" ref="H90:H101" si="7">SUM(C90:G90)</f>
        <v>3588.4412284419882</v>
      </c>
      <c r="I90" s="39">
        <f>IF(ISERROR(H90/'BEA Supply Condensed'!J60),"",H90/'BEA Supply Condensed'!J60)</f>
        <v>3.2874700572323129E-3</v>
      </c>
    </row>
    <row r="91" spans="1:9">
      <c r="A91" s="4" t="str">
        <f>'BEA Use'!A67</f>
        <v>623</v>
      </c>
      <c r="B91" s="14" t="str">
        <f>'BEA Use'!B67</f>
        <v>Nursing and residential care facilities</v>
      </c>
      <c r="C91" s="4">
        <f>'BEA Supply Condensed'!D61</f>
        <v>0</v>
      </c>
      <c r="D91" s="17">
        <f>'BEA Supply Condensed'!E61*'BEA Supply Condensed'!D61/SUM('BEA Supply Condensed'!C61:D61)</f>
        <v>0</v>
      </c>
      <c r="E91" s="17">
        <f>'BEA Supply Condensed'!F61*($A$23*'BEA Supply Condensed'!D61)/($A$23*'BEA Supply Condensed'!D61+'BEA Supply Condensed'!C61)</f>
        <v>0</v>
      </c>
      <c r="F91" s="4">
        <f>'BEA Supply Condensed'!G61</f>
        <v>0</v>
      </c>
      <c r="G91" s="17">
        <f>'BEA Supply Condensed'!H61*'BEA Supply Condensed'!D61/SUM('BEA Supply Condensed'!C61:D61)</f>
        <v>0</v>
      </c>
      <c r="H91" s="17">
        <f t="shared" si="7"/>
        <v>0</v>
      </c>
      <c r="I91" s="39">
        <f>IF(ISERROR(H91/'BEA Supply Condensed'!J61),"",H91/'BEA Supply Condensed'!J61)</f>
        <v>0</v>
      </c>
    </row>
    <row r="92" spans="1:9">
      <c r="A92" s="4" t="str">
        <f>'BEA Use'!A68</f>
        <v>624</v>
      </c>
      <c r="B92" s="14" t="str">
        <f>'BEA Use'!B68</f>
        <v>Social assistance</v>
      </c>
      <c r="C92" s="4">
        <f>'BEA Supply Condensed'!D62</f>
        <v>0</v>
      </c>
      <c r="D92" s="17">
        <f>'BEA Supply Condensed'!E62*'BEA Supply Condensed'!D62/SUM('BEA Supply Condensed'!C62:D62)</f>
        <v>0</v>
      </c>
      <c r="E92" s="17">
        <f>'BEA Supply Condensed'!F62*($A$23*'BEA Supply Condensed'!D62)/($A$23*'BEA Supply Condensed'!D62+'BEA Supply Condensed'!C62)</f>
        <v>0</v>
      </c>
      <c r="F92" s="4">
        <f>'BEA Supply Condensed'!G62</f>
        <v>0</v>
      </c>
      <c r="G92" s="17">
        <f>'BEA Supply Condensed'!H62*'BEA Supply Condensed'!D62/SUM('BEA Supply Condensed'!C62:D62)</f>
        <v>0</v>
      </c>
      <c r="H92" s="17">
        <f t="shared" si="7"/>
        <v>0</v>
      </c>
      <c r="I92" s="39">
        <f>IF(ISERROR(H92/'BEA Supply Condensed'!J62),"",H92/'BEA Supply Condensed'!J62)</f>
        <v>0</v>
      </c>
    </row>
    <row r="93" spans="1:9">
      <c r="A93" s="4" t="str">
        <f>'BEA Use'!A69</f>
        <v>711AS</v>
      </c>
      <c r="B93" s="14" t="str">
        <f>'BEA Use'!B69</f>
        <v>Performing arts, spectator sports, museums, and related activities</v>
      </c>
      <c r="C93" s="4">
        <f>'BEA Supply Condensed'!D63</f>
        <v>1302</v>
      </c>
      <c r="D93" s="17">
        <f>'BEA Supply Condensed'!E63*'BEA Supply Condensed'!D63/SUM('BEA Supply Condensed'!C63:D63)</f>
        <v>0</v>
      </c>
      <c r="E93" s="17">
        <f>'BEA Supply Condensed'!F63*($A$23*'BEA Supply Condensed'!D63)/($A$23*'BEA Supply Condensed'!D63+'BEA Supply Condensed'!C63)</f>
        <v>0</v>
      </c>
      <c r="F93" s="4">
        <f>'BEA Supply Condensed'!G63</f>
        <v>0</v>
      </c>
      <c r="G93" s="17">
        <f>'BEA Supply Condensed'!H63*'BEA Supply Condensed'!D63/SUM('BEA Supply Condensed'!C63:D63)</f>
        <v>43.147250361794498</v>
      </c>
      <c r="H93" s="17">
        <f t="shared" si="7"/>
        <v>1345.1472503617945</v>
      </c>
      <c r="I93" s="39">
        <f>IF(ISERROR(H93/'BEA Supply Condensed'!J63),"",H93/'BEA Supply Condensed'!J63)</f>
        <v>7.5976416020615565E-3</v>
      </c>
    </row>
    <row r="94" spans="1:9">
      <c r="A94" s="4" t="str">
        <f>'BEA Use'!A70</f>
        <v>713</v>
      </c>
      <c r="B94" s="14" t="str">
        <f>'BEA Use'!B70</f>
        <v>Amusements, gambling, and recreation industries</v>
      </c>
      <c r="C94" s="4">
        <f>'BEA Supply Condensed'!D64</f>
        <v>0</v>
      </c>
      <c r="D94" s="17">
        <f>'BEA Supply Condensed'!E64*'BEA Supply Condensed'!D64/SUM('BEA Supply Condensed'!C64:D64)</f>
        <v>0</v>
      </c>
      <c r="E94" s="17">
        <f>'BEA Supply Condensed'!F64*($A$23*'BEA Supply Condensed'!D64)/($A$23*'BEA Supply Condensed'!D64+'BEA Supply Condensed'!C64)</f>
        <v>0</v>
      </c>
      <c r="F94" s="4">
        <f>'BEA Supply Condensed'!G64</f>
        <v>0</v>
      </c>
      <c r="G94" s="17">
        <f>'BEA Supply Condensed'!H64*'BEA Supply Condensed'!D64/SUM('BEA Supply Condensed'!C64:D64)</f>
        <v>0</v>
      </c>
      <c r="H94" s="17">
        <f t="shared" si="7"/>
        <v>0</v>
      </c>
      <c r="I94" s="39">
        <f>IF(ISERROR(H94/'BEA Supply Condensed'!J64),"",H94/'BEA Supply Condensed'!J64)</f>
        <v>0</v>
      </c>
    </row>
    <row r="95" spans="1:9">
      <c r="A95" s="4" t="str">
        <f>'BEA Use'!A71</f>
        <v>721</v>
      </c>
      <c r="B95" s="14" t="str">
        <f>'BEA Use'!B71</f>
        <v>Accommodation</v>
      </c>
      <c r="C95" s="4">
        <f>'BEA Supply Condensed'!D65</f>
        <v>0</v>
      </c>
      <c r="D95" s="17">
        <f>'BEA Supply Condensed'!E65*'BEA Supply Condensed'!D65/SUM('BEA Supply Condensed'!C65:D65)</f>
        <v>0</v>
      </c>
      <c r="E95" s="17">
        <f>'BEA Supply Condensed'!F65*($A$23*'BEA Supply Condensed'!D65)/($A$23*'BEA Supply Condensed'!D65+'BEA Supply Condensed'!C65)</f>
        <v>0</v>
      </c>
      <c r="F95" s="4">
        <f>'BEA Supply Condensed'!G65</f>
        <v>0</v>
      </c>
      <c r="G95" s="17">
        <f>'BEA Supply Condensed'!H65*'BEA Supply Condensed'!D65/SUM('BEA Supply Condensed'!C65:D65)</f>
        <v>0</v>
      </c>
      <c r="H95" s="17">
        <f t="shared" si="7"/>
        <v>0</v>
      </c>
      <c r="I95" s="39">
        <f>IF(ISERROR(H95/'BEA Supply Condensed'!J65),"",H95/'BEA Supply Condensed'!J65)</f>
        <v>0</v>
      </c>
    </row>
    <row r="96" spans="1:9">
      <c r="A96" s="4" t="str">
        <f>'BEA Use'!A72</f>
        <v>722</v>
      </c>
      <c r="B96" s="14" t="str">
        <f>'BEA Use'!B72</f>
        <v>Food services and drinking places</v>
      </c>
      <c r="C96" s="4">
        <f>'BEA Supply Condensed'!D66</f>
        <v>0</v>
      </c>
      <c r="D96" s="17">
        <f>'BEA Supply Condensed'!E66*'BEA Supply Condensed'!D66/SUM('BEA Supply Condensed'!C66:D66)</f>
        <v>0</v>
      </c>
      <c r="E96" s="17">
        <f>'BEA Supply Condensed'!F66*($A$23*'BEA Supply Condensed'!D66)/($A$23*'BEA Supply Condensed'!D66+'BEA Supply Condensed'!C66)</f>
        <v>0</v>
      </c>
      <c r="F96" s="4">
        <f>'BEA Supply Condensed'!G66</f>
        <v>0</v>
      </c>
      <c r="G96" s="17">
        <f>'BEA Supply Condensed'!H66*'BEA Supply Condensed'!D66/SUM('BEA Supply Condensed'!C66:D66)</f>
        <v>0</v>
      </c>
      <c r="H96" s="17">
        <f t="shared" si="7"/>
        <v>0</v>
      </c>
      <c r="I96" s="39">
        <f>IF(ISERROR(H96/'BEA Supply Condensed'!J66),"",H96/'BEA Supply Condensed'!J66)</f>
        <v>0</v>
      </c>
    </row>
    <row r="97" spans="1:9">
      <c r="A97" s="4" t="str">
        <f>'BEA Use'!A73</f>
        <v>81</v>
      </c>
      <c r="B97" s="14" t="str">
        <f>'BEA Use'!B73</f>
        <v>Other services, except government</v>
      </c>
      <c r="C97" s="4">
        <f>'BEA Supply Condensed'!D67</f>
        <v>4734</v>
      </c>
      <c r="D97" s="17">
        <f>'BEA Supply Condensed'!E67*'BEA Supply Condensed'!D67/SUM('BEA Supply Condensed'!C67:D67)</f>
        <v>0</v>
      </c>
      <c r="E97" s="17">
        <f>'BEA Supply Condensed'!F67*($A$23*'BEA Supply Condensed'!D67)/($A$23*'BEA Supply Condensed'!D67+'BEA Supply Condensed'!C67)</f>
        <v>0</v>
      </c>
      <c r="F97" s="4">
        <f>'BEA Supply Condensed'!G67</f>
        <v>0</v>
      </c>
      <c r="G97" s="17">
        <f>'BEA Supply Condensed'!H67*'BEA Supply Condensed'!D67/SUM('BEA Supply Condensed'!C67:D67)</f>
        <v>108.25231672049479</v>
      </c>
      <c r="H97" s="17">
        <f t="shared" si="7"/>
        <v>4842.2523167204945</v>
      </c>
      <c r="I97" s="39">
        <f>IF(ISERROR(H97/'BEA Supply Condensed'!J67),"",H97/'BEA Supply Condensed'!J67)</f>
        <v>5.551685559284824E-3</v>
      </c>
    </row>
    <row r="98" spans="1:9">
      <c r="A98" s="4" t="str">
        <f>'BEA Use'!A74</f>
        <v>GFGD</v>
      </c>
      <c r="B98" s="14" t="str">
        <f>'BEA Use'!B74</f>
        <v>Federal general government (defense)</v>
      </c>
      <c r="C98" s="4">
        <f>'BEA Supply Condensed'!D68</f>
        <v>0</v>
      </c>
      <c r="D98" s="17">
        <f>'BEA Supply Condensed'!E68*'BEA Supply Condensed'!D68/SUM('BEA Supply Condensed'!C68:D68)</f>
        <v>0</v>
      </c>
      <c r="E98" s="17">
        <f>'BEA Supply Condensed'!F68*($A$23*'BEA Supply Condensed'!D68)/($A$23*'BEA Supply Condensed'!D68+'BEA Supply Condensed'!C68)</f>
        <v>0</v>
      </c>
      <c r="F98" s="4">
        <f>'BEA Supply Condensed'!G68</f>
        <v>0</v>
      </c>
      <c r="G98" s="17">
        <f>'BEA Supply Condensed'!H68*'BEA Supply Condensed'!D68/SUM('BEA Supply Condensed'!C68:D68)</f>
        <v>0</v>
      </c>
      <c r="H98" s="17">
        <f t="shared" si="7"/>
        <v>0</v>
      </c>
      <c r="I98" s="39">
        <f>IF(ISERROR(H98/'BEA Supply Condensed'!J68),"",H98/'BEA Supply Condensed'!J68)</f>
        <v>0</v>
      </c>
    </row>
    <row r="99" spans="1:9">
      <c r="A99" s="4" t="str">
        <f>'BEA Use'!A75</f>
        <v>GFGN</v>
      </c>
      <c r="B99" s="14" t="str">
        <f>'BEA Use'!B75</f>
        <v>Federal general government (nondefense)</v>
      </c>
      <c r="C99" s="4">
        <f>'BEA Supply Condensed'!D69</f>
        <v>0</v>
      </c>
      <c r="D99" s="17">
        <f>'BEA Supply Condensed'!E69*'BEA Supply Condensed'!D69/SUM('BEA Supply Condensed'!C69:D69)</f>
        <v>0</v>
      </c>
      <c r="E99" s="17">
        <f>'BEA Supply Condensed'!F69*($A$23*'BEA Supply Condensed'!D69)/($A$23*'BEA Supply Condensed'!D69+'BEA Supply Condensed'!C69)</f>
        <v>0</v>
      </c>
      <c r="F99" s="4">
        <f>'BEA Supply Condensed'!G69</f>
        <v>0</v>
      </c>
      <c r="G99" s="17">
        <f>'BEA Supply Condensed'!H69*'BEA Supply Condensed'!D69/SUM('BEA Supply Condensed'!C69:D69)</f>
        <v>0</v>
      </c>
      <c r="H99" s="17">
        <f t="shared" si="7"/>
        <v>0</v>
      </c>
      <c r="I99" s="39">
        <f>IF(ISERROR(H99/'BEA Supply Condensed'!J69),"",H99/'BEA Supply Condensed'!J69)</f>
        <v>0</v>
      </c>
    </row>
    <row r="100" spans="1:9">
      <c r="A100" s="4" t="str">
        <f>'BEA Use'!A76</f>
        <v>GFE</v>
      </c>
      <c r="B100" s="14" t="str">
        <f>'BEA Use'!B76</f>
        <v>Federal government enterprises</v>
      </c>
      <c r="C100" s="4">
        <f>'BEA Supply Condensed'!D70</f>
        <v>289</v>
      </c>
      <c r="D100" s="17">
        <f>'BEA Supply Condensed'!E70*'BEA Supply Condensed'!D70/SUM('BEA Supply Condensed'!C70:D70)</f>
        <v>0</v>
      </c>
      <c r="E100" s="17">
        <f>'BEA Supply Condensed'!F70*($A$23*'BEA Supply Condensed'!D70)/($A$23*'BEA Supply Condensed'!D70+'BEA Supply Condensed'!C70)</f>
        <v>0</v>
      </c>
      <c r="F100" s="4">
        <f>'BEA Supply Condensed'!G70</f>
        <v>0</v>
      </c>
      <c r="G100" s="17">
        <f>'BEA Supply Condensed'!H70*'BEA Supply Condensed'!D70/SUM('BEA Supply Condensed'!C70:D70)</f>
        <v>0</v>
      </c>
      <c r="H100" s="17">
        <f t="shared" si="7"/>
        <v>289</v>
      </c>
      <c r="I100" s="39">
        <f>IF(ISERROR(H100/'BEA Supply Condensed'!J70),"",H100/'BEA Supply Condensed'!J70)</f>
        <v>4.0525002103373809E-3</v>
      </c>
    </row>
    <row r="101" spans="1:9">
      <c r="A101" s="4" t="str">
        <f>'BEA Use'!A77</f>
        <v>GSLG</v>
      </c>
      <c r="B101" s="14" t="str">
        <f>'BEA Use'!B77</f>
        <v>State and local general government</v>
      </c>
      <c r="C101" s="4">
        <f>'BEA Supply Condensed'!D71</f>
        <v>0</v>
      </c>
      <c r="D101" s="17">
        <f>'BEA Supply Condensed'!E71*'BEA Supply Condensed'!D71/SUM('BEA Supply Condensed'!C71:D71)</f>
        <v>0</v>
      </c>
      <c r="E101" s="17">
        <f>'BEA Supply Condensed'!F71*($A$23*'BEA Supply Condensed'!D71)/($A$23*'BEA Supply Condensed'!D71+'BEA Supply Condensed'!C71)</f>
        <v>0</v>
      </c>
      <c r="F101" s="4">
        <f>'BEA Supply Condensed'!G71</f>
        <v>0</v>
      </c>
      <c r="G101" s="17">
        <f>'BEA Supply Condensed'!H71*'BEA Supply Condensed'!D71/SUM('BEA Supply Condensed'!C71:D71)</f>
        <v>0</v>
      </c>
      <c r="H101" s="17">
        <f t="shared" si="7"/>
        <v>0</v>
      </c>
      <c r="I101" s="39">
        <f>IF(ISERROR(H101/'BEA Supply Condensed'!J71),"",H101/'BEA Supply Condensed'!J71)</f>
        <v>0</v>
      </c>
    </row>
    <row r="102" spans="1:9">
      <c r="A102" s="4" t="str">
        <f>'BEA Use'!A78</f>
        <v>GSLE</v>
      </c>
      <c r="B102" s="14" t="str">
        <f>'BEA Use'!B78</f>
        <v>State and local government enterprises</v>
      </c>
      <c r="C102" s="4">
        <f>'BEA Supply Condensed'!D72</f>
        <v>0</v>
      </c>
      <c r="D102" s="17">
        <f>'BEA Supply Condensed'!E72*'BEA Supply Condensed'!D72/SUM('BEA Supply Condensed'!C72:D72)</f>
        <v>0</v>
      </c>
      <c r="E102" s="17">
        <f>'BEA Supply Condensed'!F72*($A$23*'BEA Supply Condensed'!D72)/($A$23*'BEA Supply Condensed'!D72+'BEA Supply Condensed'!C72)</f>
        <v>0</v>
      </c>
      <c r="F102" s="4">
        <f>'BEA Supply Condensed'!G72</f>
        <v>0</v>
      </c>
      <c r="G102" s="17">
        <f>'BEA Supply Condensed'!H72*'BEA Supply Condensed'!D72/SUM('BEA Supply Condensed'!C72:D72)</f>
        <v>0</v>
      </c>
      <c r="H102" s="17">
        <f t="shared" ref="H102:H113" si="8">SUM(C102:G102)</f>
        <v>0</v>
      </c>
      <c r="I102" s="39">
        <f>IF(ISERROR(H102/'BEA Supply Condensed'!J72),"",H102/'BEA Supply Condensed'!J72)</f>
        <v>0</v>
      </c>
    </row>
    <row r="103" spans="1:9">
      <c r="A103" s="4" t="str">
        <f>'BEA Use'!A79</f>
        <v>Other</v>
      </c>
      <c r="B103" s="14" t="str">
        <f>'BEA Use'!B79</f>
        <v>Noncomparable imports and rest-of-the-world adjustment</v>
      </c>
      <c r="C103" s="4">
        <f>'BEA Supply Condensed'!D73</f>
        <v>269889</v>
      </c>
      <c r="D103" s="17">
        <f>'BEA Supply Condensed'!E73*'BEA Supply Condensed'!D73/SUM('BEA Supply Condensed'!C73:D73)</f>
        <v>0</v>
      </c>
      <c r="E103" s="17">
        <f>'BEA Supply Condensed'!F73*($A$23*'BEA Supply Condensed'!D73)/($A$23*'BEA Supply Condensed'!D73+'BEA Supply Condensed'!C73)</f>
        <v>0</v>
      </c>
      <c r="F103" s="4">
        <f>'BEA Supply Condensed'!G73</f>
        <v>0</v>
      </c>
      <c r="G103" s="17">
        <f>'BEA Supply Condensed'!H73*'BEA Supply Condensed'!D73/SUM('BEA Supply Condensed'!C73:D73)</f>
        <v>0</v>
      </c>
      <c r="H103" s="17">
        <f t="shared" si="8"/>
        <v>269889</v>
      </c>
      <c r="I103" s="39">
        <f>IF(ISERROR(H103/'BEA Supply Condensed'!J73),"",H103/'BEA Supply Condensed'!J73)</f>
        <v>0.9885319756794374</v>
      </c>
    </row>
    <row r="104" spans="1:9">
      <c r="A104" s="4" t="str">
        <f>'BEA Use'!A80</f>
        <v>Used</v>
      </c>
      <c r="B104" s="14" t="str">
        <f>'BEA Use'!B80</f>
        <v>Scrap, used and secondhand goods</v>
      </c>
      <c r="C104" s="4">
        <f>'BEA Supply Condensed'!D74</f>
        <v>13815</v>
      </c>
      <c r="D104" s="17">
        <f>'BEA Supply Condensed'!E74*'BEA Supply Condensed'!D74/SUM('BEA Supply Condensed'!C74:D74)</f>
        <v>71395.456655997841</v>
      </c>
      <c r="E104" s="17">
        <f>'BEA Supply Condensed'!F74*($A$23*'BEA Supply Condensed'!D74)/($A$23*'BEA Supply Condensed'!D74+'BEA Supply Condensed'!C74)</f>
        <v>25947.117619898421</v>
      </c>
      <c r="F104" s="4">
        <f>'BEA Supply Condensed'!G74</f>
        <v>29</v>
      </c>
      <c r="G104" s="17">
        <f>'BEA Supply Condensed'!H74*'BEA Supply Condensed'!D74/SUM('BEA Supply Condensed'!C74:D74)</f>
        <v>9731.4695938331151</v>
      </c>
      <c r="H104" s="17">
        <f t="shared" si="8"/>
        <v>120918.04386972937</v>
      </c>
      <c r="I104" s="39">
        <f>IF(ISERROR(H104/'BEA Supply Condensed'!J74),"",H104/'BEA Supply Condensed'!J74)</f>
        <v>0.6583619299797423</v>
      </c>
    </row>
    <row r="105" spans="1:9">
      <c r="A105" s="4" t="str">
        <f>'BEA Use'!A81</f>
        <v>T005</v>
      </c>
      <c r="B105" s="14" t="str">
        <f>'BEA Use'!B81</f>
        <v>Total Intermediate</v>
      </c>
      <c r="C105" s="4">
        <f>'BEA Supply Condensed'!D75</f>
        <v>2638174</v>
      </c>
      <c r="D105" s="17">
        <f>'BEA Supply Condensed'!E75*'BEA Supply Condensed'!D75/SUM('BEA Supply Condensed'!C75:D75)</f>
        <v>0</v>
      </c>
      <c r="E105" s="17">
        <f>'BEA Supply Condensed'!F75*($A$23*'BEA Supply Condensed'!D75)/($A$23*'BEA Supply Condensed'!D75+'BEA Supply Condensed'!C75)</f>
        <v>0</v>
      </c>
      <c r="F105" s="4">
        <f>'BEA Supply Condensed'!G75</f>
        <v>38539</v>
      </c>
      <c r="G105" s="17">
        <f>'BEA Supply Condensed'!H75*'BEA Supply Condensed'!D75/SUM('BEA Supply Condensed'!C75:D75)</f>
        <v>51090.332594492327</v>
      </c>
      <c r="H105" s="17">
        <f t="shared" si="8"/>
        <v>2727803.3325944925</v>
      </c>
      <c r="I105" s="39">
        <f>IF(ISERROR(H105/'BEA Supply Condensed'!J75),"",H105/'BEA Supply Condensed'!J75)</f>
        <v>7.3557815881719044E-2</v>
      </c>
    </row>
    <row r="106" spans="1:9">
      <c r="A106" s="4" t="str">
        <f>'BEA Use'!A82</f>
        <v>V001</v>
      </c>
      <c r="B106" s="14" t="str">
        <f>'BEA Use'!B82</f>
        <v>Compensation of employees</v>
      </c>
      <c r="C106" s="4">
        <f>'BEA Supply Condensed'!D76</f>
        <v>0</v>
      </c>
      <c r="D106" s="17" t="e">
        <f>'BEA Supply Condensed'!E76*'BEA Supply Condensed'!D76/SUM('BEA Supply Condensed'!C76:D76)</f>
        <v>#DIV/0!</v>
      </c>
      <c r="E106" s="17" t="e">
        <f>'BEA Supply Condensed'!F76*($A$23*'BEA Supply Condensed'!D76)/($A$23*'BEA Supply Condensed'!D76+'BEA Supply Condensed'!C76)</f>
        <v>#DIV/0!</v>
      </c>
      <c r="F106" s="4">
        <f>'BEA Supply Condensed'!G76</f>
        <v>0</v>
      </c>
      <c r="G106" s="17" t="e">
        <f>'BEA Supply Condensed'!H76*'BEA Supply Condensed'!D76/SUM('BEA Supply Condensed'!C76:D76)</f>
        <v>#DIV/0!</v>
      </c>
      <c r="H106" s="17" t="e">
        <f t="shared" si="8"/>
        <v>#DIV/0!</v>
      </c>
      <c r="I106" s="39" t="str">
        <f>IF(ISERROR(H106/'BEA Supply Condensed'!J76),"",H106/'BEA Supply Condensed'!J76)</f>
        <v/>
      </c>
    </row>
    <row r="107" spans="1:9">
      <c r="A107" s="4" t="str">
        <f>'BEA Use'!A83</f>
        <v>V003</v>
      </c>
      <c r="B107" s="14" t="str">
        <f>'BEA Use'!B83</f>
        <v>Gross operating surplus</v>
      </c>
      <c r="C107" s="4">
        <f>'BEA Supply Condensed'!D77</f>
        <v>0</v>
      </c>
      <c r="D107" s="17" t="e">
        <f>'BEA Supply Condensed'!E77*'BEA Supply Condensed'!D77/SUM('BEA Supply Condensed'!C77:D77)</f>
        <v>#DIV/0!</v>
      </c>
      <c r="E107" s="17" t="e">
        <f>'BEA Supply Condensed'!F77*($A$23*'BEA Supply Condensed'!D77)/($A$23*'BEA Supply Condensed'!D77+'BEA Supply Condensed'!C77)</f>
        <v>#DIV/0!</v>
      </c>
      <c r="F107" s="4">
        <f>'BEA Supply Condensed'!G77</f>
        <v>0</v>
      </c>
      <c r="G107" s="17" t="e">
        <f>'BEA Supply Condensed'!H77*'BEA Supply Condensed'!D77/SUM('BEA Supply Condensed'!C77:D77)</f>
        <v>#DIV/0!</v>
      </c>
      <c r="H107" s="17" t="e">
        <f t="shared" si="8"/>
        <v>#DIV/0!</v>
      </c>
      <c r="I107" s="39" t="str">
        <f>IF(ISERROR(H107/'BEA Supply Condensed'!J77),"",H107/'BEA Supply Condensed'!J77)</f>
        <v/>
      </c>
    </row>
    <row r="108" spans="1:9">
      <c r="A108" s="4" t="str">
        <f>'BEA Use'!A84</f>
        <v>T00OTOP</v>
      </c>
      <c r="B108" s="14" t="str">
        <f>'BEA Use'!B84</f>
        <v>Other taxes on production</v>
      </c>
      <c r="C108" s="4">
        <f>'BEA Supply Condensed'!D78</f>
        <v>0</v>
      </c>
      <c r="D108" s="17" t="e">
        <f>'BEA Supply Condensed'!E78*'BEA Supply Condensed'!D78/SUM('BEA Supply Condensed'!C78:D78)</f>
        <v>#DIV/0!</v>
      </c>
      <c r="E108" s="17" t="e">
        <f>'BEA Supply Condensed'!F78*($A$23*'BEA Supply Condensed'!D78)/($A$23*'BEA Supply Condensed'!D78+'BEA Supply Condensed'!C78)</f>
        <v>#DIV/0!</v>
      </c>
      <c r="F108" s="4">
        <f>'BEA Supply Condensed'!G78</f>
        <v>0</v>
      </c>
      <c r="G108" s="17" t="e">
        <f>'BEA Supply Condensed'!H78*'BEA Supply Condensed'!D78/SUM('BEA Supply Condensed'!C78:D78)</f>
        <v>#DIV/0!</v>
      </c>
      <c r="H108" s="17" t="e">
        <f t="shared" si="8"/>
        <v>#DIV/0!</v>
      </c>
      <c r="I108" s="39" t="str">
        <f>IF(ISERROR(H108/'BEA Supply Condensed'!J78),"",H108/'BEA Supply Condensed'!J78)</f>
        <v/>
      </c>
    </row>
    <row r="109" spans="1:9">
      <c r="A109" s="4" t="str">
        <f>'BEA Use'!A85</f>
        <v>VABAS</v>
      </c>
      <c r="B109" s="14" t="str">
        <f>'BEA Use'!B85</f>
        <v>Value Added (basic prices)</v>
      </c>
      <c r="C109" s="4">
        <f>'BEA Supply Condensed'!D79</f>
        <v>0</v>
      </c>
      <c r="D109" s="17" t="e">
        <f>'BEA Supply Condensed'!E79*'BEA Supply Condensed'!D79/SUM('BEA Supply Condensed'!C79:D79)</f>
        <v>#DIV/0!</v>
      </c>
      <c r="E109" s="17" t="e">
        <f>'BEA Supply Condensed'!F79*($A$23*'BEA Supply Condensed'!D79)/($A$23*'BEA Supply Condensed'!D79+'BEA Supply Condensed'!C79)</f>
        <v>#DIV/0!</v>
      </c>
      <c r="F109" s="4">
        <f>'BEA Supply Condensed'!G79</f>
        <v>0</v>
      </c>
      <c r="G109" s="17" t="e">
        <f>'BEA Supply Condensed'!H79*'BEA Supply Condensed'!D79/SUM('BEA Supply Condensed'!C79:D79)</f>
        <v>#DIV/0!</v>
      </c>
      <c r="H109" s="17" t="e">
        <f t="shared" si="8"/>
        <v>#DIV/0!</v>
      </c>
      <c r="I109" s="39" t="str">
        <f>IF(ISERROR(H109/'BEA Supply Condensed'!J79),"",H109/'BEA Supply Condensed'!J79)</f>
        <v/>
      </c>
    </row>
    <row r="110" spans="1:9">
      <c r="A110" s="4" t="str">
        <f>'BEA Use'!A86</f>
        <v>T018</v>
      </c>
      <c r="B110" s="14" t="str">
        <f>'BEA Use'!B86</f>
        <v>Total industry output (basic prices)</v>
      </c>
      <c r="C110" s="4">
        <f>'BEA Supply Condensed'!D80</f>
        <v>0</v>
      </c>
      <c r="D110" s="17" t="e">
        <f>'BEA Supply Condensed'!E80*'BEA Supply Condensed'!D80/SUM('BEA Supply Condensed'!C80:D80)</f>
        <v>#DIV/0!</v>
      </c>
      <c r="E110" s="17" t="e">
        <f>'BEA Supply Condensed'!F80*($A$23*'BEA Supply Condensed'!D80)/($A$23*'BEA Supply Condensed'!D80+'BEA Supply Condensed'!C80)</f>
        <v>#DIV/0!</v>
      </c>
      <c r="F110" s="4">
        <f>'BEA Supply Condensed'!G80</f>
        <v>0</v>
      </c>
      <c r="G110" s="17" t="e">
        <f>'BEA Supply Condensed'!H80*'BEA Supply Condensed'!D80/SUM('BEA Supply Condensed'!C80:D80)</f>
        <v>#DIV/0!</v>
      </c>
      <c r="H110" s="17" t="e">
        <f t="shared" si="8"/>
        <v>#DIV/0!</v>
      </c>
      <c r="I110" s="39" t="str">
        <f>IF(ISERROR(H110/'BEA Supply Condensed'!J80),"",H110/'BEA Supply Condensed'!J80)</f>
        <v/>
      </c>
    </row>
    <row r="111" spans="1:9">
      <c r="A111" s="4" t="str">
        <f>'BEA Use'!A87</f>
        <v>T00TOP</v>
      </c>
      <c r="B111" s="14" t="str">
        <f>'BEA Use'!B87</f>
        <v>Taxes on products and imports</v>
      </c>
      <c r="C111" s="4">
        <f>'BEA Supply Condensed'!D81</f>
        <v>0</v>
      </c>
      <c r="D111" s="17" t="e">
        <f>'BEA Supply Condensed'!E81*'BEA Supply Condensed'!D81/SUM('BEA Supply Condensed'!C81:D81)</f>
        <v>#DIV/0!</v>
      </c>
      <c r="E111" s="17" t="e">
        <f>'BEA Supply Condensed'!F81*($A$23*'BEA Supply Condensed'!D81)/($A$23*'BEA Supply Condensed'!D81+'BEA Supply Condensed'!C81)</f>
        <v>#DIV/0!</v>
      </c>
      <c r="F111" s="4">
        <f>'BEA Supply Condensed'!G81</f>
        <v>0</v>
      </c>
      <c r="G111" s="17" t="e">
        <f>'BEA Supply Condensed'!H81*'BEA Supply Condensed'!D81/SUM('BEA Supply Condensed'!C81:D81)</f>
        <v>#DIV/0!</v>
      </c>
      <c r="H111" s="17" t="e">
        <f t="shared" si="8"/>
        <v>#DIV/0!</v>
      </c>
      <c r="I111" s="39" t="str">
        <f>IF(ISERROR(H111/'BEA Supply Condensed'!J81),"",H111/'BEA Supply Condensed'!J81)</f>
        <v/>
      </c>
    </row>
    <row r="112" spans="1:9">
      <c r="A112" s="4" t="str">
        <f>'BEA Use'!A88</f>
        <v>T00SUB</v>
      </c>
      <c r="B112" s="14" t="str">
        <f>'BEA Use'!B88</f>
        <v>Less: Subsidies</v>
      </c>
      <c r="C112" s="4">
        <f>'BEA Supply Condensed'!D82</f>
        <v>0</v>
      </c>
      <c r="D112" s="17" t="e">
        <f>'BEA Supply Condensed'!E82*'BEA Supply Condensed'!D82/SUM('BEA Supply Condensed'!C82:D82)</f>
        <v>#DIV/0!</v>
      </c>
      <c r="E112" s="17" t="e">
        <f>'BEA Supply Condensed'!F82*($A$23*'BEA Supply Condensed'!D82)/($A$23*'BEA Supply Condensed'!D82+'BEA Supply Condensed'!C82)</f>
        <v>#DIV/0!</v>
      </c>
      <c r="F112" s="4">
        <f>'BEA Supply Condensed'!G82</f>
        <v>0</v>
      </c>
      <c r="G112" s="17" t="e">
        <f>'BEA Supply Condensed'!H82*'BEA Supply Condensed'!D82/SUM('BEA Supply Condensed'!C82:D82)</f>
        <v>#DIV/0!</v>
      </c>
      <c r="H112" s="17" t="e">
        <f t="shared" si="8"/>
        <v>#DIV/0!</v>
      </c>
      <c r="I112" s="39" t="str">
        <f>IF(ISERROR(H112/'BEA Supply Condensed'!J82),"",H112/'BEA Supply Condensed'!J82)</f>
        <v/>
      </c>
    </row>
    <row r="113" spans="1:9">
      <c r="A113" s="4" t="str">
        <f>'BEA Use'!A89</f>
        <v>VAPRO</v>
      </c>
      <c r="B113" s="14" t="str">
        <f>'BEA Use'!B89</f>
        <v>Value Added (producer prices)</v>
      </c>
      <c r="C113" s="4">
        <f>'BEA Supply Condensed'!D83</f>
        <v>0</v>
      </c>
      <c r="D113" s="17" t="e">
        <f>'BEA Supply Condensed'!E83*'BEA Supply Condensed'!D83/SUM('BEA Supply Condensed'!C83:D83)</f>
        <v>#DIV/0!</v>
      </c>
      <c r="E113" s="17" t="e">
        <f>'BEA Supply Condensed'!F83*($A$23*'BEA Supply Condensed'!D83)/($A$23*'BEA Supply Condensed'!D83+'BEA Supply Condensed'!C83)</f>
        <v>#DIV/0!</v>
      </c>
      <c r="F113" s="4">
        <f>'BEA Supply Condensed'!G83</f>
        <v>0</v>
      </c>
      <c r="G113" s="17" t="e">
        <f>'BEA Supply Condensed'!H83*'BEA Supply Condensed'!D83/SUM('BEA Supply Condensed'!C83:D83)</f>
        <v>#DIV/0!</v>
      </c>
      <c r="H113" s="17" t="e">
        <f t="shared" si="8"/>
        <v>#DIV/0!</v>
      </c>
      <c r="I113" s="39" t="str">
        <f>IF(ISERROR(H113/'BEA Supply Condensed'!J83),"",H113/'BEA Supply Condensed'!J83)</f>
        <v/>
      </c>
    </row>
    <row r="114" spans="1:9">
      <c r="A114" s="4"/>
      <c r="B114" s="14"/>
      <c r="C114" s="4"/>
      <c r="D114" s="17"/>
      <c r="E114" s="17"/>
      <c r="F114" s="4"/>
      <c r="G114" s="17"/>
      <c r="H114" s="17"/>
    </row>
    <row r="115" spans="1:9">
      <c r="A115" s="4"/>
      <c r="B115" s="14"/>
      <c r="C115" s="4"/>
      <c r="D115" s="17"/>
      <c r="E115" s="17"/>
      <c r="F115" s="4"/>
      <c r="G115" s="17"/>
      <c r="H115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W97"/>
  <sheetViews>
    <sheetView topLeftCell="C1" workbookViewId="0">
      <selection activeCell="J27" sqref="J27"/>
    </sheetView>
  </sheetViews>
  <sheetFormatPr defaultColWidth="9.109375" defaultRowHeight="14.4"/>
  <cols>
    <col min="1" max="1" width="9.109375" style="4"/>
    <col min="2" max="2" width="47.33203125" style="4" customWidth="1"/>
    <col min="3" max="3" width="14" style="4" customWidth="1"/>
    <col min="4" max="4" width="19.109375" style="4" customWidth="1"/>
    <col min="5" max="5" width="18.6640625" style="4" customWidth="1"/>
    <col min="6" max="6" width="18.109375" style="4" customWidth="1"/>
    <col min="7" max="7" width="18.6640625" style="4" customWidth="1"/>
    <col min="8" max="8" width="18.109375" style="4" customWidth="1"/>
    <col min="9" max="9" width="19.77734375" style="4" customWidth="1"/>
    <col min="10" max="14" width="15.109375" style="53" customWidth="1"/>
    <col min="15" max="18" width="12.109375" style="8" customWidth="1"/>
    <col min="19" max="23" width="12.33203125" style="4" customWidth="1"/>
    <col min="24" max="16384" width="9.109375" style="4"/>
  </cols>
  <sheetData>
    <row r="1" spans="1:23">
      <c r="A1" s="4" t="s">
        <v>288</v>
      </c>
    </row>
    <row r="2" spans="1:23">
      <c r="A2" s="4" t="s">
        <v>289</v>
      </c>
    </row>
    <row r="3" spans="1:23">
      <c r="A3" s="4" t="s">
        <v>290</v>
      </c>
    </row>
    <row r="4" spans="1:23">
      <c r="A4" s="4" t="s">
        <v>296</v>
      </c>
    </row>
    <row r="5" spans="1:23">
      <c r="A5" s="4" t="s">
        <v>297</v>
      </c>
    </row>
    <row r="7" spans="1:23">
      <c r="A7" s="4" t="s">
        <v>291</v>
      </c>
    </row>
    <row r="8" spans="1:23">
      <c r="A8" s="4" t="s">
        <v>292</v>
      </c>
    </row>
    <row r="9" spans="1:23">
      <c r="A9" s="4" t="s">
        <v>293</v>
      </c>
    </row>
    <row r="10" spans="1:23">
      <c r="A10" s="4" t="s">
        <v>294</v>
      </c>
    </row>
    <row r="12" spans="1:23">
      <c r="G12" s="56" t="s">
        <v>1407</v>
      </c>
      <c r="H12" s="57"/>
      <c r="I12" s="57"/>
      <c r="J12" s="56"/>
      <c r="K12" s="57"/>
      <c r="L12" s="57"/>
      <c r="M12" s="57"/>
      <c r="N12" s="57"/>
    </row>
    <row r="13" spans="1:23" ht="43.2">
      <c r="A13" s="2" t="str">
        <f>'BEA Use'!A7</f>
        <v>IOCode</v>
      </c>
      <c r="B13" s="2" t="str">
        <f>'BEA Use'!B7</f>
        <v>Name</v>
      </c>
      <c r="C13" s="13" t="s">
        <v>295</v>
      </c>
      <c r="D13" s="11" t="s">
        <v>298</v>
      </c>
      <c r="E13" s="11" t="s">
        <v>0</v>
      </c>
      <c r="F13" s="11" t="s">
        <v>299</v>
      </c>
      <c r="G13" s="11" t="s">
        <v>8</v>
      </c>
      <c r="H13" s="11" t="s">
        <v>1393</v>
      </c>
      <c r="I13" s="11" t="s">
        <v>9</v>
      </c>
      <c r="J13" s="11" t="s">
        <v>1395</v>
      </c>
      <c r="K13" s="11" t="s">
        <v>1396</v>
      </c>
      <c r="L13" s="11" t="s">
        <v>1406</v>
      </c>
      <c r="M13" s="11" t="s">
        <v>1398</v>
      </c>
      <c r="N13" s="11" t="s">
        <v>1399</v>
      </c>
      <c r="O13" s="18" t="s">
        <v>300</v>
      </c>
      <c r="P13" s="18" t="s">
        <v>1408</v>
      </c>
      <c r="Q13" s="18" t="s">
        <v>301</v>
      </c>
      <c r="R13" s="18" t="s">
        <v>302</v>
      </c>
      <c r="S13" s="18" t="s">
        <v>1395</v>
      </c>
      <c r="T13" s="18" t="s">
        <v>1396</v>
      </c>
      <c r="U13" s="18" t="s">
        <v>1406</v>
      </c>
      <c r="V13" s="18" t="s">
        <v>1398</v>
      </c>
      <c r="W13" s="18" t="s">
        <v>1399</v>
      </c>
    </row>
    <row r="14" spans="1:23">
      <c r="A14" s="4" t="str">
        <f>'BEA Use'!A8</f>
        <v>111CA</v>
      </c>
      <c r="B14" s="12" t="str">
        <f>'BEA Use'!B8</f>
        <v>Farms</v>
      </c>
      <c r="C14" s="4">
        <f>'BEA Use Condensed'!M2</f>
        <v>566313</v>
      </c>
      <c r="D14" s="17">
        <f>C14-'Imports Calculations'!H32-'BEA Use Condensed'!L2</f>
        <v>508846.31197257718</v>
      </c>
      <c r="E14" s="17">
        <f>'BEA Use Condensed'!K2</f>
        <v>62528</v>
      </c>
      <c r="F14" s="17">
        <f>D14-E14</f>
        <v>446318.31197257718</v>
      </c>
      <c r="G14" s="17">
        <f>$F14*('BEA Use Condensed'!I2/SUM('BEA Use Condensed'!$C2:$J2))</f>
        <v>3894.7004249694432</v>
      </c>
      <c r="H14" s="17">
        <f>$F14*('BEA Use Condensed'!H2/SUM('BEA Use Condensed'!$C2:$J2))</f>
        <v>319138.70357977867</v>
      </c>
      <c r="I14" s="17">
        <f>$F14*('BEA Use Condensed'!J2/SUM('BEA Use Condensed'!$C2:$J2))</f>
        <v>122488.28459477398</v>
      </c>
      <c r="J14" s="17">
        <f>$F14*('BEA Use Condensed'!C2/SUM('BEA Use Condensed'!$C2:$J2))</f>
        <v>0</v>
      </c>
      <c r="K14" s="17">
        <f>$F14*('BEA Use Condensed'!D2/SUM('BEA Use Condensed'!$C2:$J2))</f>
        <v>60.609926696050593</v>
      </c>
      <c r="L14" s="17">
        <f>$F14*('BEA Use Condensed'!E2/SUM('BEA Use Condensed'!$C2:$J2))</f>
        <v>26.055693009945109</v>
      </c>
      <c r="M14" s="17">
        <f>$F14*('BEA Use Condensed'!F2/SUM('BEA Use Condensed'!$C2:$J2))</f>
        <v>709.95775334911627</v>
      </c>
      <c r="N14" s="17">
        <f>$F14*('BEA Use Condensed'!G2/SUM('BEA Use Condensed'!$C2:$J2))</f>
        <v>0</v>
      </c>
      <c r="O14" s="20">
        <f t="shared" ref="O14:O45" si="0">G14/D14</f>
        <v>7.653981827776983E-3</v>
      </c>
      <c r="P14" s="20">
        <f t="shared" ref="P14:P45" si="1">H14/D14</f>
        <v>0.62718093080524817</v>
      </c>
      <c r="Q14" s="20">
        <f t="shared" ref="Q14:Q45" si="2">I14/D14</f>
        <v>0.24071764246446015</v>
      </c>
      <c r="R14" s="20">
        <f t="shared" ref="R14:R45" si="3">E14/D14</f>
        <v>0.12288189681007212</v>
      </c>
      <c r="S14" s="60">
        <f>J14/$D14</f>
        <v>0</v>
      </c>
      <c r="T14" s="60">
        <f t="shared" ref="T14:W14" si="4">K14/$D14</f>
        <v>1.1911244175297667E-4</v>
      </c>
      <c r="U14" s="60">
        <f t="shared" si="4"/>
        <v>5.1205427644623091E-5</v>
      </c>
      <c r="V14" s="60">
        <f t="shared" si="4"/>
        <v>1.3952302230449839E-3</v>
      </c>
      <c r="W14" s="60">
        <f t="shared" si="4"/>
        <v>0</v>
      </c>
    </row>
    <row r="15" spans="1:23">
      <c r="A15" s="4" t="str">
        <f>'BEA Use'!A9</f>
        <v>113FF</v>
      </c>
      <c r="B15" s="4" t="str">
        <f>'BEA Use'!B9</f>
        <v>Forestry, fishing, and related activities</v>
      </c>
      <c r="C15" s="4">
        <f>'BEA Use Condensed'!M3</f>
        <v>96106</v>
      </c>
      <c r="D15" s="17">
        <f>C15-'Imports Calculations'!H33-'BEA Use Condensed'!L3</f>
        <v>73684.643563827311</v>
      </c>
      <c r="E15" s="17">
        <f>'BEA Use Condensed'!K3</f>
        <v>8246</v>
      </c>
      <c r="F15" s="17">
        <f t="shared" ref="F15:F17" si="5">D15-E15</f>
        <v>65438.643563827311</v>
      </c>
      <c r="G15" s="17">
        <f>$F15*('BEA Use Condensed'!I3/SUM('BEA Use Condensed'!$C3:$J3))</f>
        <v>3270.5108674301309</v>
      </c>
      <c r="H15" s="17">
        <f>$F15*('BEA Use Condensed'!H3/SUM('BEA Use Condensed'!$C3:$J3))</f>
        <v>48807.811540792849</v>
      </c>
      <c r="I15" s="17">
        <f>$F15*('BEA Use Condensed'!J3/SUM('BEA Use Condensed'!$C3:$J3))</f>
        <v>6185.6940445516366</v>
      </c>
      <c r="J15" s="17">
        <f>$F15*('BEA Use Condensed'!C3/SUM('BEA Use Condensed'!$C3:$J3))</f>
        <v>0</v>
      </c>
      <c r="K15" s="17">
        <f>$F15*('BEA Use Condensed'!D3/SUM('BEA Use Condensed'!$C3:$J3))</f>
        <v>56.104372153993552</v>
      </c>
      <c r="L15" s="17">
        <f>$F15*('BEA Use Condensed'!E3/SUM('BEA Use Condensed'!$C3:$J3))</f>
        <v>19.4495156800511</v>
      </c>
      <c r="M15" s="17">
        <f>$F15*('BEA Use Condensed'!F3/SUM('BEA Use Condensed'!$C3:$J3))</f>
        <v>7099.073223218651</v>
      </c>
      <c r="N15" s="17">
        <f>$F15*('BEA Use Condensed'!G3/SUM('BEA Use Condensed'!$C3:$J3))</f>
        <v>0</v>
      </c>
      <c r="O15" s="19">
        <f t="shared" si="0"/>
        <v>4.4385243780098359E-2</v>
      </c>
      <c r="P15" s="19">
        <f t="shared" si="1"/>
        <v>0.66238783524160516</v>
      </c>
      <c r="Q15" s="19">
        <f t="shared" si="2"/>
        <v>8.3948211531938099E-2</v>
      </c>
      <c r="R15" s="19">
        <f t="shared" si="3"/>
        <v>0.11190934231577204</v>
      </c>
      <c r="S15" s="58">
        <f t="shared" ref="S15:S78" si="6">J15/$D15</f>
        <v>0</v>
      </c>
      <c r="T15" s="58">
        <f t="shared" ref="T15:T78" si="7">K15/$D15</f>
        <v>7.6141200446188859E-4</v>
      </c>
      <c r="U15" s="58">
        <f t="shared" ref="U15:U78" si="8">L15/$D15</f>
        <v>2.6395616154678808E-4</v>
      </c>
      <c r="V15" s="58">
        <f t="shared" ref="V15:V78" si="9">M15/$D15</f>
        <v>9.634399896457764E-2</v>
      </c>
      <c r="W15" s="58">
        <f t="shared" ref="W15:W78" si="10">N15/$D15</f>
        <v>0</v>
      </c>
    </row>
    <row r="16" spans="1:23">
      <c r="A16" s="4" t="str">
        <f>'BEA Use'!A10</f>
        <v>211</v>
      </c>
      <c r="B16" s="43" t="str">
        <f>'BEA Use'!B10</f>
        <v>Oil and gas extraction</v>
      </c>
      <c r="C16" s="4">
        <f>'BEA Use Condensed'!M4</f>
        <v>449158</v>
      </c>
      <c r="D16" s="17">
        <f>C16-'Imports Calculations'!H34-'BEA Use Condensed'!L4</f>
        <v>263936.04761832557</v>
      </c>
      <c r="E16" s="17">
        <f>'BEA Use Condensed'!K4</f>
        <v>42809</v>
      </c>
      <c r="F16" s="17">
        <f t="shared" si="5"/>
        <v>221127.04761832557</v>
      </c>
      <c r="G16" s="17">
        <f>$F16*('BEA Use Condensed'!I4/SUM('BEA Use Condensed'!$C4:$J4))</f>
        <v>14888.768085653928</v>
      </c>
      <c r="H16" s="17">
        <f>$F16*('BEA Use Condensed'!H4/SUM('BEA Use Condensed'!$C4:$J4))</f>
        <v>2670.2918492801105</v>
      </c>
      <c r="I16" s="17">
        <f>$F16*('BEA Use Condensed'!J4/SUM('BEA Use Condensed'!$C4:$J4))</f>
        <v>0</v>
      </c>
      <c r="J16" s="17">
        <f>$F16*('BEA Use Condensed'!C4/SUM('BEA Use Condensed'!$C4:$J4))</f>
        <v>18399.27404035252</v>
      </c>
      <c r="K16" s="17">
        <f>$F16*('BEA Use Condensed'!D4/SUM('BEA Use Condensed'!$C4:$J4))</f>
        <v>0.5441801200896903</v>
      </c>
      <c r="L16" s="17">
        <f>$F16*('BEA Use Condensed'!E4/SUM('BEA Use Condensed'!$C4:$J4))</f>
        <v>185168.16946291892</v>
      </c>
      <c r="M16" s="17">
        <f>$F16*('BEA Use Condensed'!F4/SUM('BEA Use Condensed'!$C4:$J4))</f>
        <v>0</v>
      </c>
      <c r="N16" s="17">
        <f>$F16*('BEA Use Condensed'!G4/SUM('BEA Use Condensed'!$C4:$J4))</f>
        <v>0</v>
      </c>
      <c r="O16" s="47">
        <f t="shared" si="0"/>
        <v>5.6410513910492358E-2</v>
      </c>
      <c r="P16" s="47">
        <f t="shared" si="1"/>
        <v>1.0117192681242178E-2</v>
      </c>
      <c r="Q16" s="47">
        <f t="shared" si="2"/>
        <v>0</v>
      </c>
      <c r="R16" s="47">
        <f t="shared" si="3"/>
        <v>0.16219459367636485</v>
      </c>
      <c r="S16" s="61">
        <f t="shared" si="6"/>
        <v>6.9711106938145362E-2</v>
      </c>
      <c r="T16" s="61">
        <f t="shared" si="7"/>
        <v>2.0617877891261825E-6</v>
      </c>
      <c r="U16" s="61">
        <f t="shared" si="8"/>
        <v>0.70156453100596616</v>
      </c>
      <c r="V16" s="61">
        <f t="shared" si="9"/>
        <v>0</v>
      </c>
      <c r="W16" s="61">
        <f t="shared" si="10"/>
        <v>0</v>
      </c>
    </row>
    <row r="17" spans="1:23">
      <c r="A17" s="4" t="str">
        <f>'BEA Use'!A11</f>
        <v>212</v>
      </c>
      <c r="B17" s="43" t="str">
        <f>'BEA Use'!B11</f>
        <v>Mining, except oil and gas</v>
      </c>
      <c r="C17" s="4">
        <f>'BEA Use Condensed'!M5</f>
        <v>115532</v>
      </c>
      <c r="D17" s="17">
        <f>C17-'Imports Calculations'!H35-'BEA Use Condensed'!L5</f>
        <v>117062.94504937157</v>
      </c>
      <c r="E17" s="17">
        <f>'BEA Use Condensed'!K5</f>
        <v>17810</v>
      </c>
      <c r="F17" s="17">
        <f t="shared" si="5"/>
        <v>99252.94504937157</v>
      </c>
      <c r="G17" s="17">
        <f>$F17*('BEA Use Condensed'!I5/SUM('BEA Use Condensed'!$C5:$J5))</f>
        <v>11419.772707498219</v>
      </c>
      <c r="H17" s="17">
        <f>$F17*('BEA Use Condensed'!H5/SUM('BEA Use Condensed'!$C5:$J5))</f>
        <v>65028.106304556954</v>
      </c>
      <c r="I17" s="17">
        <f>$F17*('BEA Use Condensed'!J5/SUM('BEA Use Condensed'!$C5:$J5))</f>
        <v>275.83502144032639</v>
      </c>
      <c r="J17" s="17">
        <f>$F17*('BEA Use Condensed'!C5/SUM('BEA Use Condensed'!$C5:$J5))</f>
        <v>12297.98273899573</v>
      </c>
      <c r="K17" s="17">
        <f>$F17*('BEA Use Condensed'!D5/SUM('BEA Use Condensed'!$C5:$J5))</f>
        <v>6788.0857656296548</v>
      </c>
      <c r="L17" s="17">
        <f>$F17*('BEA Use Condensed'!E5/SUM('BEA Use Condensed'!$C5:$J5))</f>
        <v>3442.1484119071583</v>
      </c>
      <c r="M17" s="17">
        <f>$F17*('BEA Use Condensed'!F5/SUM('BEA Use Condensed'!$C5:$J5))</f>
        <v>1.0140993435306118</v>
      </c>
      <c r="N17" s="17">
        <f>$F17*('BEA Use Condensed'!G5/SUM('BEA Use Condensed'!$C5:$J5))</f>
        <v>0</v>
      </c>
      <c r="O17" s="47">
        <f t="shared" si="0"/>
        <v>9.7552412530556992E-2</v>
      </c>
      <c r="P17" s="47">
        <f t="shared" si="1"/>
        <v>0.55549692754723712</v>
      </c>
      <c r="Q17" s="47">
        <f t="shared" si="2"/>
        <v>2.3562966173795844E-3</v>
      </c>
      <c r="R17" s="47">
        <f t="shared" si="3"/>
        <v>0.15214037193826441</v>
      </c>
      <c r="S17" s="61">
        <f t="shared" si="6"/>
        <v>0.10505444514324347</v>
      </c>
      <c r="T17" s="61">
        <f t="shared" si="7"/>
        <v>5.7986630720479174E-2</v>
      </c>
      <c r="U17" s="61">
        <f t="shared" si="8"/>
        <v>2.940425264762837E-2</v>
      </c>
      <c r="V17" s="61">
        <f t="shared" si="9"/>
        <v>8.662855210954355E-6</v>
      </c>
      <c r="W17" s="61">
        <f t="shared" si="10"/>
        <v>0</v>
      </c>
    </row>
    <row r="18" spans="1:23">
      <c r="A18" s="4" t="str">
        <f>'BEA Use'!A12</f>
        <v>213</v>
      </c>
      <c r="B18" s="4" t="str">
        <f>'BEA Use'!B12</f>
        <v>Support activities for mining</v>
      </c>
      <c r="C18" s="4">
        <f>'BEA Use Condensed'!M6</f>
        <v>123103</v>
      </c>
      <c r="D18" s="17">
        <f>C18-'Imports Calculations'!H36-'BEA Use Condensed'!L6</f>
        <v>122246</v>
      </c>
      <c r="E18" s="17">
        <f>'BEA Use Condensed'!K6</f>
        <v>2743</v>
      </c>
      <c r="F18" s="17">
        <f t="shared" ref="F18:F81" si="11">D18-E18</f>
        <v>119503</v>
      </c>
      <c r="G18" s="17">
        <f>$F18*('BEA Use Condensed'!I6/SUM('BEA Use Condensed'!$C6:$J6))</f>
        <v>0</v>
      </c>
      <c r="H18" s="17">
        <f>$F18*('BEA Use Condensed'!H6/SUM('BEA Use Condensed'!$C6:$J6))</f>
        <v>109058.6865970474</v>
      </c>
      <c r="I18" s="17">
        <f>$F18*('BEA Use Condensed'!J6/SUM('BEA Use Condensed'!$C6:$J6))</f>
        <v>0</v>
      </c>
      <c r="J18" s="17">
        <f>$F18*('BEA Use Condensed'!C6/SUM('BEA Use Condensed'!$C6:$J6))</f>
        <v>0</v>
      </c>
      <c r="K18" s="17">
        <f>$F18*('BEA Use Condensed'!D6/SUM('BEA Use Condensed'!$C6:$J6))</f>
        <v>1788.5695469260081</v>
      </c>
      <c r="L18" s="17">
        <f>$F18*('BEA Use Condensed'!E6/SUM('BEA Use Condensed'!$C6:$J6))</f>
        <v>8655.74385602658</v>
      </c>
      <c r="M18" s="17">
        <f>$F18*('BEA Use Condensed'!F6/SUM('BEA Use Condensed'!$C6:$J6))</f>
        <v>0</v>
      </c>
      <c r="N18" s="17">
        <f>$F18*('BEA Use Condensed'!G6/SUM('BEA Use Condensed'!$C6:$J6))</f>
        <v>0</v>
      </c>
      <c r="O18" s="19">
        <f t="shared" si="0"/>
        <v>0</v>
      </c>
      <c r="P18" s="19">
        <f t="shared" si="1"/>
        <v>0.89212478606291745</v>
      </c>
      <c r="Q18" s="19">
        <f t="shared" si="2"/>
        <v>0</v>
      </c>
      <c r="R18" s="19">
        <f t="shared" si="3"/>
        <v>2.2438361991394401E-2</v>
      </c>
      <c r="S18" s="58">
        <f t="shared" si="6"/>
        <v>0</v>
      </c>
      <c r="T18" s="58">
        <f t="shared" si="7"/>
        <v>1.4630904462526448E-2</v>
      </c>
      <c r="U18" s="58">
        <f t="shared" si="8"/>
        <v>7.0805947483161658E-2</v>
      </c>
      <c r="V18" s="58">
        <f t="shared" si="9"/>
        <v>0</v>
      </c>
      <c r="W18" s="58">
        <f t="shared" si="10"/>
        <v>0</v>
      </c>
    </row>
    <row r="19" spans="1:23">
      <c r="A19" s="4" t="str">
        <f>'BEA Use'!A13</f>
        <v>22</v>
      </c>
      <c r="B19" s="4" t="str">
        <f>'BEA Use'!B13</f>
        <v>Utilities</v>
      </c>
      <c r="C19" s="4">
        <f>'BEA Use Condensed'!M7</f>
        <v>635183</v>
      </c>
      <c r="D19" s="17">
        <f>C19-'Imports Calculations'!H37-'BEA Use Condensed'!L7</f>
        <v>632659.16779896815</v>
      </c>
      <c r="E19" s="17">
        <f>'BEA Use Condensed'!K7</f>
        <v>3846</v>
      </c>
      <c r="F19" s="17">
        <f t="shared" si="11"/>
        <v>628813.16779896815</v>
      </c>
      <c r="G19" s="17">
        <f>$F19*('BEA Use Condensed'!I7/SUM('BEA Use Condensed'!$C7:$J7))</f>
        <v>24740.778015041727</v>
      </c>
      <c r="H19" s="17">
        <f>$F19*('BEA Use Condensed'!H7/SUM('BEA Use Condensed'!$C7:$J7))</f>
        <v>299808.62846560893</v>
      </c>
      <c r="I19" s="17">
        <f>$F19*('BEA Use Condensed'!J7/SUM('BEA Use Condensed'!$C7:$J7))</f>
        <v>266294.03750634409</v>
      </c>
      <c r="J19" s="17">
        <f>$F19*('BEA Use Condensed'!C7/SUM('BEA Use Condensed'!$C7:$J7))</f>
        <v>26072.437443629122</v>
      </c>
      <c r="K19" s="17">
        <f>$F19*('BEA Use Condensed'!D7/SUM('BEA Use Condensed'!$C7:$J7))</f>
        <v>2553.6767023184407</v>
      </c>
      <c r="L19" s="17">
        <f>$F19*('BEA Use Condensed'!E7/SUM('BEA Use Condensed'!$C7:$J7))</f>
        <v>9236.0410659605022</v>
      </c>
      <c r="M19" s="17">
        <f>$F19*('BEA Use Condensed'!F7/SUM('BEA Use Condensed'!$C7:$J7))</f>
        <v>107.56860006539883</v>
      </c>
      <c r="N19" s="17">
        <f>$F19*('BEA Use Condensed'!G7/SUM('BEA Use Condensed'!$C7:$J7))</f>
        <v>0</v>
      </c>
      <c r="O19" s="19">
        <f t="shared" si="0"/>
        <v>3.9106013591987149E-2</v>
      </c>
      <c r="P19" s="19">
        <f t="shared" si="1"/>
        <v>0.47388648378976023</v>
      </c>
      <c r="Q19" s="19">
        <f t="shared" si="2"/>
        <v>0.42091231908135546</v>
      </c>
      <c r="R19" s="19">
        <f t="shared" si="3"/>
        <v>6.079102612833856E-3</v>
      </c>
      <c r="S19" s="58">
        <f t="shared" si="6"/>
        <v>4.1210874307465693E-2</v>
      </c>
      <c r="T19" s="58">
        <f t="shared" si="7"/>
        <v>4.0364177621937019E-3</v>
      </c>
      <c r="U19" s="58">
        <f t="shared" si="8"/>
        <v>1.4598762708351866E-2</v>
      </c>
      <c r="V19" s="58">
        <f t="shared" si="9"/>
        <v>1.7002614605211806E-4</v>
      </c>
      <c r="W19" s="58">
        <f t="shared" si="10"/>
        <v>0</v>
      </c>
    </row>
    <row r="20" spans="1:23">
      <c r="A20" s="4" t="str">
        <f>'BEA Use'!A14</f>
        <v>23</v>
      </c>
      <c r="B20" s="4" t="str">
        <f>'BEA Use'!B14</f>
        <v>Construction</v>
      </c>
      <c r="C20" s="4">
        <f>'BEA Use Condensed'!M8</f>
        <v>1624900</v>
      </c>
      <c r="D20" s="17">
        <f>C20-'Imports Calculations'!H38-'BEA Use Condensed'!L8</f>
        <v>1624900</v>
      </c>
      <c r="E20" s="17">
        <f>'BEA Use Condensed'!K8</f>
        <v>98</v>
      </c>
      <c r="F20" s="17">
        <f t="shared" si="11"/>
        <v>1624802</v>
      </c>
      <c r="G20" s="17">
        <f>$F20*('BEA Use Condensed'!I8/SUM('BEA Use Condensed'!$C8:$J8))</f>
        <v>384345</v>
      </c>
      <c r="H20" s="17">
        <f>$F20*('BEA Use Condensed'!H8/SUM('BEA Use Condensed'!$C8:$J8))</f>
        <v>648970</v>
      </c>
      <c r="I20" s="17">
        <f>$F20*('BEA Use Condensed'!J8/SUM('BEA Use Condensed'!$C8:$J8))</f>
        <v>569973</v>
      </c>
      <c r="J20" s="17">
        <f>$F20*('BEA Use Condensed'!C8/SUM('BEA Use Condensed'!$C8:$J8))</f>
        <v>6731.0000000000009</v>
      </c>
      <c r="K20" s="17">
        <f>$F20*('BEA Use Condensed'!D8/SUM('BEA Use Condensed'!$C8:$J8))</f>
        <v>1750.4692313403177</v>
      </c>
      <c r="L20" s="17">
        <f>$F20*('BEA Use Condensed'!E8/SUM('BEA Use Condensed'!$C8:$J8))</f>
        <v>12999.530768659684</v>
      </c>
      <c r="M20" s="17">
        <f>$F20*('BEA Use Condensed'!F8/SUM('BEA Use Condensed'!$C8:$J8))</f>
        <v>33</v>
      </c>
      <c r="N20" s="17">
        <f>$F20*('BEA Use Condensed'!G8/SUM('BEA Use Condensed'!$C8:$J8))</f>
        <v>0</v>
      </c>
      <c r="O20" s="19">
        <f t="shared" si="0"/>
        <v>0.23653455597267525</v>
      </c>
      <c r="P20" s="19">
        <f t="shared" si="1"/>
        <v>0.39939073173733769</v>
      </c>
      <c r="Q20" s="19">
        <f t="shared" si="2"/>
        <v>0.35077420148932242</v>
      </c>
      <c r="R20" s="19">
        <f t="shared" si="3"/>
        <v>6.0311403778694073E-5</v>
      </c>
      <c r="S20" s="58">
        <f t="shared" si="6"/>
        <v>4.1424087636162234E-3</v>
      </c>
      <c r="T20" s="58">
        <f t="shared" si="7"/>
        <v>1.0772781287096546E-3</v>
      </c>
      <c r="U20" s="58">
        <f t="shared" si="8"/>
        <v>8.0002035624713429E-3</v>
      </c>
      <c r="V20" s="58">
        <f t="shared" si="9"/>
        <v>2.0308942088743923E-5</v>
      </c>
      <c r="W20" s="58">
        <f t="shared" si="10"/>
        <v>0</v>
      </c>
    </row>
    <row r="21" spans="1:23">
      <c r="A21" s="4" t="str">
        <f>'BEA Use'!A15</f>
        <v>321</v>
      </c>
      <c r="B21" s="15" t="str">
        <f>'BEA Use'!B15</f>
        <v>Wood products</v>
      </c>
      <c r="C21" s="4">
        <f>'BEA Use Condensed'!M9</f>
        <v>176634</v>
      </c>
      <c r="D21" s="17">
        <f>C21-'Imports Calculations'!H39-'BEA Use Condensed'!L9</f>
        <v>146483.42387306917</v>
      </c>
      <c r="E21" s="17">
        <f>'BEA Use Condensed'!K9</f>
        <v>7214</v>
      </c>
      <c r="F21" s="17">
        <f t="shared" si="11"/>
        <v>139269.42387306917</v>
      </c>
      <c r="G21" s="17">
        <f>$F21*('BEA Use Condensed'!I9/SUM('BEA Use Condensed'!$C9:$J9))</f>
        <v>4616.3929126524845</v>
      </c>
      <c r="H21" s="17">
        <f>$F21*('BEA Use Condensed'!H9/SUM('BEA Use Condensed'!$C9:$J9))</f>
        <v>119464.40631311361</v>
      </c>
      <c r="I21" s="17">
        <f>$F21*('BEA Use Condensed'!J9/SUM('BEA Use Condensed'!$C9:$J9))</f>
        <v>14873.945473028776</v>
      </c>
      <c r="J21" s="17">
        <f>$F21*('BEA Use Condensed'!C9/SUM('BEA Use Condensed'!$C9:$J9))</f>
        <v>0</v>
      </c>
      <c r="K21" s="17">
        <f>$F21*('BEA Use Condensed'!D9/SUM('BEA Use Condensed'!$C9:$J9))</f>
        <v>171.86078988387905</v>
      </c>
      <c r="L21" s="17">
        <f>$F21*('BEA Use Condensed'!E9/SUM('BEA Use Condensed'!$C9:$J9))</f>
        <v>113.16275540123152</v>
      </c>
      <c r="M21" s="17">
        <f>$F21*('BEA Use Condensed'!F9/SUM('BEA Use Condensed'!$C9:$J9))</f>
        <v>29.655628989202256</v>
      </c>
      <c r="N21" s="17">
        <f>$F21*('BEA Use Condensed'!G9/SUM('BEA Use Condensed'!$C9:$J9))</f>
        <v>0</v>
      </c>
      <c r="O21" s="21">
        <f t="shared" si="0"/>
        <v>3.1514780243344677E-2</v>
      </c>
      <c r="P21" s="21">
        <f t="shared" si="1"/>
        <v>0.81554897581197938</v>
      </c>
      <c r="Q21" s="21">
        <f t="shared" si="2"/>
        <v>0.10154012706528043</v>
      </c>
      <c r="R21" s="21">
        <f t="shared" si="3"/>
        <v>4.9247893101209021E-2</v>
      </c>
      <c r="S21" s="59">
        <f t="shared" si="6"/>
        <v>0</v>
      </c>
      <c r="T21" s="59">
        <f t="shared" si="7"/>
        <v>1.173243943511314E-3</v>
      </c>
      <c r="U21" s="59">
        <f t="shared" si="8"/>
        <v>7.7252942625978841E-4</v>
      </c>
      <c r="V21" s="59">
        <f t="shared" si="9"/>
        <v>2.0245040841549043E-4</v>
      </c>
      <c r="W21" s="59">
        <f t="shared" si="10"/>
        <v>0</v>
      </c>
    </row>
    <row r="22" spans="1:23">
      <c r="A22" s="4" t="str">
        <f>'BEA Use'!A16</f>
        <v>327</v>
      </c>
      <c r="B22" s="15" t="str">
        <f>'BEA Use'!B16</f>
        <v>Nonmetallic mineral products</v>
      </c>
      <c r="C22" s="4">
        <f>'BEA Use Condensed'!M10</f>
        <v>225064</v>
      </c>
      <c r="D22" s="17">
        <f>C22-'Imports Calculations'!H40-'BEA Use Condensed'!L10</f>
        <v>181879.97585426329</v>
      </c>
      <c r="E22" s="17">
        <f>'BEA Use Condensed'!K10</f>
        <v>11596</v>
      </c>
      <c r="F22" s="17">
        <f t="shared" si="11"/>
        <v>170283.97585426329</v>
      </c>
      <c r="G22" s="17">
        <f>$F22*('BEA Use Condensed'!I10/SUM('BEA Use Condensed'!$C10:$J10))</f>
        <v>4538.8986999020162</v>
      </c>
      <c r="H22" s="17">
        <f>$F22*('BEA Use Condensed'!H10/SUM('BEA Use Condensed'!$C10:$J10))</f>
        <v>142123.26454855505</v>
      </c>
      <c r="I22" s="17">
        <f>$F22*('BEA Use Condensed'!J10/SUM('BEA Use Condensed'!$C10:$J10))</f>
        <v>19645.871878033904</v>
      </c>
      <c r="J22" s="17">
        <f>$F22*('BEA Use Condensed'!C10/SUM('BEA Use Condensed'!$C10:$J10))</f>
        <v>71.270639430359822</v>
      </c>
      <c r="K22" s="17">
        <f>$F22*('BEA Use Condensed'!D10/SUM('BEA Use Condensed'!$C10:$J10))</f>
        <v>532.70145672132082</v>
      </c>
      <c r="L22" s="17">
        <f>$F22*('BEA Use Condensed'!E10/SUM('BEA Use Condensed'!$C10:$J10))</f>
        <v>3313.5106914137154</v>
      </c>
      <c r="M22" s="17">
        <f>$F22*('BEA Use Condensed'!F10/SUM('BEA Use Condensed'!$C10:$J10))</f>
        <v>58.457940206924349</v>
      </c>
      <c r="N22" s="17">
        <f>$F22*('BEA Use Condensed'!G10/SUM('BEA Use Condensed'!$C10:$J10))</f>
        <v>0</v>
      </c>
      <c r="O22" s="21">
        <f t="shared" si="0"/>
        <v>2.4955461306740787E-2</v>
      </c>
      <c r="P22" s="21">
        <f t="shared" si="1"/>
        <v>0.78141237858111168</v>
      </c>
      <c r="Q22" s="21">
        <f t="shared" si="2"/>
        <v>0.10801558437513616</v>
      </c>
      <c r="R22" s="21">
        <f t="shared" si="3"/>
        <v>6.3756331314292883E-2</v>
      </c>
      <c r="S22" s="59">
        <f t="shared" si="6"/>
        <v>3.918553380910251E-4</v>
      </c>
      <c r="T22" s="59">
        <f t="shared" si="7"/>
        <v>2.9288625876449622E-3</v>
      </c>
      <c r="U22" s="59">
        <f t="shared" si="8"/>
        <v>1.821811706236845E-2</v>
      </c>
      <c r="V22" s="59">
        <f t="shared" si="9"/>
        <v>3.2140943461398687E-4</v>
      </c>
      <c r="W22" s="59">
        <f t="shared" si="10"/>
        <v>0</v>
      </c>
    </row>
    <row r="23" spans="1:23">
      <c r="A23" s="4" t="str">
        <f>'BEA Use'!A17</f>
        <v>331</v>
      </c>
      <c r="B23" s="12" t="str">
        <f>'BEA Use'!B17</f>
        <v>Primary metals</v>
      </c>
      <c r="C23" s="4">
        <f>'BEA Use Condensed'!M11</f>
        <v>365166</v>
      </c>
      <c r="D23" s="17">
        <f>C23-'Imports Calculations'!H41-'BEA Use Condensed'!L11</f>
        <v>255299.55050135031</v>
      </c>
      <c r="E23" s="17">
        <f>'BEA Use Condensed'!K11</f>
        <v>31061</v>
      </c>
      <c r="F23" s="17">
        <f t="shared" si="11"/>
        <v>224238.55050135031</v>
      </c>
      <c r="G23" s="17">
        <f>$F23*('BEA Use Condensed'!I11/SUM('BEA Use Condensed'!$C11:$J11))</f>
        <v>864.34108746745289</v>
      </c>
      <c r="H23" s="17">
        <f>$F23*('BEA Use Condensed'!H11/SUM('BEA Use Condensed'!$C11:$J11))</f>
        <v>217965.80690736102</v>
      </c>
      <c r="I23" s="17">
        <f>$F23*('BEA Use Condensed'!J11/SUM('BEA Use Condensed'!$C11:$J11))</f>
        <v>785.70299637237474</v>
      </c>
      <c r="J23" s="17">
        <f>$F23*('BEA Use Condensed'!C11/SUM('BEA Use Condensed'!$C11:$J11))</f>
        <v>2.7116583136233814</v>
      </c>
      <c r="K23" s="17">
        <f>$F23*('BEA Use Condensed'!D11/SUM('BEA Use Condensed'!$C11:$J11))</f>
        <v>560.66188282885162</v>
      </c>
      <c r="L23" s="17">
        <f>$F23*('BEA Use Condensed'!E11/SUM('BEA Use Condensed'!$C11:$J11))</f>
        <v>4059.3259690069845</v>
      </c>
      <c r="M23" s="17">
        <f>$F23*('BEA Use Condensed'!F11/SUM('BEA Use Condensed'!$C11:$J11))</f>
        <v>0</v>
      </c>
      <c r="N23" s="17">
        <f>$F23*('BEA Use Condensed'!G11/SUM('BEA Use Condensed'!$C11:$J11))</f>
        <v>0</v>
      </c>
      <c r="O23" s="20">
        <f t="shared" si="0"/>
        <v>3.3855958060642231E-3</v>
      </c>
      <c r="P23" s="20">
        <f t="shared" si="1"/>
        <v>0.85376494584234752</v>
      </c>
      <c r="Q23" s="20">
        <f t="shared" si="2"/>
        <v>3.0775729719438698E-3</v>
      </c>
      <c r="R23" s="20">
        <f t="shared" si="3"/>
        <v>0.12166492239803499</v>
      </c>
      <c r="S23" s="60">
        <f t="shared" si="6"/>
        <v>1.0621477038632855E-5</v>
      </c>
      <c r="T23" s="60">
        <f t="shared" si="7"/>
        <v>2.1960942811212907E-3</v>
      </c>
      <c r="U23" s="60">
        <f t="shared" si="8"/>
        <v>1.5900247223449435E-2</v>
      </c>
      <c r="V23" s="60">
        <f t="shared" si="9"/>
        <v>0</v>
      </c>
      <c r="W23" s="60">
        <f t="shared" si="10"/>
        <v>0</v>
      </c>
    </row>
    <row r="24" spans="1:23">
      <c r="A24" s="4" t="str">
        <f>'BEA Use'!A18</f>
        <v>332</v>
      </c>
      <c r="B24" s="15" t="str">
        <f>'BEA Use'!B18</f>
        <v>Fabricated metal products</v>
      </c>
      <c r="C24" s="4">
        <f>'BEA Use Condensed'!M12</f>
        <v>537627</v>
      </c>
      <c r="D24" s="17">
        <f>C24-'Imports Calculations'!H42-'BEA Use Condensed'!L12</f>
        <v>447351.09674137807</v>
      </c>
      <c r="E24" s="17">
        <f>'BEA Use Condensed'!K12</f>
        <v>41671</v>
      </c>
      <c r="F24" s="17">
        <f t="shared" si="11"/>
        <v>405680.09674137807</v>
      </c>
      <c r="G24" s="17">
        <f>$F24*('BEA Use Condensed'!I12/SUM('BEA Use Condensed'!$C12:$J12))</f>
        <v>16010.821788343272</v>
      </c>
      <c r="H24" s="17">
        <f>$F24*('BEA Use Condensed'!H12/SUM('BEA Use Condensed'!$C12:$J12))</f>
        <v>344740.1233761909</v>
      </c>
      <c r="I24" s="17">
        <f>$F24*('BEA Use Condensed'!J12/SUM('BEA Use Condensed'!$C12:$J12))</f>
        <v>36651.447795115433</v>
      </c>
      <c r="J24" s="17">
        <f>$F24*('BEA Use Condensed'!C12/SUM('BEA Use Condensed'!$C12:$J12))</f>
        <v>396.88751186317847</v>
      </c>
      <c r="K24" s="17">
        <f>$F24*('BEA Use Condensed'!D12/SUM('BEA Use Condensed'!$C12:$J12))</f>
        <v>1234.2536978585372</v>
      </c>
      <c r="L24" s="17">
        <f>$F24*('BEA Use Condensed'!E12/SUM('BEA Use Condensed'!$C12:$J12))</f>
        <v>6534.3448971348607</v>
      </c>
      <c r="M24" s="17">
        <f>$F24*('BEA Use Condensed'!F12/SUM('BEA Use Condensed'!$C12:$J12))</f>
        <v>112.21767487191738</v>
      </c>
      <c r="N24" s="17">
        <f>$F24*('BEA Use Condensed'!G12/SUM('BEA Use Condensed'!$C12:$J12))</f>
        <v>0</v>
      </c>
      <c r="O24" s="21">
        <f t="shared" si="0"/>
        <v>3.5790281738371198E-2</v>
      </c>
      <c r="P24" s="21">
        <f t="shared" si="1"/>
        <v>0.77062541231566828</v>
      </c>
      <c r="Q24" s="21">
        <f t="shared" si="2"/>
        <v>8.1929938390883861E-2</v>
      </c>
      <c r="R24" s="21">
        <f t="shared" si="3"/>
        <v>9.3150548425034424E-2</v>
      </c>
      <c r="S24" s="59">
        <f t="shared" si="6"/>
        <v>8.8719467718803081E-4</v>
      </c>
      <c r="T24" s="59">
        <f t="shared" si="7"/>
        <v>2.7590268736327299E-3</v>
      </c>
      <c r="U24" s="59">
        <f t="shared" si="8"/>
        <v>1.4606748356565417E-2</v>
      </c>
      <c r="V24" s="59">
        <f t="shared" si="9"/>
        <v>2.508492226560752E-4</v>
      </c>
      <c r="W24" s="59">
        <f t="shared" si="10"/>
        <v>0</v>
      </c>
    </row>
    <row r="25" spans="1:23">
      <c r="A25" s="4" t="str">
        <f>'BEA Use'!A19</f>
        <v>333</v>
      </c>
      <c r="B25" s="15" t="str">
        <f>'BEA Use'!B19</f>
        <v>Machinery</v>
      </c>
      <c r="C25" s="4">
        <f>'BEA Use Condensed'!M13</f>
        <v>713012</v>
      </c>
      <c r="D25" s="17">
        <f>C25-'Imports Calculations'!H43-'BEA Use Condensed'!L13</f>
        <v>489296.38583218516</v>
      </c>
      <c r="E25" s="17">
        <f>'BEA Use Condensed'!K13</f>
        <v>128061</v>
      </c>
      <c r="F25" s="17">
        <f t="shared" si="11"/>
        <v>361235.38583218516</v>
      </c>
      <c r="G25" s="17">
        <f>$F25*('BEA Use Condensed'!I13/SUM('BEA Use Condensed'!$C13:$J13))</f>
        <v>6795.1989218453436</v>
      </c>
      <c r="H25" s="17">
        <f>$F25*('BEA Use Condensed'!H13/SUM('BEA Use Condensed'!$C13:$J13))</f>
        <v>328208.10792513005</v>
      </c>
      <c r="I25" s="17">
        <f>$F25*('BEA Use Condensed'!J13/SUM('BEA Use Condensed'!$C13:$J13))</f>
        <v>12266.795052784122</v>
      </c>
      <c r="J25" s="17">
        <f>$F25*('BEA Use Condensed'!C13/SUM('BEA Use Condensed'!$C13:$J13))</f>
        <v>713.71348236765368</v>
      </c>
      <c r="K25" s="17">
        <f>$F25*('BEA Use Condensed'!D13/SUM('BEA Use Condensed'!$C13:$J13))</f>
        <v>3996.4026234423886</v>
      </c>
      <c r="L25" s="17">
        <f>$F25*('BEA Use Condensed'!E13/SUM('BEA Use Condensed'!$C13:$J13))</f>
        <v>9082.3347707808953</v>
      </c>
      <c r="M25" s="17">
        <f>$F25*('BEA Use Condensed'!F13/SUM('BEA Use Condensed'!$C13:$J13))</f>
        <v>172.83305583467572</v>
      </c>
      <c r="N25" s="17">
        <f>$F25*('BEA Use Condensed'!G13/SUM('BEA Use Condensed'!$C13:$J13))</f>
        <v>0</v>
      </c>
      <c r="O25" s="21">
        <f t="shared" si="0"/>
        <v>1.3887694899458965E-2</v>
      </c>
      <c r="P25" s="21">
        <f t="shared" si="1"/>
        <v>0.67077566364386787</v>
      </c>
      <c r="Q25" s="21">
        <f t="shared" si="2"/>
        <v>2.507027521145698E-2</v>
      </c>
      <c r="R25" s="21">
        <f t="shared" si="3"/>
        <v>0.26172480261058234</v>
      </c>
      <c r="S25" s="59">
        <f t="shared" si="6"/>
        <v>1.4586526756247844E-3</v>
      </c>
      <c r="T25" s="59">
        <f t="shared" si="7"/>
        <v>8.1676520390507063E-3</v>
      </c>
      <c r="U25" s="59">
        <f t="shared" si="8"/>
        <v>1.8562031181435866E-2</v>
      </c>
      <c r="V25" s="59">
        <f t="shared" si="9"/>
        <v>3.5322773852237808E-4</v>
      </c>
      <c r="W25" s="59">
        <f t="shared" si="10"/>
        <v>0</v>
      </c>
    </row>
    <row r="26" spans="1:23">
      <c r="A26" s="4" t="str">
        <f>'BEA Use'!A20</f>
        <v>334</v>
      </c>
      <c r="B26" s="15" t="str">
        <f>'BEA Use'!B20</f>
        <v>Computer and electronic products</v>
      </c>
      <c r="C26" s="4">
        <f>'BEA Use Condensed'!M14</f>
        <v>891463</v>
      </c>
      <c r="D26" s="17">
        <f>C26-'Imports Calculations'!H44-'BEA Use Condensed'!L14</f>
        <v>413346.17609528004</v>
      </c>
      <c r="E26" s="17">
        <f>'BEA Use Condensed'!K14</f>
        <v>120329</v>
      </c>
      <c r="F26" s="17">
        <f t="shared" si="11"/>
        <v>293017.17609528004</v>
      </c>
      <c r="G26" s="17">
        <f>$F26*('BEA Use Condensed'!I14/SUM('BEA Use Condensed'!$C14:$J14))</f>
        <v>17160.12865667772</v>
      </c>
      <c r="H26" s="17">
        <f>$F26*('BEA Use Condensed'!H14/SUM('BEA Use Condensed'!$C14:$J14))</f>
        <v>209132.70459695856</v>
      </c>
      <c r="I26" s="17">
        <f>$F26*('BEA Use Condensed'!J14/SUM('BEA Use Condensed'!$C14:$J14))</f>
        <v>66206.881127746034</v>
      </c>
      <c r="J26" s="17">
        <f>$F26*('BEA Use Condensed'!C14/SUM('BEA Use Condensed'!$C14:$J14))</f>
        <v>40.039410434238363</v>
      </c>
      <c r="K26" s="17">
        <f>$F26*('BEA Use Condensed'!D14/SUM('BEA Use Condensed'!$C14:$J14))</f>
        <v>55.770090160107692</v>
      </c>
      <c r="L26" s="17">
        <f>$F26*('BEA Use Condensed'!E14/SUM('BEA Use Condensed'!$C14:$J14))</f>
        <v>421.27088558496081</v>
      </c>
      <c r="M26" s="17">
        <f>$F26*('BEA Use Condensed'!F14/SUM('BEA Use Condensed'!$C14:$J14))</f>
        <v>0.38132771842131774</v>
      </c>
      <c r="N26" s="17">
        <f>$F26*('BEA Use Condensed'!G14/SUM('BEA Use Condensed'!$C14:$J14))</f>
        <v>0</v>
      </c>
      <c r="O26" s="21">
        <f t="shared" si="0"/>
        <v>4.1515150372945883E-2</v>
      </c>
      <c r="P26" s="21">
        <f t="shared" si="1"/>
        <v>0.50595050031078936</v>
      </c>
      <c r="Q26" s="21">
        <f t="shared" si="2"/>
        <v>0.1601729614464481</v>
      </c>
      <c r="R26" s="21">
        <f t="shared" si="3"/>
        <v>0.29110950326600599</v>
      </c>
      <c r="S26" s="59">
        <f t="shared" si="6"/>
        <v>9.6866531613948979E-5</v>
      </c>
      <c r="T26" s="59">
        <f t="shared" si="7"/>
        <v>1.3492344525101445E-4</v>
      </c>
      <c r="U26" s="59">
        <f t="shared" si="8"/>
        <v>1.0191720885494634E-3</v>
      </c>
      <c r="V26" s="59">
        <f t="shared" si="9"/>
        <v>9.2253839632332349E-7</v>
      </c>
      <c r="W26" s="59">
        <f t="shared" si="10"/>
        <v>0</v>
      </c>
    </row>
    <row r="27" spans="1:23">
      <c r="A27" s="4" t="str">
        <f>'BEA Use'!A21</f>
        <v>335</v>
      </c>
      <c r="B27" s="15" t="str">
        <f>'BEA Use'!B21</f>
        <v>Electrical equipment, appliances, and components</v>
      </c>
      <c r="C27" s="4">
        <f>'BEA Use Condensed'!M15</f>
        <v>342819</v>
      </c>
      <c r="D27" s="17">
        <f>C27-'Imports Calculations'!H45-'BEA Use Condensed'!L15</f>
        <v>185909.62309153602</v>
      </c>
      <c r="E27" s="17">
        <f>'BEA Use Condensed'!K15</f>
        <v>39178</v>
      </c>
      <c r="F27" s="17">
        <f t="shared" si="11"/>
        <v>146731.62309153602</v>
      </c>
      <c r="G27" s="17">
        <f>$F27*('BEA Use Condensed'!I15/SUM('BEA Use Condensed'!$C15:$J15))</f>
        <v>4372.7258722278011</v>
      </c>
      <c r="H27" s="17">
        <f>$F27*('BEA Use Condensed'!H15/SUM('BEA Use Condensed'!$C15:$J15))</f>
        <v>93651.603093565616</v>
      </c>
      <c r="I27" s="17">
        <f>$F27*('BEA Use Condensed'!J15/SUM('BEA Use Condensed'!$C15:$J15))</f>
        <v>48100.470831120088</v>
      </c>
      <c r="J27" s="17">
        <f>$F27*('BEA Use Condensed'!C15/SUM('BEA Use Condensed'!$C15:$J15))</f>
        <v>16.045808271268481</v>
      </c>
      <c r="K27" s="17">
        <f>$F27*('BEA Use Condensed'!D15/SUM('BEA Use Condensed'!$C15:$J15))</f>
        <v>103.54955949024793</v>
      </c>
      <c r="L27" s="17">
        <f>$F27*('BEA Use Condensed'!E15/SUM('BEA Use Condensed'!$C15:$J15))</f>
        <v>409.43006857606247</v>
      </c>
      <c r="M27" s="17">
        <f>$F27*('BEA Use Condensed'!F15/SUM('BEA Use Condensed'!$C15:$J15))</f>
        <v>77.797858284938073</v>
      </c>
      <c r="N27" s="17">
        <f>$F27*('BEA Use Condensed'!G15/SUM('BEA Use Condensed'!$C15:$J15))</f>
        <v>0</v>
      </c>
      <c r="O27" s="21">
        <f t="shared" si="0"/>
        <v>2.3520707532577855E-2</v>
      </c>
      <c r="P27" s="21">
        <f t="shared" si="1"/>
        <v>0.50374801226644694</v>
      </c>
      <c r="Q27" s="21">
        <f t="shared" si="2"/>
        <v>0.25873039830454037</v>
      </c>
      <c r="R27" s="21">
        <f t="shared" si="3"/>
        <v>0.21073680505882147</v>
      </c>
      <c r="S27" s="59">
        <f t="shared" si="6"/>
        <v>8.6309724071507752E-5</v>
      </c>
      <c r="T27" s="59">
        <f t="shared" si="7"/>
        <v>5.5698870111346201E-4</v>
      </c>
      <c r="U27" s="59">
        <f t="shared" si="8"/>
        <v>2.2023070229908004E-3</v>
      </c>
      <c r="V27" s="59">
        <f t="shared" si="9"/>
        <v>4.184713894376133E-4</v>
      </c>
      <c r="W27" s="59">
        <f t="shared" si="10"/>
        <v>0</v>
      </c>
    </row>
    <row r="28" spans="1:23">
      <c r="A28" s="4" t="str">
        <f>'BEA Use'!A22</f>
        <v>3361MV</v>
      </c>
      <c r="B28" s="15" t="str">
        <f>'BEA Use'!B22</f>
        <v>Motor vehicles, bodies and trailers, and parts</v>
      </c>
      <c r="C28" s="4">
        <f>'BEA Use Condensed'!M16</f>
        <v>1296841</v>
      </c>
      <c r="D28" s="17">
        <f>C28-'Imports Calculations'!H46-'BEA Use Condensed'!L16</f>
        <v>878665.82027707738</v>
      </c>
      <c r="E28" s="17">
        <f>'BEA Use Condensed'!K16</f>
        <v>120717</v>
      </c>
      <c r="F28" s="17">
        <f t="shared" si="11"/>
        <v>757948.82027707738</v>
      </c>
      <c r="G28" s="17">
        <f>$F28*('BEA Use Condensed'!I16/SUM('BEA Use Condensed'!$C16:$J16))</f>
        <v>74649.020951125683</v>
      </c>
      <c r="H28" s="17">
        <f>$F28*('BEA Use Condensed'!H16/SUM('BEA Use Condensed'!$C16:$J16))</f>
        <v>462694.29057472496</v>
      </c>
      <c r="I28" s="17">
        <f>$F28*('BEA Use Condensed'!J16/SUM('BEA Use Condensed'!$C16:$J16))</f>
        <v>218780.30648145021</v>
      </c>
      <c r="J28" s="17">
        <f>$F28*('BEA Use Condensed'!C16/SUM('BEA Use Condensed'!$C16:$J16))</f>
        <v>42.823800144062929</v>
      </c>
      <c r="K28" s="17">
        <f>$F28*('BEA Use Condensed'!D16/SUM('BEA Use Condensed'!$C16:$J16))</f>
        <v>730.25068115242414</v>
      </c>
      <c r="L28" s="17">
        <f>$F28*('BEA Use Condensed'!E16/SUM('BEA Use Condensed'!$C16:$J16))</f>
        <v>993.73169737447279</v>
      </c>
      <c r="M28" s="17">
        <f>$F28*('BEA Use Condensed'!F16/SUM('BEA Use Condensed'!$C16:$J16))</f>
        <v>58.396091105540357</v>
      </c>
      <c r="N28" s="17">
        <f>$F28*('BEA Use Condensed'!G16/SUM('BEA Use Condensed'!$C16:$J16))</f>
        <v>0</v>
      </c>
      <c r="O28" s="21">
        <f t="shared" si="0"/>
        <v>8.4957237698839769E-2</v>
      </c>
      <c r="P28" s="21">
        <f t="shared" si="1"/>
        <v>0.52658733263212576</v>
      </c>
      <c r="Q28" s="21">
        <f t="shared" si="2"/>
        <v>0.24899148394375953</v>
      </c>
      <c r="R28" s="21">
        <f t="shared" si="3"/>
        <v>0.13738670290137525</v>
      </c>
      <c r="S28" s="59">
        <f t="shared" si="6"/>
        <v>4.8737300525197309E-5</v>
      </c>
      <c r="T28" s="59">
        <f t="shared" si="7"/>
        <v>8.3109034663730039E-4</v>
      </c>
      <c r="U28" s="59">
        <f t="shared" si="8"/>
        <v>1.1309552214755669E-3</v>
      </c>
      <c r="V28" s="59">
        <f t="shared" si="9"/>
        <v>6.645995526163269E-5</v>
      </c>
      <c r="W28" s="59">
        <f t="shared" si="10"/>
        <v>0</v>
      </c>
    </row>
    <row r="29" spans="1:23">
      <c r="A29" s="4" t="str">
        <f>'BEA Use'!A23</f>
        <v>3364OT</v>
      </c>
      <c r="B29" s="15" t="str">
        <f>'BEA Use'!B23</f>
        <v>Other transportation equipment</v>
      </c>
      <c r="C29" s="4">
        <f>'BEA Use Condensed'!M17</f>
        <v>384822</v>
      </c>
      <c r="D29" s="17">
        <f>C29-'Imports Calculations'!H47-'BEA Use Condensed'!L17</f>
        <v>324773.86015659617</v>
      </c>
      <c r="E29" s="17">
        <f>'BEA Use Condensed'!K17</f>
        <v>126377</v>
      </c>
      <c r="F29" s="17">
        <f t="shared" si="11"/>
        <v>198396.86015659617</v>
      </c>
      <c r="G29" s="17">
        <f>$F29*('BEA Use Condensed'!I17/SUM('BEA Use Condensed'!$C17:$J17))</f>
        <v>52547.293036097908</v>
      </c>
      <c r="H29" s="17">
        <f>$F29*('BEA Use Condensed'!H17/SUM('BEA Use Condensed'!$C17:$J17))</f>
        <v>116761.50521936172</v>
      </c>
      <c r="I29" s="17">
        <f>$F29*('BEA Use Condensed'!J17/SUM('BEA Use Condensed'!$C17:$J17))</f>
        <v>28793.427189718604</v>
      </c>
      <c r="J29" s="17">
        <f>$F29*('BEA Use Condensed'!C17/SUM('BEA Use Condensed'!$C17:$J17))</f>
        <v>0</v>
      </c>
      <c r="K29" s="17">
        <f>$F29*('BEA Use Condensed'!D17/SUM('BEA Use Condensed'!$C17:$J17))</f>
        <v>26.92484307996877</v>
      </c>
      <c r="L29" s="17">
        <f>$F29*('BEA Use Condensed'!E17/SUM('BEA Use Condensed'!$C17:$J17))</f>
        <v>0</v>
      </c>
      <c r="M29" s="17">
        <f>$F29*('BEA Use Condensed'!F17/SUM('BEA Use Condensed'!$C17:$J17))</f>
        <v>267.70986833797519</v>
      </c>
      <c r="N29" s="17">
        <f>$F29*('BEA Use Condensed'!G17/SUM('BEA Use Condensed'!$C17:$J17))</f>
        <v>0</v>
      </c>
      <c r="O29" s="21">
        <f t="shared" si="0"/>
        <v>0.16179655902960044</v>
      </c>
      <c r="P29" s="21">
        <f t="shared" si="1"/>
        <v>0.35951632672365574</v>
      </c>
      <c r="Q29" s="21">
        <f t="shared" si="2"/>
        <v>8.8656849340754462E-2</v>
      </c>
      <c r="R29" s="21">
        <f t="shared" si="3"/>
        <v>0.38912306532017332</v>
      </c>
      <c r="S29" s="59">
        <f t="shared" si="6"/>
        <v>0</v>
      </c>
      <c r="T29" s="59">
        <f t="shared" si="7"/>
        <v>8.2903356406166504E-5</v>
      </c>
      <c r="U29" s="59">
        <f t="shared" si="8"/>
        <v>0</v>
      </c>
      <c r="V29" s="59">
        <f t="shared" si="9"/>
        <v>8.2429622940988407E-4</v>
      </c>
      <c r="W29" s="59">
        <f t="shared" si="10"/>
        <v>0</v>
      </c>
    </row>
    <row r="30" spans="1:23">
      <c r="A30" s="4" t="str">
        <f>'BEA Use'!A24</f>
        <v>337</v>
      </c>
      <c r="B30" s="15" t="str">
        <f>'BEA Use'!B24</f>
        <v>Furniture and related products</v>
      </c>
      <c r="C30" s="4">
        <f>'BEA Use Condensed'!M18</f>
        <v>221691</v>
      </c>
      <c r="D30" s="17">
        <f>C30-'Imports Calculations'!H48-'BEA Use Condensed'!L18</f>
        <v>135947.33908044896</v>
      </c>
      <c r="E30" s="17">
        <f>'BEA Use Condensed'!K18</f>
        <v>4981</v>
      </c>
      <c r="F30" s="17">
        <f t="shared" si="11"/>
        <v>130966.33908044896</v>
      </c>
      <c r="G30" s="17">
        <f>$F30*('BEA Use Condensed'!I18/SUM('BEA Use Condensed'!$C18:$J18))</f>
        <v>744.88109183826634</v>
      </c>
      <c r="H30" s="17">
        <f>$F30*('BEA Use Condensed'!H18/SUM('BEA Use Condensed'!$C18:$J18))</f>
        <v>59349.264666384632</v>
      </c>
      <c r="I30" s="17">
        <f>$F30*('BEA Use Condensed'!J18/SUM('BEA Use Condensed'!$C18:$J18))</f>
        <v>70872.193322226056</v>
      </c>
      <c r="J30" s="17">
        <f>$F30*('BEA Use Condensed'!C18/SUM('BEA Use Condensed'!$C18:$J18))</f>
        <v>0</v>
      </c>
      <c r="K30" s="17">
        <f>$F30*('BEA Use Condensed'!D18/SUM('BEA Use Condensed'!$C18:$J18))</f>
        <v>0</v>
      </c>
      <c r="L30" s="17">
        <f>$F30*('BEA Use Condensed'!E18/SUM('BEA Use Condensed'!$C18:$J18))</f>
        <v>0</v>
      </c>
      <c r="M30" s="17">
        <f>$F30*('BEA Use Condensed'!F18/SUM('BEA Use Condensed'!$C18:$J18))</f>
        <v>0</v>
      </c>
      <c r="N30" s="17">
        <f>$F30*('BEA Use Condensed'!G18/SUM('BEA Use Condensed'!$C18:$J18))</f>
        <v>0</v>
      </c>
      <c r="O30" s="21">
        <f t="shared" si="0"/>
        <v>5.4791884628022864E-3</v>
      </c>
      <c r="P30" s="21">
        <f t="shared" si="1"/>
        <v>0.43656069377910939</v>
      </c>
      <c r="Q30" s="21">
        <f t="shared" si="2"/>
        <v>0.52132093060156426</v>
      </c>
      <c r="R30" s="21">
        <f t="shared" si="3"/>
        <v>3.6639187156524006E-2</v>
      </c>
      <c r="S30" s="59">
        <f t="shared" si="6"/>
        <v>0</v>
      </c>
      <c r="T30" s="59">
        <f t="shared" si="7"/>
        <v>0</v>
      </c>
      <c r="U30" s="59">
        <f t="shared" si="8"/>
        <v>0</v>
      </c>
      <c r="V30" s="59">
        <f t="shared" si="9"/>
        <v>0</v>
      </c>
      <c r="W30" s="59">
        <f t="shared" si="10"/>
        <v>0</v>
      </c>
    </row>
    <row r="31" spans="1:23">
      <c r="A31" s="4" t="str">
        <f>'BEA Use'!A25</f>
        <v>339</v>
      </c>
      <c r="B31" s="15" t="str">
        <f>'BEA Use'!B25</f>
        <v>Miscellaneous manufacturing</v>
      </c>
      <c r="C31" s="4">
        <f>'BEA Use Condensed'!M19</f>
        <v>480249</v>
      </c>
      <c r="D31" s="17">
        <f>C31-'Imports Calculations'!H49-'BEA Use Condensed'!L19</f>
        <v>297464.12255736755</v>
      </c>
      <c r="E31" s="17">
        <f>'BEA Use Condensed'!K19</f>
        <v>46862</v>
      </c>
      <c r="F31" s="17">
        <f t="shared" si="11"/>
        <v>250602.12255736755</v>
      </c>
      <c r="G31" s="17">
        <f>$F31*('BEA Use Condensed'!I19/SUM('BEA Use Condensed'!$C19:$J19))</f>
        <v>6275.4841558244188</v>
      </c>
      <c r="H31" s="17">
        <f>$F31*('BEA Use Condensed'!H19/SUM('BEA Use Condensed'!$C19:$J19))</f>
        <v>98482.274287806431</v>
      </c>
      <c r="I31" s="17">
        <f>$F31*('BEA Use Condensed'!J19/SUM('BEA Use Condensed'!$C19:$J19))</f>
        <v>145774.14647152708</v>
      </c>
      <c r="J31" s="17">
        <f>$F31*('BEA Use Condensed'!C19/SUM('BEA Use Condensed'!$C19:$J19))</f>
        <v>0</v>
      </c>
      <c r="K31" s="17">
        <f>$F31*('BEA Use Condensed'!D19/SUM('BEA Use Condensed'!$C19:$J19))</f>
        <v>26.923050904259281</v>
      </c>
      <c r="L31" s="17">
        <f>$F31*('BEA Use Condensed'!E19/SUM('BEA Use Condensed'!$C19:$J19))</f>
        <v>40.973346934787969</v>
      </c>
      <c r="M31" s="17">
        <f>$F31*('BEA Use Condensed'!F19/SUM('BEA Use Condensed'!$C19:$J19))</f>
        <v>2.3212443705657182</v>
      </c>
      <c r="N31" s="17">
        <f>$F31*('BEA Use Condensed'!G19/SUM('BEA Use Condensed'!$C19:$J19))</f>
        <v>0</v>
      </c>
      <c r="O31" s="21">
        <f t="shared" si="0"/>
        <v>2.1096608565337686E-2</v>
      </c>
      <c r="P31" s="21">
        <f t="shared" si="1"/>
        <v>0.33107278094962056</v>
      </c>
      <c r="Q31" s="21">
        <f t="shared" si="2"/>
        <v>0.4900562300363257</v>
      </c>
      <c r="R31" s="21">
        <f t="shared" si="3"/>
        <v>0.15753832629332437</v>
      </c>
      <c r="S31" s="59">
        <f t="shared" si="6"/>
        <v>0</v>
      </c>
      <c r="T31" s="59">
        <f t="shared" si="7"/>
        <v>9.0508565109619318E-5</v>
      </c>
      <c r="U31" s="59">
        <f t="shared" si="8"/>
        <v>1.3774214712863748E-4</v>
      </c>
      <c r="V31" s="59">
        <f t="shared" si="9"/>
        <v>7.8034431534446769E-6</v>
      </c>
      <c r="W31" s="59">
        <f t="shared" si="10"/>
        <v>0</v>
      </c>
    </row>
    <row r="32" spans="1:23">
      <c r="A32" s="4" t="str">
        <f>'BEA Use'!A26</f>
        <v>311FT</v>
      </c>
      <c r="B32" s="15" t="str">
        <f>'BEA Use'!B26</f>
        <v>Food and beverage and tobacco products</v>
      </c>
      <c r="C32" s="4">
        <f>'BEA Use Condensed'!M20</f>
        <v>1606265</v>
      </c>
      <c r="D32" s="17">
        <f>C32-'Imports Calculations'!H50-'BEA Use Condensed'!L20</f>
        <v>1463039.1074370416</v>
      </c>
      <c r="E32" s="17">
        <f>'BEA Use Condensed'!K20</f>
        <v>78571</v>
      </c>
      <c r="F32" s="17">
        <f t="shared" si="11"/>
        <v>1384468.1074370416</v>
      </c>
      <c r="G32" s="17">
        <f>$F32*('BEA Use Condensed'!I20/SUM('BEA Use Condensed'!$C20:$J20))</f>
        <v>70489.994134346547</v>
      </c>
      <c r="H32" s="17">
        <f>$F32*('BEA Use Condensed'!H20/SUM('BEA Use Condensed'!$C20:$J20))</f>
        <v>384888.38139937515</v>
      </c>
      <c r="I32" s="17">
        <f>$F32*('BEA Use Condensed'!J20/SUM('BEA Use Condensed'!$C20:$J20))</f>
        <v>928117.3498748031</v>
      </c>
      <c r="J32" s="17">
        <f>$F32*('BEA Use Condensed'!C20/SUM('BEA Use Condensed'!$C20:$J20))</f>
        <v>0</v>
      </c>
      <c r="K32" s="17">
        <f>$F32*('BEA Use Condensed'!D20/SUM('BEA Use Condensed'!$C20:$J20))</f>
        <v>0</v>
      </c>
      <c r="L32" s="17">
        <f>$F32*('BEA Use Condensed'!E20/SUM('BEA Use Condensed'!$C20:$J20))</f>
        <v>444.05143893126871</v>
      </c>
      <c r="M32" s="17">
        <f>$F32*('BEA Use Condensed'!F20/SUM('BEA Use Condensed'!$C20:$J20))</f>
        <v>528.33058958557069</v>
      </c>
      <c r="N32" s="17">
        <f>$F32*('BEA Use Condensed'!G20/SUM('BEA Use Condensed'!$C20:$J20))</f>
        <v>0</v>
      </c>
      <c r="O32" s="21">
        <f t="shared" si="0"/>
        <v>4.8180526259363796E-2</v>
      </c>
      <c r="P32" s="21">
        <f t="shared" si="1"/>
        <v>0.26307456816627706</v>
      </c>
      <c r="Q32" s="21">
        <f t="shared" si="2"/>
        <v>0.63437630966726732</v>
      </c>
      <c r="R32" s="21">
        <f t="shared" si="3"/>
        <v>5.3703964303210616E-2</v>
      </c>
      <c r="S32" s="59">
        <f t="shared" si="6"/>
        <v>0</v>
      </c>
      <c r="T32" s="59">
        <f t="shared" si="7"/>
        <v>0</v>
      </c>
      <c r="U32" s="59">
        <f t="shared" si="8"/>
        <v>3.0351303439124055E-4</v>
      </c>
      <c r="V32" s="59">
        <f t="shared" si="9"/>
        <v>3.6111856948998621E-4</v>
      </c>
      <c r="W32" s="59">
        <f t="shared" si="10"/>
        <v>0</v>
      </c>
    </row>
    <row r="33" spans="1:23">
      <c r="A33" s="4" t="str">
        <f>'BEA Use'!A27</f>
        <v>313TT</v>
      </c>
      <c r="B33" s="15" t="str">
        <f>'BEA Use'!B27</f>
        <v>Textile mills and textile product mills</v>
      </c>
      <c r="C33" s="4">
        <f>'BEA Use Condensed'!M21</f>
        <v>160926</v>
      </c>
      <c r="D33" s="17">
        <f>C33-'Imports Calculations'!H51-'BEA Use Condensed'!L21</f>
        <v>99284.997569277868</v>
      </c>
      <c r="E33" s="17">
        <f>'BEA Use Condensed'!K21</f>
        <v>11435</v>
      </c>
      <c r="F33" s="17">
        <f t="shared" si="11"/>
        <v>87849.997569277868</v>
      </c>
      <c r="G33" s="17">
        <f>$F33*('BEA Use Condensed'!I21/SUM('BEA Use Condensed'!$C21:$J21))</f>
        <v>2972.2463534556596</v>
      </c>
      <c r="H33" s="17">
        <f>$F33*('BEA Use Condensed'!H21/SUM('BEA Use Condensed'!$C21:$J21))</f>
        <v>38156.020823688923</v>
      </c>
      <c r="I33" s="17">
        <f>$F33*('BEA Use Condensed'!J21/SUM('BEA Use Condensed'!$C21:$J21))</f>
        <v>46580.138664298953</v>
      </c>
      <c r="J33" s="17">
        <f>$F33*('BEA Use Condensed'!C21/SUM('BEA Use Condensed'!$C21:$J21))</f>
        <v>0</v>
      </c>
      <c r="K33" s="17">
        <f>$F33*('BEA Use Condensed'!D21/SUM('BEA Use Condensed'!$C21:$J21))</f>
        <v>1.1799310652860895</v>
      </c>
      <c r="L33" s="17">
        <f>$F33*('BEA Use Condensed'!E21/SUM('BEA Use Condensed'!$C21:$J21))</f>
        <v>82.005209037383224</v>
      </c>
      <c r="M33" s="17">
        <f>$F33*('BEA Use Condensed'!F21/SUM('BEA Use Condensed'!$C21:$J21))</f>
        <v>58.406587731661432</v>
      </c>
      <c r="N33" s="17">
        <f>$F33*('BEA Use Condensed'!G21/SUM('BEA Use Condensed'!$C21:$J21))</f>
        <v>0</v>
      </c>
      <c r="O33" s="21">
        <f t="shared" si="0"/>
        <v>2.9936510310953294E-2</v>
      </c>
      <c r="P33" s="21">
        <f t="shared" si="1"/>
        <v>0.3843080199207829</v>
      </c>
      <c r="Q33" s="21">
        <f t="shared" si="2"/>
        <v>0.46915586246347879</v>
      </c>
      <c r="R33" s="21">
        <f t="shared" si="3"/>
        <v>0.11517349327647439</v>
      </c>
      <c r="S33" s="59">
        <f t="shared" si="6"/>
        <v>0</v>
      </c>
      <c r="T33" s="59">
        <f t="shared" si="7"/>
        <v>1.188428356925498E-5</v>
      </c>
      <c r="U33" s="59">
        <f t="shared" si="8"/>
        <v>8.2595770806322111E-4</v>
      </c>
      <c r="V33" s="59">
        <f t="shared" si="9"/>
        <v>5.8827203667812151E-4</v>
      </c>
      <c r="W33" s="59">
        <f t="shared" si="10"/>
        <v>0</v>
      </c>
    </row>
    <row r="34" spans="1:23">
      <c r="A34" s="4" t="str">
        <f>'BEA Use'!A28</f>
        <v>315AL</v>
      </c>
      <c r="B34" s="15" t="str">
        <f>'BEA Use'!B28</f>
        <v>Apparel and leather and allied products</v>
      </c>
      <c r="C34" s="4">
        <f>'BEA Use Condensed'!M22</f>
        <v>422369</v>
      </c>
      <c r="D34" s="17">
        <f>C34-'Imports Calculations'!H52-'BEA Use Condensed'!L22</f>
        <v>71999.487084640656</v>
      </c>
      <c r="E34" s="17">
        <f>'BEA Use Condensed'!K22</f>
        <v>6438</v>
      </c>
      <c r="F34" s="17">
        <f t="shared" si="11"/>
        <v>65561.487084640656</v>
      </c>
      <c r="G34" s="17">
        <f>$F34*('BEA Use Condensed'!I22/SUM('BEA Use Condensed'!$C22:$J22))</f>
        <v>642.4466031793778</v>
      </c>
      <c r="H34" s="17">
        <f>$F34*('BEA Use Condensed'!H22/SUM('BEA Use Condensed'!$C22:$J22))</f>
        <v>3011.5077794480922</v>
      </c>
      <c r="I34" s="17">
        <f>$F34*('BEA Use Condensed'!J22/SUM('BEA Use Condensed'!$C22:$J22))</f>
        <v>61883.779166978886</v>
      </c>
      <c r="J34" s="17">
        <f>$F34*('BEA Use Condensed'!C22/SUM('BEA Use Condensed'!$C22:$J22))</f>
        <v>2.9888554016670361</v>
      </c>
      <c r="K34" s="17">
        <f>$F34*('BEA Use Condensed'!D22/SUM('BEA Use Condensed'!$C22:$J22))</f>
        <v>0</v>
      </c>
      <c r="L34" s="17">
        <f>$F34*('BEA Use Condensed'!E22/SUM('BEA Use Condensed'!$C22:$J22))</f>
        <v>20.764679632634149</v>
      </c>
      <c r="M34" s="17">
        <f>$F34*('BEA Use Condensed'!F22/SUM('BEA Use Condensed'!$C22:$J22))</f>
        <v>0</v>
      </c>
      <c r="N34" s="17">
        <f>$F34*('BEA Use Condensed'!G22/SUM('BEA Use Condensed'!$C22:$J22))</f>
        <v>0</v>
      </c>
      <c r="O34" s="21">
        <f t="shared" si="0"/>
        <v>8.9229330540109945E-3</v>
      </c>
      <c r="P34" s="21">
        <f t="shared" si="1"/>
        <v>4.1826794903522646E-2</v>
      </c>
      <c r="Q34" s="21">
        <f t="shared" si="2"/>
        <v>0.85950305582357811</v>
      </c>
      <c r="R34" s="21">
        <f t="shared" si="3"/>
        <v>8.9417303659839423E-2</v>
      </c>
      <c r="S34" s="59">
        <f t="shared" si="6"/>
        <v>4.1512176304164754E-5</v>
      </c>
      <c r="T34" s="59">
        <f t="shared" si="7"/>
        <v>0</v>
      </c>
      <c r="U34" s="59">
        <f t="shared" si="8"/>
        <v>2.8840038274472363E-4</v>
      </c>
      <c r="V34" s="59">
        <f t="shared" si="9"/>
        <v>0</v>
      </c>
      <c r="W34" s="59">
        <f t="shared" si="10"/>
        <v>0</v>
      </c>
    </row>
    <row r="35" spans="1:23">
      <c r="A35" s="4" t="str">
        <f>'BEA Use'!A29</f>
        <v>322</v>
      </c>
      <c r="B35" s="15" t="str">
        <f>'BEA Use'!B29</f>
        <v>Paper products</v>
      </c>
      <c r="C35" s="4">
        <f>'BEA Use Condensed'!M23</f>
        <v>264987</v>
      </c>
      <c r="D35" s="17">
        <f>C35-'Imports Calculations'!H53-'BEA Use Condensed'!L23</f>
        <v>233597.12952179441</v>
      </c>
      <c r="E35" s="17">
        <f>'BEA Use Condensed'!K23</f>
        <v>24253</v>
      </c>
      <c r="F35" s="17">
        <f t="shared" si="11"/>
        <v>209344.12952179441</v>
      </c>
      <c r="G35" s="17">
        <f>$F35*('BEA Use Condensed'!I23/SUM('BEA Use Condensed'!$C23:$J23))</f>
        <v>14737.058916869286</v>
      </c>
      <c r="H35" s="17">
        <f>$F35*('BEA Use Condensed'!H23/SUM('BEA Use Condensed'!$C23:$J23))</f>
        <v>152589.23975139498</v>
      </c>
      <c r="I35" s="17">
        <f>$F35*('BEA Use Condensed'!J23/SUM('BEA Use Condensed'!$C23:$J23))</f>
        <v>41331.051916276338</v>
      </c>
      <c r="J35" s="17">
        <f>$F35*('BEA Use Condensed'!C23/SUM('BEA Use Condensed'!$C23:$J23))</f>
        <v>57.376468175635495</v>
      </c>
      <c r="K35" s="17">
        <f>$F35*('BEA Use Condensed'!D23/SUM('BEA Use Condensed'!$C23:$J23))</f>
        <v>177.36662412287311</v>
      </c>
      <c r="L35" s="17">
        <f>$F35*('BEA Use Condensed'!E23/SUM('BEA Use Condensed'!$C23:$J23))</f>
        <v>452.0358449553101</v>
      </c>
      <c r="M35" s="17">
        <f>$F35*('BEA Use Condensed'!F23/SUM('BEA Use Condensed'!$C23:$J23))</f>
        <v>0</v>
      </c>
      <c r="N35" s="17">
        <f>$F35*('BEA Use Condensed'!G23/SUM('BEA Use Condensed'!$C23:$J23))</f>
        <v>0</v>
      </c>
      <c r="O35" s="21">
        <f t="shared" si="0"/>
        <v>6.3087500034945121E-2</v>
      </c>
      <c r="P35" s="21">
        <f t="shared" si="1"/>
        <v>0.65321538866409112</v>
      </c>
      <c r="Q35" s="21">
        <f t="shared" si="2"/>
        <v>0.17693304708361232</v>
      </c>
      <c r="R35" s="21">
        <f t="shared" si="3"/>
        <v>0.10382404976315095</v>
      </c>
      <c r="S35" s="59">
        <f t="shared" si="6"/>
        <v>2.4562146073067357E-4</v>
      </c>
      <c r="T35" s="59">
        <f t="shared" si="7"/>
        <v>7.5928426212242884E-4</v>
      </c>
      <c r="U35" s="59">
        <f t="shared" si="8"/>
        <v>1.935108731347384E-3</v>
      </c>
      <c r="V35" s="59">
        <f t="shared" si="9"/>
        <v>0</v>
      </c>
      <c r="W35" s="59">
        <f t="shared" si="10"/>
        <v>0</v>
      </c>
    </row>
    <row r="36" spans="1:23">
      <c r="A36" s="4" t="str">
        <f>'BEA Use'!A30</f>
        <v>323</v>
      </c>
      <c r="B36" s="15" t="str">
        <f>'BEA Use'!B30</f>
        <v>Printing and related support activities</v>
      </c>
      <c r="C36" s="4">
        <f>'BEA Use Condensed'!M24</f>
        <v>89309</v>
      </c>
      <c r="D36" s="17">
        <f>C36-'Imports Calculations'!H54-'BEA Use Condensed'!L24</f>
        <v>85455.28311807038</v>
      </c>
      <c r="E36" s="17">
        <f>'BEA Use Condensed'!K24</f>
        <v>2588</v>
      </c>
      <c r="F36" s="17">
        <f t="shared" si="11"/>
        <v>82867.28311807038</v>
      </c>
      <c r="G36" s="17">
        <f>$F36*('BEA Use Condensed'!I24/SUM('BEA Use Condensed'!$C24:$J24))</f>
        <v>13669.680935839449</v>
      </c>
      <c r="H36" s="17">
        <f>$F36*('BEA Use Condensed'!H24/SUM('BEA Use Condensed'!$C24:$J24))</f>
        <v>58633.969062572323</v>
      </c>
      <c r="I36" s="17">
        <f>$F36*('BEA Use Condensed'!J24/SUM('BEA Use Condensed'!$C24:$J24))</f>
        <v>10540.604034830572</v>
      </c>
      <c r="J36" s="17">
        <f>$F36*('BEA Use Condensed'!C24/SUM('BEA Use Condensed'!$C24:$J24))</f>
        <v>1.9190904023360169</v>
      </c>
      <c r="K36" s="17">
        <f>$F36*('BEA Use Condensed'!D24/SUM('BEA Use Condensed'!$C24:$J24))</f>
        <v>1.9190904023360169</v>
      </c>
      <c r="L36" s="17">
        <f>$F36*('BEA Use Condensed'!E24/SUM('BEA Use Condensed'!$C24:$J24))</f>
        <v>19.190904023360169</v>
      </c>
      <c r="M36" s="17">
        <f>$F36*('BEA Use Condensed'!F24/SUM('BEA Use Condensed'!$C24:$J24))</f>
        <v>0</v>
      </c>
      <c r="N36" s="17">
        <f>$F36*('BEA Use Condensed'!G24/SUM('BEA Use Condensed'!$C24:$J24))</f>
        <v>0</v>
      </c>
      <c r="O36" s="21">
        <f t="shared" si="0"/>
        <v>0.15996297053925337</v>
      </c>
      <c r="P36" s="21">
        <f t="shared" si="1"/>
        <v>0.68613626826980323</v>
      </c>
      <c r="Q36" s="21">
        <f t="shared" si="2"/>
        <v>0.12334642926952817</v>
      </c>
      <c r="R36" s="21">
        <f t="shared" si="3"/>
        <v>3.0284844957148605E-2</v>
      </c>
      <c r="S36" s="59">
        <f t="shared" si="6"/>
        <v>2.2457247022217238E-5</v>
      </c>
      <c r="T36" s="59">
        <f t="shared" si="7"/>
        <v>2.2457247022217238E-5</v>
      </c>
      <c r="U36" s="59">
        <f t="shared" si="8"/>
        <v>2.2457247022217235E-4</v>
      </c>
      <c r="V36" s="59">
        <f t="shared" si="9"/>
        <v>0</v>
      </c>
      <c r="W36" s="59">
        <f t="shared" si="10"/>
        <v>0</v>
      </c>
    </row>
    <row r="37" spans="1:23">
      <c r="A37" s="4" t="str">
        <f>'BEA Use'!A31</f>
        <v>324</v>
      </c>
      <c r="B37" s="43" t="str">
        <f>'BEA Use'!B31</f>
        <v>Petroleum and coal products</v>
      </c>
      <c r="C37" s="4">
        <f>'BEA Use Condensed'!M25</f>
        <v>849482</v>
      </c>
      <c r="D37" s="17">
        <f>C37-'Imports Calculations'!H55-'BEA Use Condensed'!L25</f>
        <v>757313.39429458021</v>
      </c>
      <c r="E37" s="17">
        <f>'BEA Use Condensed'!K25</f>
        <v>90782</v>
      </c>
      <c r="F37" s="17">
        <f t="shared" si="11"/>
        <v>666531.39429458021</v>
      </c>
      <c r="G37" s="17">
        <f>$F37*('BEA Use Condensed'!I25/SUM('BEA Use Condensed'!$C25:$J25))</f>
        <v>119609.5599074975</v>
      </c>
      <c r="H37" s="17">
        <f>$F37*('BEA Use Condensed'!H25/SUM('BEA Use Condensed'!$C25:$J25))</f>
        <v>224783.14977588004</v>
      </c>
      <c r="I37" s="17">
        <f>$F37*('BEA Use Condensed'!J25/SUM('BEA Use Condensed'!$C25:$J25))</f>
        <v>269715.86485286226</v>
      </c>
      <c r="J37" s="17">
        <f>$F37*('BEA Use Condensed'!C25/SUM('BEA Use Condensed'!$C25:$J25))</f>
        <v>21568.230771029266</v>
      </c>
      <c r="K37" s="17">
        <f>$F37*('BEA Use Condensed'!D25/SUM('BEA Use Condensed'!$C25:$J25))</f>
        <v>4399.9431656084435</v>
      </c>
      <c r="L37" s="17">
        <f>$F37*('BEA Use Condensed'!E25/SUM('BEA Use Condensed'!$C25:$J25))</f>
        <v>25776.764531724173</v>
      </c>
      <c r="M37" s="17">
        <f>$F37*('BEA Use Condensed'!F25/SUM('BEA Use Condensed'!$C25:$J25))</f>
        <v>677.88128997853994</v>
      </c>
      <c r="N37" s="17">
        <f>$F37*('BEA Use Condensed'!G25/SUM('BEA Use Condensed'!$C25:$J25))</f>
        <v>0</v>
      </c>
      <c r="O37" s="47">
        <f t="shared" si="0"/>
        <v>0.1579393165479544</v>
      </c>
      <c r="P37" s="47">
        <f t="shared" si="1"/>
        <v>0.296816551072968</v>
      </c>
      <c r="Q37" s="47">
        <f t="shared" si="2"/>
        <v>0.35614828271206839</v>
      </c>
      <c r="R37" s="47">
        <f t="shared" si="3"/>
        <v>0.11987375462249855</v>
      </c>
      <c r="S37" s="61">
        <f t="shared" si="6"/>
        <v>2.8479927772992276E-2</v>
      </c>
      <c r="T37" s="61">
        <f t="shared" si="7"/>
        <v>5.8099370732864006E-3</v>
      </c>
      <c r="U37" s="61">
        <f t="shared" si="8"/>
        <v>3.4037116900242637E-2</v>
      </c>
      <c r="V37" s="61">
        <f t="shared" si="9"/>
        <v>8.9511329798936225E-4</v>
      </c>
      <c r="W37" s="61">
        <f t="shared" si="10"/>
        <v>0</v>
      </c>
    </row>
    <row r="38" spans="1:23">
      <c r="A38" s="4" t="str">
        <f>'BEA Use'!A32</f>
        <v>325</v>
      </c>
      <c r="B38" s="12" t="str">
        <f>'BEA Use'!B32</f>
        <v>Chemical products</v>
      </c>
      <c r="C38" s="4">
        <f>'BEA Use Condensed'!M26</f>
        <v>1505814</v>
      </c>
      <c r="D38" s="17">
        <f>C38-'Imports Calculations'!H56-'BEA Use Condensed'!L26</f>
        <v>1139997.7636468196</v>
      </c>
      <c r="E38" s="17">
        <f>'BEA Use Condensed'!K26</f>
        <v>179837</v>
      </c>
      <c r="F38" s="17">
        <f t="shared" si="11"/>
        <v>960160.76364681963</v>
      </c>
      <c r="G38" s="17">
        <f>$F38*('BEA Use Condensed'!I26/SUM('BEA Use Condensed'!$C26:$J26))</f>
        <v>34560.101822769488</v>
      </c>
      <c r="H38" s="17">
        <f>$F38*('BEA Use Condensed'!H26/SUM('BEA Use Condensed'!$C26:$J26))</f>
        <v>452435.7707630677</v>
      </c>
      <c r="I38" s="17">
        <f>$F38*('BEA Use Condensed'!J26/SUM('BEA Use Condensed'!$C26:$J26))</f>
        <v>452184.16691724182</v>
      </c>
      <c r="J38" s="17">
        <f>$F38*('BEA Use Condensed'!C26/SUM('BEA Use Condensed'!$C26:$J26))</f>
        <v>1688.2039655272224</v>
      </c>
      <c r="K38" s="17">
        <f>$F38*('BEA Use Condensed'!D26/SUM('BEA Use Condensed'!$C26:$J26))</f>
        <v>2467.2044974585401</v>
      </c>
      <c r="L38" s="17">
        <f>$F38*('BEA Use Condensed'!E26/SUM('BEA Use Condensed'!$C26:$J26))</f>
        <v>15124.820722759176</v>
      </c>
      <c r="M38" s="17">
        <f>$F38*('BEA Use Condensed'!F26/SUM('BEA Use Condensed'!$C26:$J26))</f>
        <v>1700.4949579957288</v>
      </c>
      <c r="N38" s="17">
        <f>$F38*('BEA Use Condensed'!G26/SUM('BEA Use Condensed'!$C26:$J26))</f>
        <v>0</v>
      </c>
      <c r="O38" s="20">
        <f t="shared" si="0"/>
        <v>3.0315938263082841E-2</v>
      </c>
      <c r="P38" s="20">
        <f t="shared" si="1"/>
        <v>0.39687426167902196</v>
      </c>
      <c r="Q38" s="20">
        <f t="shared" si="2"/>
        <v>0.39665355611814346</v>
      </c>
      <c r="R38" s="20">
        <f t="shared" si="3"/>
        <v>0.15775206385028923</v>
      </c>
      <c r="S38" s="60">
        <f t="shared" si="6"/>
        <v>1.4808835765841393E-3</v>
      </c>
      <c r="T38" s="60">
        <f t="shared" si="7"/>
        <v>2.164218717031536E-3</v>
      </c>
      <c r="U38" s="60">
        <f t="shared" si="8"/>
        <v>1.3267412625771576E-2</v>
      </c>
      <c r="V38" s="60">
        <f t="shared" si="9"/>
        <v>1.4916651700753298E-3</v>
      </c>
      <c r="W38" s="60">
        <f t="shared" si="10"/>
        <v>0</v>
      </c>
    </row>
    <row r="39" spans="1:23">
      <c r="A39" s="4" t="str">
        <f>'BEA Use'!A33</f>
        <v>326</v>
      </c>
      <c r="B39" s="15" t="str">
        <f>'BEA Use'!B33</f>
        <v>Plastics and rubber products</v>
      </c>
      <c r="C39" s="4">
        <f>'BEA Use Condensed'!M27</f>
        <v>392812</v>
      </c>
      <c r="D39" s="17">
        <f>C39-'Imports Calculations'!H57-'BEA Use Condensed'!L27</f>
        <v>317783.51954489294</v>
      </c>
      <c r="E39" s="17">
        <f>'BEA Use Condensed'!K27</f>
        <v>30150</v>
      </c>
      <c r="F39" s="17">
        <f t="shared" si="11"/>
        <v>287633.51954489294</v>
      </c>
      <c r="G39" s="17">
        <f>$F39*('BEA Use Condensed'!I27/SUM('BEA Use Condensed'!$C27:$J27))</f>
        <v>14493.485593589065</v>
      </c>
      <c r="H39" s="17">
        <f>$F39*('BEA Use Condensed'!H27/SUM('BEA Use Condensed'!$C27:$J27))</f>
        <v>216687.11602696913</v>
      </c>
      <c r="I39" s="17">
        <f>$F39*('BEA Use Condensed'!J27/SUM('BEA Use Condensed'!$C27:$J27))</f>
        <v>53859.539416452833</v>
      </c>
      <c r="J39" s="17">
        <f>$F39*('BEA Use Condensed'!C27/SUM('BEA Use Condensed'!$C27:$J27))</f>
        <v>38.980229106200348</v>
      </c>
      <c r="K39" s="17">
        <f>$F39*('BEA Use Condensed'!D27/SUM('BEA Use Condensed'!$C27:$J27))</f>
        <v>1234.0141717302713</v>
      </c>
      <c r="L39" s="17">
        <f>$F39*('BEA Use Condensed'!E27/SUM('BEA Use Condensed'!$C27:$J27))</f>
        <v>1238.4460744344365</v>
      </c>
      <c r="M39" s="17">
        <f>$F39*('BEA Use Condensed'!F27/SUM('BEA Use Condensed'!$C27:$J27))</f>
        <v>81.938032610992579</v>
      </c>
      <c r="N39" s="17">
        <f>$F39*('BEA Use Condensed'!G27/SUM('BEA Use Condensed'!$C27:$J27))</f>
        <v>0</v>
      </c>
      <c r="O39" s="21">
        <f t="shared" si="0"/>
        <v>4.5608046680160157E-2</v>
      </c>
      <c r="P39" s="21">
        <f t="shared" si="1"/>
        <v>0.6818702125814865</v>
      </c>
      <c r="Q39" s="21">
        <f t="shared" si="2"/>
        <v>0.16948499876137899</v>
      </c>
      <c r="R39" s="21">
        <f t="shared" si="3"/>
        <v>9.4875908112474483E-2</v>
      </c>
      <c r="S39" s="59">
        <f t="shared" si="6"/>
        <v>1.226628402946291E-4</v>
      </c>
      <c r="T39" s="59">
        <f t="shared" si="7"/>
        <v>3.8831912161383922E-3</v>
      </c>
      <c r="U39" s="59">
        <f t="shared" si="8"/>
        <v>3.8971375111209391E-3</v>
      </c>
      <c r="V39" s="59">
        <f t="shared" si="9"/>
        <v>2.5784229694585304E-4</v>
      </c>
      <c r="W39" s="59">
        <f t="shared" si="10"/>
        <v>0</v>
      </c>
    </row>
    <row r="40" spans="1:23">
      <c r="A40" s="4" t="str">
        <f>'BEA Use'!A34</f>
        <v>42</v>
      </c>
      <c r="B40" s="14" t="str">
        <f>'BEA Use'!B34</f>
        <v>Wholesale trade</v>
      </c>
      <c r="C40" s="4">
        <f>'BEA Use Condensed'!M28</f>
        <v>101422</v>
      </c>
      <c r="D40" s="17">
        <f>C40-'Imports Calculations'!H58-'BEA Use Condensed'!L28</f>
        <v>101422</v>
      </c>
      <c r="E40" s="17">
        <f>'BEA Use Condensed'!K28</f>
        <v>1604</v>
      </c>
      <c r="F40" s="17">
        <f t="shared" si="11"/>
        <v>99818</v>
      </c>
      <c r="G40" s="17">
        <f>$F40*('BEA Use Condensed'!I28/SUM('BEA Use Condensed'!$C28:$J28))</f>
        <v>35.000350641674267</v>
      </c>
      <c r="H40" s="17">
        <f>$F40*('BEA Use Condensed'!H28/SUM('BEA Use Condensed'!$C28:$J28))</f>
        <v>98128.983079034631</v>
      </c>
      <c r="I40" s="17">
        <f>$F40*('BEA Use Condensed'!J28/SUM('BEA Use Condensed'!$C28:$J28))</f>
        <v>0</v>
      </c>
      <c r="J40" s="17">
        <f>$F40*('BEA Use Condensed'!C28/SUM('BEA Use Condensed'!$C28:$J28))</f>
        <v>1313.0131540719517</v>
      </c>
      <c r="K40" s="17">
        <f>$F40*('BEA Use Condensed'!D28/SUM('BEA Use Condensed'!$C28:$J28))</f>
        <v>94.000941723353733</v>
      </c>
      <c r="L40" s="17">
        <f>$F40*('BEA Use Condensed'!E28/SUM('BEA Use Condensed'!$C28:$J28))</f>
        <v>219.00219401504754</v>
      </c>
      <c r="M40" s="17">
        <f>$F40*('BEA Use Condensed'!F28/SUM('BEA Use Condensed'!$C28:$J28))</f>
        <v>28.000280513339408</v>
      </c>
      <c r="N40" s="17">
        <f>$F40*('BEA Use Condensed'!G28/SUM('BEA Use Condensed'!$C28:$J28))</f>
        <v>0</v>
      </c>
      <c r="O40" s="19">
        <f t="shared" si="0"/>
        <v>3.450962379136111E-4</v>
      </c>
      <c r="P40" s="19">
        <f t="shared" si="1"/>
        <v>0.96753153239962364</v>
      </c>
      <c r="Q40" s="19">
        <f t="shared" si="2"/>
        <v>0</v>
      </c>
      <c r="R40" s="19">
        <f t="shared" si="3"/>
        <v>1.5815109147916624E-2</v>
      </c>
      <c r="S40" s="58">
        <f t="shared" si="6"/>
        <v>1.2946038868016325E-2</v>
      </c>
      <c r="T40" s="58">
        <f t="shared" si="7"/>
        <v>9.2682989611084113E-4</v>
      </c>
      <c r="U40" s="58">
        <f t="shared" si="8"/>
        <v>2.1593164600880238E-3</v>
      </c>
      <c r="V40" s="58">
        <f t="shared" si="9"/>
        <v>2.7607699033088885E-4</v>
      </c>
      <c r="W40" s="58">
        <f t="shared" si="10"/>
        <v>0</v>
      </c>
    </row>
    <row r="41" spans="1:23">
      <c r="A41" s="4" t="str">
        <f>'BEA Use'!A35</f>
        <v>441</v>
      </c>
      <c r="B41" s="14" t="str">
        <f>'BEA Use'!B35</f>
        <v>Motor vehicle and parts dealers</v>
      </c>
      <c r="C41" s="4">
        <f>'BEA Use Condensed'!M29</f>
        <v>0</v>
      </c>
      <c r="D41" s="17">
        <f>C41-'Imports Calculations'!H59-'BEA Use Condensed'!L29</f>
        <v>0</v>
      </c>
      <c r="E41" s="17">
        <f>'BEA Use Condensed'!K29</f>
        <v>0</v>
      </c>
      <c r="F41" s="17">
        <f t="shared" si="11"/>
        <v>0</v>
      </c>
      <c r="G41" s="17" t="e">
        <f>$F41*('BEA Use Condensed'!I29/SUM('BEA Use Condensed'!$C29:$J29))</f>
        <v>#DIV/0!</v>
      </c>
      <c r="H41" s="17" t="e">
        <f>$F41*('BEA Use Condensed'!H29/SUM('BEA Use Condensed'!$C29:$J29))</f>
        <v>#DIV/0!</v>
      </c>
      <c r="I41" s="17" t="e">
        <f>$F41*('BEA Use Condensed'!J29/SUM('BEA Use Condensed'!$C29:$J29))</f>
        <v>#DIV/0!</v>
      </c>
      <c r="J41" s="17" t="e">
        <f>$F41*('BEA Use Condensed'!C29/SUM('BEA Use Condensed'!$C29:$J29))</f>
        <v>#DIV/0!</v>
      </c>
      <c r="K41" s="17" t="e">
        <f>$F41*('BEA Use Condensed'!D29/SUM('BEA Use Condensed'!$C29:$J29))</f>
        <v>#DIV/0!</v>
      </c>
      <c r="L41" s="17" t="e">
        <f>$F41*('BEA Use Condensed'!E29/SUM('BEA Use Condensed'!$C29:$J29))</f>
        <v>#DIV/0!</v>
      </c>
      <c r="M41" s="17" t="e">
        <f>$F41*('BEA Use Condensed'!F29/SUM('BEA Use Condensed'!$C29:$J29))</f>
        <v>#DIV/0!</v>
      </c>
      <c r="N41" s="17" t="e">
        <f>$F41*('BEA Use Condensed'!G29/SUM('BEA Use Condensed'!$C29:$J29))</f>
        <v>#DIV/0!</v>
      </c>
      <c r="O41" s="19" t="e">
        <f t="shared" si="0"/>
        <v>#DIV/0!</v>
      </c>
      <c r="P41" s="19" t="e">
        <f t="shared" si="1"/>
        <v>#DIV/0!</v>
      </c>
      <c r="Q41" s="19" t="e">
        <f t="shared" si="2"/>
        <v>#DIV/0!</v>
      </c>
      <c r="R41" s="19" t="e">
        <f t="shared" si="3"/>
        <v>#DIV/0!</v>
      </c>
      <c r="S41" s="58" t="e">
        <f t="shared" si="6"/>
        <v>#DIV/0!</v>
      </c>
      <c r="T41" s="58" t="e">
        <f t="shared" si="7"/>
        <v>#DIV/0!</v>
      </c>
      <c r="U41" s="58" t="e">
        <f t="shared" si="8"/>
        <v>#DIV/0!</v>
      </c>
      <c r="V41" s="58" t="e">
        <f t="shared" si="9"/>
        <v>#DIV/0!</v>
      </c>
      <c r="W41" s="58" t="e">
        <f t="shared" si="10"/>
        <v>#DIV/0!</v>
      </c>
    </row>
    <row r="42" spans="1:23">
      <c r="A42" s="4" t="str">
        <f>'BEA Use'!A36</f>
        <v>445</v>
      </c>
      <c r="B42" s="14" t="str">
        <f>'BEA Use'!B36</f>
        <v>Food and beverage stores</v>
      </c>
      <c r="C42" s="4">
        <f>'BEA Use Condensed'!M30</f>
        <v>0</v>
      </c>
      <c r="D42" s="17">
        <f>C42-'Imports Calculations'!H60-'BEA Use Condensed'!L30</f>
        <v>0</v>
      </c>
      <c r="E42" s="17">
        <f>'BEA Use Condensed'!K30</f>
        <v>0</v>
      </c>
      <c r="F42" s="17">
        <f t="shared" si="11"/>
        <v>0</v>
      </c>
      <c r="G42" s="17" t="e">
        <f>$F42*('BEA Use Condensed'!I30/SUM('BEA Use Condensed'!$C30:$J30))</f>
        <v>#DIV/0!</v>
      </c>
      <c r="H42" s="17" t="e">
        <f>$F42*('BEA Use Condensed'!H30/SUM('BEA Use Condensed'!$C30:$J30))</f>
        <v>#DIV/0!</v>
      </c>
      <c r="I42" s="17" t="e">
        <f>$F42*('BEA Use Condensed'!J30/SUM('BEA Use Condensed'!$C30:$J30))</f>
        <v>#DIV/0!</v>
      </c>
      <c r="J42" s="17" t="e">
        <f>$F42*('BEA Use Condensed'!C30/SUM('BEA Use Condensed'!$C30:$J30))</f>
        <v>#DIV/0!</v>
      </c>
      <c r="K42" s="17" t="e">
        <f>$F42*('BEA Use Condensed'!D30/SUM('BEA Use Condensed'!$C30:$J30))</f>
        <v>#DIV/0!</v>
      </c>
      <c r="L42" s="17" t="e">
        <f>$F42*('BEA Use Condensed'!E30/SUM('BEA Use Condensed'!$C30:$J30))</f>
        <v>#DIV/0!</v>
      </c>
      <c r="M42" s="17" t="e">
        <f>$F42*('BEA Use Condensed'!F30/SUM('BEA Use Condensed'!$C30:$J30))</f>
        <v>#DIV/0!</v>
      </c>
      <c r="N42" s="17" t="e">
        <f>$F42*('BEA Use Condensed'!G30/SUM('BEA Use Condensed'!$C30:$J30))</f>
        <v>#DIV/0!</v>
      </c>
      <c r="O42" s="19" t="e">
        <f t="shared" si="0"/>
        <v>#DIV/0!</v>
      </c>
      <c r="P42" s="19" t="e">
        <f t="shared" si="1"/>
        <v>#DIV/0!</v>
      </c>
      <c r="Q42" s="19" t="e">
        <f t="shared" si="2"/>
        <v>#DIV/0!</v>
      </c>
      <c r="R42" s="19" t="e">
        <f t="shared" si="3"/>
        <v>#DIV/0!</v>
      </c>
      <c r="S42" s="58" t="e">
        <f t="shared" si="6"/>
        <v>#DIV/0!</v>
      </c>
      <c r="T42" s="58" t="e">
        <f t="shared" si="7"/>
        <v>#DIV/0!</v>
      </c>
      <c r="U42" s="58" t="e">
        <f t="shared" si="8"/>
        <v>#DIV/0!</v>
      </c>
      <c r="V42" s="58" t="e">
        <f t="shared" si="9"/>
        <v>#DIV/0!</v>
      </c>
      <c r="W42" s="58" t="e">
        <f t="shared" si="10"/>
        <v>#DIV/0!</v>
      </c>
    </row>
    <row r="43" spans="1:23">
      <c r="A43" s="4" t="str">
        <f>'BEA Use'!A37</f>
        <v>452</v>
      </c>
      <c r="B43" s="14" t="str">
        <f>'BEA Use'!B37</f>
        <v>General merchandise stores</v>
      </c>
      <c r="C43" s="4">
        <f>'BEA Use Condensed'!M31</f>
        <v>0</v>
      </c>
      <c r="D43" s="17">
        <f>C43-'Imports Calculations'!H61-'BEA Use Condensed'!L31</f>
        <v>0</v>
      </c>
      <c r="E43" s="17">
        <f>'BEA Use Condensed'!K31</f>
        <v>0</v>
      </c>
      <c r="F43" s="17">
        <f t="shared" si="11"/>
        <v>0</v>
      </c>
      <c r="G43" s="17" t="e">
        <f>$F43*('BEA Use Condensed'!I31/SUM('BEA Use Condensed'!$C31:$J31))</f>
        <v>#DIV/0!</v>
      </c>
      <c r="H43" s="17" t="e">
        <f>$F43*('BEA Use Condensed'!H31/SUM('BEA Use Condensed'!$C31:$J31))</f>
        <v>#DIV/0!</v>
      </c>
      <c r="I43" s="17" t="e">
        <f>$F43*('BEA Use Condensed'!J31/SUM('BEA Use Condensed'!$C31:$J31))</f>
        <v>#DIV/0!</v>
      </c>
      <c r="J43" s="17" t="e">
        <f>$F43*('BEA Use Condensed'!C31/SUM('BEA Use Condensed'!$C31:$J31))</f>
        <v>#DIV/0!</v>
      </c>
      <c r="K43" s="17" t="e">
        <f>$F43*('BEA Use Condensed'!D31/SUM('BEA Use Condensed'!$C31:$J31))</f>
        <v>#DIV/0!</v>
      </c>
      <c r="L43" s="17" t="e">
        <f>$F43*('BEA Use Condensed'!E31/SUM('BEA Use Condensed'!$C31:$J31))</f>
        <v>#DIV/0!</v>
      </c>
      <c r="M43" s="17" t="e">
        <f>$F43*('BEA Use Condensed'!F31/SUM('BEA Use Condensed'!$C31:$J31))</f>
        <v>#DIV/0!</v>
      </c>
      <c r="N43" s="17" t="e">
        <f>$F43*('BEA Use Condensed'!G31/SUM('BEA Use Condensed'!$C31:$J31))</f>
        <v>#DIV/0!</v>
      </c>
      <c r="O43" s="19" t="e">
        <f t="shared" si="0"/>
        <v>#DIV/0!</v>
      </c>
      <c r="P43" s="19" t="e">
        <f t="shared" si="1"/>
        <v>#DIV/0!</v>
      </c>
      <c r="Q43" s="19" t="e">
        <f t="shared" si="2"/>
        <v>#DIV/0!</v>
      </c>
      <c r="R43" s="19" t="e">
        <f t="shared" si="3"/>
        <v>#DIV/0!</v>
      </c>
      <c r="S43" s="58" t="e">
        <f t="shared" si="6"/>
        <v>#DIV/0!</v>
      </c>
      <c r="T43" s="58" t="e">
        <f t="shared" si="7"/>
        <v>#DIV/0!</v>
      </c>
      <c r="U43" s="58" t="e">
        <f t="shared" si="8"/>
        <v>#DIV/0!</v>
      </c>
      <c r="V43" s="58" t="e">
        <f t="shared" si="9"/>
        <v>#DIV/0!</v>
      </c>
      <c r="W43" s="58" t="e">
        <f t="shared" si="10"/>
        <v>#DIV/0!</v>
      </c>
    </row>
    <row r="44" spans="1:23">
      <c r="A44" s="4" t="str">
        <f>'BEA Use'!A38</f>
        <v>4A0</v>
      </c>
      <c r="B44" s="14" t="str">
        <f>'BEA Use'!B38</f>
        <v>Other retail</v>
      </c>
      <c r="C44" s="4">
        <f>'BEA Use Condensed'!M32</f>
        <v>7177</v>
      </c>
      <c r="D44" s="17">
        <f>C44-'Imports Calculations'!H62-'BEA Use Condensed'!L32</f>
        <v>7177</v>
      </c>
      <c r="E44" s="17">
        <f>'BEA Use Condensed'!K32</f>
        <v>0</v>
      </c>
      <c r="F44" s="17">
        <f t="shared" si="11"/>
        <v>7177</v>
      </c>
      <c r="G44" s="17">
        <f>$F44*('BEA Use Condensed'!I32/SUM('BEA Use Condensed'!$C32:$J32))</f>
        <v>0</v>
      </c>
      <c r="H44" s="17">
        <f>$F44*('BEA Use Condensed'!H32/SUM('BEA Use Condensed'!$C32:$J32))</f>
        <v>1680</v>
      </c>
      <c r="I44" s="17">
        <f>$F44*('BEA Use Condensed'!J32/SUM('BEA Use Condensed'!$C32:$J32))</f>
        <v>5497</v>
      </c>
      <c r="J44" s="17">
        <f>$F44*('BEA Use Condensed'!C32/SUM('BEA Use Condensed'!$C32:$J32))</f>
        <v>0</v>
      </c>
      <c r="K44" s="17">
        <f>$F44*('BEA Use Condensed'!D32/SUM('BEA Use Condensed'!$C32:$J32))</f>
        <v>0</v>
      </c>
      <c r="L44" s="17">
        <f>$F44*('BEA Use Condensed'!E32/SUM('BEA Use Condensed'!$C32:$J32))</f>
        <v>0</v>
      </c>
      <c r="M44" s="17">
        <f>$F44*('BEA Use Condensed'!F32/SUM('BEA Use Condensed'!$C32:$J32))</f>
        <v>0</v>
      </c>
      <c r="N44" s="17">
        <f>$F44*('BEA Use Condensed'!G32/SUM('BEA Use Condensed'!$C32:$J32))</f>
        <v>0</v>
      </c>
      <c r="O44" s="19">
        <f t="shared" si="0"/>
        <v>0</v>
      </c>
      <c r="P44" s="19">
        <f t="shared" si="1"/>
        <v>0.23408109237843111</v>
      </c>
      <c r="Q44" s="19">
        <f t="shared" si="2"/>
        <v>0.76591890762156889</v>
      </c>
      <c r="R44" s="19">
        <f t="shared" si="3"/>
        <v>0</v>
      </c>
      <c r="S44" s="58">
        <f t="shared" si="6"/>
        <v>0</v>
      </c>
      <c r="T44" s="58">
        <f t="shared" si="7"/>
        <v>0</v>
      </c>
      <c r="U44" s="58">
        <f t="shared" si="8"/>
        <v>0</v>
      </c>
      <c r="V44" s="58">
        <f t="shared" si="9"/>
        <v>0</v>
      </c>
      <c r="W44" s="58">
        <f t="shared" si="10"/>
        <v>0</v>
      </c>
    </row>
    <row r="45" spans="1:23">
      <c r="A45" s="4" t="str">
        <f>'BEA Use'!A39</f>
        <v>481</v>
      </c>
      <c r="B45" s="14" t="str">
        <f>'BEA Use'!B39</f>
        <v>Air transportation</v>
      </c>
      <c r="C45" s="4">
        <f>'BEA Use Condensed'!M33</f>
        <v>231602</v>
      </c>
      <c r="D45" s="17">
        <f>C45-'Imports Calculations'!H63-'BEA Use Condensed'!L33</f>
        <v>191642.23670161268</v>
      </c>
      <c r="E45" s="17">
        <f>'BEA Use Condensed'!K33</f>
        <v>45781</v>
      </c>
      <c r="F45" s="17">
        <f t="shared" si="11"/>
        <v>145861.23670161268</v>
      </c>
      <c r="G45" s="17">
        <f>$F45*('BEA Use Condensed'!I33/SUM('BEA Use Condensed'!$C33:$J33))</f>
        <v>4800.7885204958702</v>
      </c>
      <c r="H45" s="17">
        <f>$F45*('BEA Use Condensed'!H33/SUM('BEA Use Condensed'!$C33:$J33))</f>
        <v>43673.360317748411</v>
      </c>
      <c r="I45" s="17">
        <f>$F45*('BEA Use Condensed'!J33/SUM('BEA Use Condensed'!$C33:$J33))</f>
        <v>96482.818998814575</v>
      </c>
      <c r="J45" s="17">
        <f>$F45*('BEA Use Condensed'!C33/SUM('BEA Use Condensed'!$C33:$J33))</f>
        <v>483.53265674059128</v>
      </c>
      <c r="K45" s="17">
        <f>$F45*('BEA Use Condensed'!D33/SUM('BEA Use Condensed'!$C33:$J33))</f>
        <v>76.15605180134159</v>
      </c>
      <c r="L45" s="17">
        <f>$F45*('BEA Use Condensed'!E33/SUM('BEA Use Condensed'!$C33:$J33))</f>
        <v>344.58015601190016</v>
      </c>
      <c r="M45" s="17">
        <f>$F45*('BEA Use Condensed'!F33/SUM('BEA Use Condensed'!$C33:$J33))</f>
        <v>0</v>
      </c>
      <c r="N45" s="17">
        <f>$F45*('BEA Use Condensed'!G33/SUM('BEA Use Condensed'!$C33:$J33))</f>
        <v>0</v>
      </c>
      <c r="O45" s="19">
        <f t="shared" si="0"/>
        <v>2.5050785271154535E-2</v>
      </c>
      <c r="P45" s="19">
        <f t="shared" si="1"/>
        <v>0.22789005737679796</v>
      </c>
      <c r="Q45" s="19">
        <f t="shared" si="2"/>
        <v>0.5034527913021517</v>
      </c>
      <c r="R45" s="19">
        <f t="shared" si="3"/>
        <v>0.23888784011262143</v>
      </c>
      <c r="S45" s="58">
        <f t="shared" si="6"/>
        <v>2.5231006747925434E-3</v>
      </c>
      <c r="T45" s="58">
        <f t="shared" si="7"/>
        <v>3.9738657360755344E-4</v>
      </c>
      <c r="U45" s="58">
        <f t="shared" si="8"/>
        <v>1.79803868887427E-3</v>
      </c>
      <c r="V45" s="58">
        <f t="shared" si="9"/>
        <v>0</v>
      </c>
      <c r="W45" s="58">
        <f t="shared" si="10"/>
        <v>0</v>
      </c>
    </row>
    <row r="46" spans="1:23">
      <c r="A46" s="4" t="str">
        <f>'BEA Use'!A40</f>
        <v>482</v>
      </c>
      <c r="B46" s="14" t="str">
        <f>'BEA Use'!B40</f>
        <v>Rail transportation</v>
      </c>
      <c r="C46" s="4">
        <f>'BEA Use Condensed'!M34</f>
        <v>9130</v>
      </c>
      <c r="D46" s="17">
        <f>C46-'Imports Calculations'!H64-'BEA Use Condensed'!L34</f>
        <v>8461.0892143843375</v>
      </c>
      <c r="E46" s="17">
        <f>'BEA Use Condensed'!K34</f>
        <v>1358</v>
      </c>
      <c r="F46" s="17">
        <f t="shared" si="11"/>
        <v>7103.0892143843375</v>
      </c>
      <c r="G46" s="17">
        <f>$F46*('BEA Use Condensed'!I34/SUM('BEA Use Condensed'!$C34:$J34))</f>
        <v>816.24741583389698</v>
      </c>
      <c r="H46" s="17">
        <f>$F46*('BEA Use Condensed'!H34/SUM('BEA Use Condensed'!$C34:$J34))</f>
        <v>4838.9852401171902</v>
      </c>
      <c r="I46" s="17">
        <f>$F46*('BEA Use Condensed'!J34/SUM('BEA Use Condensed'!$C34:$J34))</f>
        <v>1349.1390658128016</v>
      </c>
      <c r="J46" s="17">
        <f>$F46*('BEA Use Condensed'!C34/SUM('BEA Use Condensed'!$C34:$J34))</f>
        <v>98.717492620448908</v>
      </c>
      <c r="K46" s="17">
        <f>$F46*('BEA Use Condensed'!D34/SUM('BEA Use Condensed'!$C34:$J34))</f>
        <v>0</v>
      </c>
      <c r="L46" s="17">
        <f>$F46*('BEA Use Condensed'!E34/SUM('BEA Use Condensed'!$C34:$J34))</f>
        <v>0</v>
      </c>
      <c r="M46" s="17">
        <f>$F46*('BEA Use Condensed'!F34/SUM('BEA Use Condensed'!$C34:$J34))</f>
        <v>0</v>
      </c>
      <c r="N46" s="17">
        <f>$F46*('BEA Use Condensed'!G34/SUM('BEA Use Condensed'!$C34:$J34))</f>
        <v>0</v>
      </c>
      <c r="O46" s="19">
        <f t="shared" ref="O46:O77" si="12">G46/D46</f>
        <v>9.6470725594788614E-2</v>
      </c>
      <c r="P46" s="19">
        <f t="shared" ref="P46:P77" si="13">H46/D46</f>
        <v>0.57191043818455867</v>
      </c>
      <c r="Q46" s="19">
        <f t="shared" ref="Q46:Q77" si="14">I46/D46</f>
        <v>0.15945217354748933</v>
      </c>
      <c r="R46" s="19">
        <f t="shared" ref="R46:R81" si="15">E46/D46</f>
        <v>0.16049943046237145</v>
      </c>
      <c r="S46" s="58">
        <f t="shared" si="6"/>
        <v>1.1667232210791904E-2</v>
      </c>
      <c r="T46" s="58">
        <f t="shared" si="7"/>
        <v>0</v>
      </c>
      <c r="U46" s="58">
        <f t="shared" si="8"/>
        <v>0</v>
      </c>
      <c r="V46" s="58">
        <f t="shared" si="9"/>
        <v>0</v>
      </c>
      <c r="W46" s="58">
        <f t="shared" si="10"/>
        <v>0</v>
      </c>
    </row>
    <row r="47" spans="1:23">
      <c r="A47" s="4" t="str">
        <f>'BEA Use'!A41</f>
        <v>483</v>
      </c>
      <c r="B47" s="14" t="str">
        <f>'BEA Use'!B41</f>
        <v>Water transportation</v>
      </c>
      <c r="C47" s="4">
        <f>'BEA Use Condensed'!M35</f>
        <v>29862</v>
      </c>
      <c r="D47" s="17">
        <f>C47-'Imports Calculations'!H65-'BEA Use Condensed'!L35</f>
        <v>27935.317245330334</v>
      </c>
      <c r="E47" s="17">
        <f>'BEA Use Condensed'!K35</f>
        <v>4712</v>
      </c>
      <c r="F47" s="17">
        <f t="shared" si="11"/>
        <v>23223.317245330334</v>
      </c>
      <c r="G47" s="17">
        <f>$F47*('BEA Use Condensed'!I35/SUM('BEA Use Condensed'!$C35:$J35))</f>
        <v>2034.3142030085778</v>
      </c>
      <c r="H47" s="17">
        <f>$F47*('BEA Use Condensed'!H35/SUM('BEA Use Condensed'!$C35:$J35))</f>
        <v>1540.2796598358184</v>
      </c>
      <c r="I47" s="17">
        <f>$F47*('BEA Use Condensed'!J35/SUM('BEA Use Condensed'!$C35:$J35))</f>
        <v>19643.182808169979</v>
      </c>
      <c r="J47" s="17">
        <f>$F47*('BEA Use Condensed'!C35/SUM('BEA Use Condensed'!$C35:$J35))</f>
        <v>5.5405743159561816</v>
      </c>
      <c r="K47" s="17">
        <f>$F47*('BEA Use Condensed'!D35/SUM('BEA Use Condensed'!$C35:$J35))</f>
        <v>0</v>
      </c>
      <c r="L47" s="17">
        <f>$F47*('BEA Use Condensed'!E35/SUM('BEA Use Condensed'!$C35:$J35))</f>
        <v>0</v>
      </c>
      <c r="M47" s="17">
        <f>$F47*('BEA Use Condensed'!F35/SUM('BEA Use Condensed'!$C35:$J35))</f>
        <v>0</v>
      </c>
      <c r="N47" s="17">
        <f>$F47*('BEA Use Condensed'!G35/SUM('BEA Use Condensed'!$C35:$J35))</f>
        <v>0</v>
      </c>
      <c r="O47" s="19">
        <f t="shared" si="12"/>
        <v>7.2822305368614837E-2</v>
      </c>
      <c r="P47" s="19">
        <f t="shared" si="13"/>
        <v>5.5137360578687948E-2</v>
      </c>
      <c r="Q47" s="19">
        <f t="shared" si="14"/>
        <v>0.703166627236121</v>
      </c>
      <c r="R47" s="19">
        <f t="shared" si="15"/>
        <v>0.16867537098715632</v>
      </c>
      <c r="S47" s="58">
        <f t="shared" si="6"/>
        <v>1.9833582941974085E-4</v>
      </c>
      <c r="T47" s="58">
        <f t="shared" si="7"/>
        <v>0</v>
      </c>
      <c r="U47" s="58">
        <f t="shared" si="8"/>
        <v>0</v>
      </c>
      <c r="V47" s="58">
        <f t="shared" si="9"/>
        <v>0</v>
      </c>
      <c r="W47" s="58">
        <f t="shared" si="10"/>
        <v>0</v>
      </c>
    </row>
    <row r="48" spans="1:23">
      <c r="A48" s="4" t="str">
        <f>'BEA Use'!A42</f>
        <v>484</v>
      </c>
      <c r="B48" s="14" t="str">
        <f>'BEA Use'!B42</f>
        <v>Truck transportation</v>
      </c>
      <c r="C48" s="4">
        <f>'BEA Use Condensed'!M36</f>
        <v>35915</v>
      </c>
      <c r="D48" s="17">
        <f>C48-'Imports Calculations'!H66-'BEA Use Condensed'!L36</f>
        <v>27271.564295609554</v>
      </c>
      <c r="E48" s="17">
        <f>'BEA Use Condensed'!K36</f>
        <v>1629</v>
      </c>
      <c r="F48" s="17">
        <f t="shared" si="11"/>
        <v>25642.564295609554</v>
      </c>
      <c r="G48" s="17">
        <f>$F48*('BEA Use Condensed'!I36/SUM('BEA Use Condensed'!$C36:$J36))</f>
        <v>969.42222593010661</v>
      </c>
      <c r="H48" s="17">
        <f>$F48*('BEA Use Condensed'!H36/SUM('BEA Use Condensed'!$C36:$J36))</f>
        <v>15305.052596262276</v>
      </c>
      <c r="I48" s="17">
        <f>$F48*('BEA Use Condensed'!J36/SUM('BEA Use Condensed'!$C36:$J36))</f>
        <v>8928.2590190599931</v>
      </c>
      <c r="J48" s="17">
        <f>$F48*('BEA Use Condensed'!C36/SUM('BEA Use Condensed'!$C36:$J36))</f>
        <v>0</v>
      </c>
      <c r="K48" s="17">
        <f>$F48*('BEA Use Condensed'!D36/SUM('BEA Use Condensed'!$C36:$J36))</f>
        <v>25.331701098863547</v>
      </c>
      <c r="L48" s="17">
        <f>$F48*('BEA Use Condensed'!E36/SUM('BEA Use Condensed'!$C36:$J36))</f>
        <v>414.49875325831442</v>
      </c>
      <c r="M48" s="17">
        <f>$F48*('BEA Use Condensed'!F36/SUM('BEA Use Condensed'!$C36:$J36))</f>
        <v>0</v>
      </c>
      <c r="N48" s="17">
        <f>$F48*('BEA Use Condensed'!G36/SUM('BEA Use Condensed'!$C36:$J36))</f>
        <v>0</v>
      </c>
      <c r="O48" s="19">
        <f t="shared" si="12"/>
        <v>3.554699743007312E-2</v>
      </c>
      <c r="P48" s="19">
        <f t="shared" si="13"/>
        <v>0.5612091932227824</v>
      </c>
      <c r="Q48" s="19">
        <f t="shared" si="14"/>
        <v>0.32738345781277212</v>
      </c>
      <c r="R48" s="19">
        <f t="shared" si="15"/>
        <v>5.9732547144802126E-2</v>
      </c>
      <c r="S48" s="58">
        <f t="shared" si="6"/>
        <v>0</v>
      </c>
      <c r="T48" s="58">
        <f t="shared" si="7"/>
        <v>9.2886864956777317E-4</v>
      </c>
      <c r="U48" s="58">
        <f t="shared" si="8"/>
        <v>1.5198935740002436E-2</v>
      </c>
      <c r="V48" s="58">
        <f t="shared" si="9"/>
        <v>0</v>
      </c>
      <c r="W48" s="58">
        <f t="shared" si="10"/>
        <v>0</v>
      </c>
    </row>
    <row r="49" spans="1:23">
      <c r="A49" s="4" t="str">
        <f>'BEA Use'!A43</f>
        <v>485</v>
      </c>
      <c r="B49" s="14" t="str">
        <f>'BEA Use'!B43</f>
        <v>Transit and ground passenger transportation</v>
      </c>
      <c r="C49" s="4">
        <f>'BEA Use Condensed'!M37</f>
        <v>91156</v>
      </c>
      <c r="D49" s="17">
        <f>C49-'Imports Calculations'!H67-'BEA Use Condensed'!L37</f>
        <v>91156</v>
      </c>
      <c r="E49" s="17">
        <f>'BEA Use Condensed'!K37</f>
        <v>0</v>
      </c>
      <c r="F49" s="17">
        <f t="shared" si="11"/>
        <v>91156</v>
      </c>
      <c r="G49" s="17">
        <f>$F49*('BEA Use Condensed'!I37/SUM('BEA Use Condensed'!$C37:$J37))</f>
        <v>17149.811863049465</v>
      </c>
      <c r="H49" s="17">
        <f>$F49*('BEA Use Condensed'!H37/SUM('BEA Use Condensed'!$C37:$J37))</f>
        <v>30370.666827561239</v>
      </c>
      <c r="I49" s="17">
        <f>$F49*('BEA Use Condensed'!J37/SUM('BEA Use Condensed'!$C37:$J37))</f>
        <v>42810.530359709075</v>
      </c>
      <c r="J49" s="17">
        <f>$F49*('BEA Use Condensed'!C37/SUM('BEA Use Condensed'!$C37:$J37))</f>
        <v>632.99305593646125</v>
      </c>
      <c r="K49" s="17">
        <f>$F49*('BEA Use Condensed'!D37/SUM('BEA Use Condensed'!$C37:$J37))</f>
        <v>33.049955581103127</v>
      </c>
      <c r="L49" s="17">
        <f>$F49*('BEA Use Condensed'!E37/SUM('BEA Use Condensed'!$C37:$J37))</f>
        <v>156.94796010282681</v>
      </c>
      <c r="M49" s="17">
        <f>$F49*('BEA Use Condensed'!F37/SUM('BEA Use Condensed'!$C37:$J37))</f>
        <v>1.9999780598308412</v>
      </c>
      <c r="N49" s="17">
        <f>$F49*('BEA Use Condensed'!G37/SUM('BEA Use Condensed'!$C37:$J37))</f>
        <v>0</v>
      </c>
      <c r="O49" s="19">
        <f t="shared" si="12"/>
        <v>0.18813695053588864</v>
      </c>
      <c r="P49" s="19">
        <f t="shared" si="13"/>
        <v>0.33317243875950281</v>
      </c>
      <c r="Q49" s="19">
        <f t="shared" si="14"/>
        <v>0.46964029092664306</v>
      </c>
      <c r="R49" s="19">
        <f t="shared" si="15"/>
        <v>0</v>
      </c>
      <c r="S49" s="58">
        <f t="shared" si="6"/>
        <v>6.9440635387298831E-3</v>
      </c>
      <c r="T49" s="58">
        <f t="shared" si="7"/>
        <v>3.6256478543489324E-4</v>
      </c>
      <c r="U49" s="58">
        <f t="shared" si="8"/>
        <v>1.7217512846420073E-3</v>
      </c>
      <c r="V49" s="58">
        <f t="shared" si="9"/>
        <v>2.1940169158704212E-5</v>
      </c>
      <c r="W49" s="58">
        <f t="shared" si="10"/>
        <v>0</v>
      </c>
    </row>
    <row r="50" spans="1:23">
      <c r="A50" s="4" t="str">
        <f>'BEA Use'!A44</f>
        <v>486</v>
      </c>
      <c r="B50" s="14" t="str">
        <f>'BEA Use'!B44</f>
        <v>Pipeline transportation</v>
      </c>
      <c r="C50" s="4">
        <f>'BEA Use Condensed'!M38</f>
        <v>617</v>
      </c>
      <c r="D50" s="17">
        <f>C50-'Imports Calculations'!H68-'BEA Use Condensed'!L38</f>
        <v>617</v>
      </c>
      <c r="E50" s="17">
        <f>'BEA Use Condensed'!K38</f>
        <v>256</v>
      </c>
      <c r="F50" s="17">
        <f t="shared" si="11"/>
        <v>361</v>
      </c>
      <c r="G50" s="17">
        <f>$F50*('BEA Use Condensed'!I38/SUM('BEA Use Condensed'!$C38:$J38))</f>
        <v>0</v>
      </c>
      <c r="H50" s="17">
        <f>$F50*('BEA Use Condensed'!H38/SUM('BEA Use Condensed'!$C38:$J38))</f>
        <v>0</v>
      </c>
      <c r="I50" s="17">
        <f>$F50*('BEA Use Condensed'!J38/SUM('BEA Use Condensed'!$C38:$J38))</f>
        <v>0</v>
      </c>
      <c r="J50" s="17">
        <f>$F50*('BEA Use Condensed'!C38/SUM('BEA Use Condensed'!$C38:$J38))</f>
        <v>0</v>
      </c>
      <c r="K50" s="17">
        <f>$F50*('BEA Use Condensed'!D38/SUM('BEA Use Condensed'!$C38:$J38))</f>
        <v>0</v>
      </c>
      <c r="L50" s="17">
        <f>$F50*('BEA Use Condensed'!E38/SUM('BEA Use Condensed'!$C38:$J38))</f>
        <v>361</v>
      </c>
      <c r="M50" s="17">
        <f>$F50*('BEA Use Condensed'!F38/SUM('BEA Use Condensed'!$C38:$J38))</f>
        <v>0</v>
      </c>
      <c r="N50" s="17">
        <f>$F50*('BEA Use Condensed'!G38/SUM('BEA Use Condensed'!$C38:$J38))</f>
        <v>0</v>
      </c>
      <c r="O50" s="19">
        <f t="shared" si="12"/>
        <v>0</v>
      </c>
      <c r="P50" s="19">
        <f t="shared" si="13"/>
        <v>0</v>
      </c>
      <c r="Q50" s="19">
        <f t="shared" si="14"/>
        <v>0</v>
      </c>
      <c r="R50" s="19">
        <f t="shared" si="15"/>
        <v>0.41491085899513774</v>
      </c>
      <c r="S50" s="58">
        <f t="shared" si="6"/>
        <v>0</v>
      </c>
      <c r="T50" s="58">
        <f t="shared" si="7"/>
        <v>0</v>
      </c>
      <c r="U50" s="58">
        <f t="shared" si="8"/>
        <v>0.5850891410048622</v>
      </c>
      <c r="V50" s="58">
        <f t="shared" si="9"/>
        <v>0</v>
      </c>
      <c r="W50" s="58">
        <f t="shared" si="10"/>
        <v>0</v>
      </c>
    </row>
    <row r="51" spans="1:23">
      <c r="A51" s="4" t="str">
        <f>'BEA Use'!A45</f>
        <v>487OS</v>
      </c>
      <c r="B51" s="14" t="str">
        <f>'BEA Use'!B45</f>
        <v>Other transportation and support activities</v>
      </c>
      <c r="C51" s="4">
        <f>'BEA Use Condensed'!M39</f>
        <v>246767</v>
      </c>
      <c r="D51" s="17">
        <f>C51-'Imports Calculations'!H69-'BEA Use Condensed'!L39</f>
        <v>250014.42171642368</v>
      </c>
      <c r="E51" s="17">
        <f>'BEA Use Condensed'!K39</f>
        <v>10419</v>
      </c>
      <c r="F51" s="17">
        <f t="shared" si="11"/>
        <v>239595.42171642368</v>
      </c>
      <c r="G51" s="17">
        <f>$F51*('BEA Use Condensed'!I39/SUM('BEA Use Condensed'!$C39:$J39))</f>
        <v>5564.3717783010352</v>
      </c>
      <c r="H51" s="17">
        <f>$F51*('BEA Use Condensed'!H39/SUM('BEA Use Condensed'!$C39:$J39))</f>
        <v>199998.05862073836</v>
      </c>
      <c r="I51" s="17">
        <f>$F51*('BEA Use Condensed'!J39/SUM('BEA Use Condensed'!$C39:$J39))</f>
        <v>23855.127835121144</v>
      </c>
      <c r="J51" s="17">
        <f>$F51*('BEA Use Condensed'!C39/SUM('BEA Use Condensed'!$C39:$J39))</f>
        <v>7511.7498409930167</v>
      </c>
      <c r="K51" s="17">
        <f>$F51*('BEA Use Condensed'!D39/SUM('BEA Use Condensed'!$C39:$J39))</f>
        <v>1211.5422437642319</v>
      </c>
      <c r="L51" s="17">
        <f>$F51*('BEA Use Condensed'!E39/SUM('BEA Use Condensed'!$C39:$J39))</f>
        <v>1271.0860100268476</v>
      </c>
      <c r="M51" s="17">
        <f>$F51*('BEA Use Condensed'!F39/SUM('BEA Use Condensed'!$C39:$J39))</f>
        <v>183.48538747904669</v>
      </c>
      <c r="N51" s="17">
        <f>$F51*('BEA Use Condensed'!G39/SUM('BEA Use Condensed'!$C39:$J39))</f>
        <v>0</v>
      </c>
      <c r="O51" s="19">
        <f t="shared" si="12"/>
        <v>2.2256203222597963E-2</v>
      </c>
      <c r="P51" s="19">
        <f t="shared" si="13"/>
        <v>0.79994608810040624</v>
      </c>
      <c r="Q51" s="19">
        <f t="shared" si="14"/>
        <v>9.5415007147781977E-2</v>
      </c>
      <c r="R51" s="19">
        <f t="shared" si="15"/>
        <v>4.1673595980865639E-2</v>
      </c>
      <c r="S51" s="58">
        <f t="shared" si="6"/>
        <v>3.0045266146739098E-2</v>
      </c>
      <c r="T51" s="58">
        <f t="shared" si="7"/>
        <v>4.8458894308841564E-3</v>
      </c>
      <c r="U51" s="58">
        <f t="shared" si="8"/>
        <v>5.0840507571541776E-3</v>
      </c>
      <c r="V51" s="58">
        <f t="shared" si="9"/>
        <v>7.3389921357082009E-4</v>
      </c>
      <c r="W51" s="58">
        <f t="shared" si="10"/>
        <v>0</v>
      </c>
    </row>
    <row r="52" spans="1:23">
      <c r="A52" s="4" t="str">
        <f>'BEA Use'!A46</f>
        <v>493</v>
      </c>
      <c r="B52" s="14" t="str">
        <f>'BEA Use'!B46</f>
        <v>Warehousing and storage</v>
      </c>
      <c r="C52" s="4">
        <f>'BEA Use Condensed'!M40</f>
        <v>137237</v>
      </c>
      <c r="D52" s="17">
        <f>C52-'Imports Calculations'!H70-'BEA Use Condensed'!L40</f>
        <v>137237</v>
      </c>
      <c r="E52" s="17">
        <f>'BEA Use Condensed'!K40</f>
        <v>175</v>
      </c>
      <c r="F52" s="17">
        <f t="shared" si="11"/>
        <v>137062</v>
      </c>
      <c r="G52" s="17">
        <f>$F52*('BEA Use Condensed'!I40/SUM('BEA Use Condensed'!$C40:$J40))</f>
        <v>3716.0271120158177</v>
      </c>
      <c r="H52" s="17">
        <f>$F52*('BEA Use Condensed'!H40/SUM('BEA Use Condensed'!$C40:$J40))</f>
        <v>130246.95027761361</v>
      </c>
      <c r="I52" s="17">
        <f>$F52*('BEA Use Condensed'!J40/SUM('BEA Use Condensed'!$C40:$J40))</f>
        <v>132.00096307483528</v>
      </c>
      <c r="J52" s="17">
        <f>$F52*('BEA Use Condensed'!C40/SUM('BEA Use Condensed'!$C40:$J40))</f>
        <v>441.00321754547241</v>
      </c>
      <c r="K52" s="17">
        <f>$F52*('BEA Use Condensed'!D40/SUM('BEA Use Condensed'!$C40:$J40))</f>
        <v>294.00214503031498</v>
      </c>
      <c r="L52" s="17">
        <f>$F52*('BEA Use Condensed'!E40/SUM('BEA Use Condensed'!$C40:$J40))</f>
        <v>2232.0162847199422</v>
      </c>
      <c r="M52" s="17">
        <f>$F52*('BEA Use Condensed'!F40/SUM('BEA Use Condensed'!$C40:$J40))</f>
        <v>0</v>
      </c>
      <c r="N52" s="17">
        <f>$F52*('BEA Use Condensed'!G40/SUM('BEA Use Condensed'!$C40:$J40))</f>
        <v>0</v>
      </c>
      <c r="O52" s="19">
        <f t="shared" si="12"/>
        <v>2.7077443488387372E-2</v>
      </c>
      <c r="P52" s="19">
        <f t="shared" si="13"/>
        <v>0.949065851611545</v>
      </c>
      <c r="Q52" s="19">
        <f t="shared" si="14"/>
        <v>9.618467547005201E-4</v>
      </c>
      <c r="R52" s="19">
        <f t="shared" si="15"/>
        <v>1.2751663181212063E-3</v>
      </c>
      <c r="S52" s="58">
        <f t="shared" si="6"/>
        <v>3.2134425668403741E-3</v>
      </c>
      <c r="T52" s="58">
        <f t="shared" si="7"/>
        <v>2.1422950445602498E-3</v>
      </c>
      <c r="U52" s="58">
        <f t="shared" si="8"/>
        <v>1.6263954215845158E-2</v>
      </c>
      <c r="V52" s="58">
        <f t="shared" si="9"/>
        <v>0</v>
      </c>
      <c r="W52" s="58">
        <f t="shared" si="10"/>
        <v>0</v>
      </c>
    </row>
    <row r="53" spans="1:23">
      <c r="A53" s="4" t="str">
        <f>'BEA Use'!A47</f>
        <v>511</v>
      </c>
      <c r="B53" s="14" t="str">
        <f>'BEA Use'!B47</f>
        <v>Publishing industries, except internet (includes software)</v>
      </c>
      <c r="C53" s="4">
        <f>'BEA Use Condensed'!M41</f>
        <v>373236</v>
      </c>
      <c r="D53" s="17">
        <f>C53-'Imports Calculations'!H71-'BEA Use Condensed'!L41</f>
        <v>366113.63834302989</v>
      </c>
      <c r="E53" s="17">
        <f>'BEA Use Condensed'!K41</f>
        <v>44051</v>
      </c>
      <c r="F53" s="17">
        <f t="shared" si="11"/>
        <v>322062.63834302989</v>
      </c>
      <c r="G53" s="17">
        <f>$F53*('BEA Use Condensed'!I41/SUM('BEA Use Condensed'!$C41:$J41))</f>
        <v>20538.209477391421</v>
      </c>
      <c r="H53" s="17">
        <f>$F53*('BEA Use Condensed'!H41/SUM('BEA Use Condensed'!$C41:$J41))</f>
        <v>177009.57115957633</v>
      </c>
      <c r="I53" s="17">
        <f>$F53*('BEA Use Condensed'!J41/SUM('BEA Use Condensed'!$C41:$J41))</f>
        <v>124361.76325468252</v>
      </c>
      <c r="J53" s="17">
        <f>$F53*('BEA Use Condensed'!C41/SUM('BEA Use Condensed'!$C41:$J41))</f>
        <v>130.52283354802461</v>
      </c>
      <c r="K53" s="17">
        <f>$F53*('BEA Use Condensed'!D41/SUM('BEA Use Condensed'!$C41:$J41))</f>
        <v>0.46482041547900171</v>
      </c>
      <c r="L53" s="17">
        <f>$F53*('BEA Use Condensed'!E41/SUM('BEA Use Condensed'!$C41:$J41))</f>
        <v>21.125422727803265</v>
      </c>
      <c r="M53" s="17">
        <f>$F53*('BEA Use Condensed'!F41/SUM('BEA Use Condensed'!$C41:$J41))</f>
        <v>0.98137468833101205</v>
      </c>
      <c r="N53" s="17">
        <f>$F53*('BEA Use Condensed'!G41/SUM('BEA Use Condensed'!$C41:$J41))</f>
        <v>0</v>
      </c>
      <c r="O53" s="19">
        <f t="shared" si="12"/>
        <v>5.6097908754079689E-2</v>
      </c>
      <c r="P53" s="19">
        <f t="shared" si="13"/>
        <v>0.483482592892995</v>
      </c>
      <c r="Q53" s="19">
        <f t="shared" si="14"/>
        <v>0.33968077184319984</v>
      </c>
      <c r="R53" s="19">
        <f t="shared" si="15"/>
        <v>0.1203205654926366</v>
      </c>
      <c r="S53" s="58">
        <f t="shared" si="6"/>
        <v>3.565090722616876E-4</v>
      </c>
      <c r="T53" s="58">
        <f t="shared" si="7"/>
        <v>1.2696069383885902E-6</v>
      </c>
      <c r="U53" s="58">
        <f t="shared" si="8"/>
        <v>5.7701818548507108E-5</v>
      </c>
      <c r="V53" s="58">
        <f t="shared" si="9"/>
        <v>2.6805193403134406E-6</v>
      </c>
      <c r="W53" s="58">
        <f t="shared" si="10"/>
        <v>0</v>
      </c>
    </row>
    <row r="54" spans="1:23">
      <c r="A54" s="4" t="str">
        <f>'BEA Use'!A48</f>
        <v>512</v>
      </c>
      <c r="B54" s="14" t="str">
        <f>'BEA Use'!B48</f>
        <v>Motion picture and sound recording industries</v>
      </c>
      <c r="C54" s="4">
        <f>'BEA Use Condensed'!M42</f>
        <v>170228</v>
      </c>
      <c r="D54" s="17">
        <f>C54-'Imports Calculations'!H72-'BEA Use Condensed'!L42</f>
        <v>158744.92982437141</v>
      </c>
      <c r="E54" s="17">
        <f>'BEA Use Condensed'!K42</f>
        <v>20359</v>
      </c>
      <c r="F54" s="17">
        <f t="shared" si="11"/>
        <v>138385.92982437141</v>
      </c>
      <c r="G54" s="17">
        <f>$F54*('BEA Use Condensed'!I42/SUM('BEA Use Condensed'!$C42:$J42))</f>
        <v>1694.5178184761157</v>
      </c>
      <c r="H54" s="17">
        <f>$F54*('BEA Use Condensed'!H42/SUM('BEA Use Condensed'!$C42:$J42))</f>
        <v>104451.22402448549</v>
      </c>
      <c r="I54" s="17">
        <f>$F54*('BEA Use Condensed'!J42/SUM('BEA Use Condensed'!$C42:$J42))</f>
        <v>32240.187981409807</v>
      </c>
      <c r="J54" s="17">
        <f>$F54*('BEA Use Condensed'!C42/SUM('BEA Use Condensed'!$C42:$J42))</f>
        <v>0</v>
      </c>
      <c r="K54" s="17">
        <f>$F54*('BEA Use Condensed'!D42/SUM('BEA Use Condensed'!$C42:$J42))</f>
        <v>0</v>
      </c>
      <c r="L54" s="17">
        <f>$F54*('BEA Use Condensed'!E42/SUM('BEA Use Condensed'!$C42:$J42))</f>
        <v>0</v>
      </c>
      <c r="M54" s="17">
        <f>$F54*('BEA Use Condensed'!F42/SUM('BEA Use Condensed'!$C42:$J42))</f>
        <v>0</v>
      </c>
      <c r="N54" s="17">
        <f>$F54*('BEA Use Condensed'!G42/SUM('BEA Use Condensed'!$C42:$J42))</f>
        <v>0</v>
      </c>
      <c r="O54" s="19">
        <f t="shared" si="12"/>
        <v>1.0674468912807846E-2</v>
      </c>
      <c r="P54" s="19">
        <f t="shared" si="13"/>
        <v>0.65798148098364995</v>
      </c>
      <c r="Q54" s="19">
        <f t="shared" si="14"/>
        <v>0.20309428475655233</v>
      </c>
      <c r="R54" s="19">
        <f t="shared" si="15"/>
        <v>0.12824976534698981</v>
      </c>
      <c r="S54" s="58">
        <f t="shared" si="6"/>
        <v>0</v>
      </c>
      <c r="T54" s="58">
        <f t="shared" si="7"/>
        <v>0</v>
      </c>
      <c r="U54" s="58">
        <f t="shared" si="8"/>
        <v>0</v>
      </c>
      <c r="V54" s="58">
        <f t="shared" si="9"/>
        <v>0</v>
      </c>
      <c r="W54" s="58">
        <f t="shared" si="10"/>
        <v>0</v>
      </c>
    </row>
    <row r="55" spans="1:23">
      <c r="A55" s="4" t="str">
        <f>'BEA Use'!A49</f>
        <v>513</v>
      </c>
      <c r="B55" s="14" t="str">
        <f>'BEA Use'!B49</f>
        <v>Broadcasting and telecommunications</v>
      </c>
      <c r="C55" s="4">
        <f>'BEA Use Condensed'!M43</f>
        <v>727987</v>
      </c>
      <c r="D55" s="17">
        <f>C55-'Imports Calculations'!H73-'BEA Use Condensed'!L43</f>
        <v>727799.24178841012</v>
      </c>
      <c r="E55" s="17">
        <f>'BEA Use Condensed'!K43</f>
        <v>13588</v>
      </c>
      <c r="F55" s="17">
        <f t="shared" si="11"/>
        <v>714211.24178841012</v>
      </c>
      <c r="G55" s="17">
        <f>$F55*('BEA Use Condensed'!I43/SUM('BEA Use Condensed'!$C43:$J43))</f>
        <v>47592.62170101115</v>
      </c>
      <c r="H55" s="17">
        <f>$F55*('BEA Use Condensed'!H43/SUM('BEA Use Condensed'!$C43:$J43))</f>
        <v>322967.99970076786</v>
      </c>
      <c r="I55" s="17">
        <f>$F55*('BEA Use Condensed'!J43/SUM('BEA Use Condensed'!$C43:$J43))</f>
        <v>340133.53514045617</v>
      </c>
      <c r="J55" s="17">
        <f>$F55*('BEA Use Condensed'!C43/SUM('BEA Use Condensed'!$C43:$J43))</f>
        <v>1367.6442912925795</v>
      </c>
      <c r="K55" s="17">
        <f>$F55*('BEA Use Condensed'!D43/SUM('BEA Use Condensed'!$C43:$J43))</f>
        <v>351.68408199817776</v>
      </c>
      <c r="L55" s="17">
        <f>$F55*('BEA Use Condensed'!E43/SUM('BEA Use Condensed'!$C43:$J43))</f>
        <v>1766.7649335346998</v>
      </c>
      <c r="M55" s="17">
        <f>$F55*('BEA Use Condensed'!F43/SUM('BEA Use Condensed'!$C43:$J43))</f>
        <v>30.991939349466353</v>
      </c>
      <c r="N55" s="17">
        <f>$F55*('BEA Use Condensed'!G43/SUM('BEA Use Condensed'!$C43:$J43))</f>
        <v>0</v>
      </c>
      <c r="O55" s="19">
        <f t="shared" si="12"/>
        <v>6.5392513441017763E-2</v>
      </c>
      <c r="P55" s="19">
        <f t="shared" si="13"/>
        <v>0.44375973641734423</v>
      </c>
      <c r="Q55" s="19">
        <f t="shared" si="14"/>
        <v>0.4673452727219819</v>
      </c>
      <c r="R55" s="19">
        <f t="shared" si="15"/>
        <v>1.8669983726020946E-2</v>
      </c>
      <c r="S55" s="58">
        <f t="shared" si="6"/>
        <v>1.8791504755238378E-3</v>
      </c>
      <c r="T55" s="58">
        <f t="shared" si="7"/>
        <v>4.8321578507555155E-4</v>
      </c>
      <c r="U55" s="58">
        <f t="shared" si="8"/>
        <v>2.4275443447746041E-3</v>
      </c>
      <c r="V55" s="58">
        <f t="shared" si="9"/>
        <v>4.258308826113961E-5</v>
      </c>
      <c r="W55" s="58">
        <f t="shared" si="10"/>
        <v>0</v>
      </c>
    </row>
    <row r="56" spans="1:23">
      <c r="A56" s="4" t="str">
        <f>'BEA Use'!A50</f>
        <v>514</v>
      </c>
      <c r="B56" s="14" t="str">
        <f>'BEA Use'!B50</f>
        <v>Data processing, internet publishing, and other information services</v>
      </c>
      <c r="C56" s="4">
        <f>'BEA Use Condensed'!M44</f>
        <v>250826</v>
      </c>
      <c r="D56" s="17">
        <f>C56-'Imports Calculations'!H74-'BEA Use Condensed'!L44</f>
        <v>249553.44858991069</v>
      </c>
      <c r="E56" s="17">
        <f>'BEA Use Condensed'!K44</f>
        <v>5820</v>
      </c>
      <c r="F56" s="17">
        <f t="shared" si="11"/>
        <v>243733.44858991069</v>
      </c>
      <c r="G56" s="17">
        <f>$F56*('BEA Use Condensed'!I44/SUM('BEA Use Condensed'!$C44:$J44))</f>
        <v>29082.634574727756</v>
      </c>
      <c r="H56" s="17">
        <f>$F56*('BEA Use Condensed'!H44/SUM('BEA Use Condensed'!$C44:$J44))</f>
        <v>155239.03254712123</v>
      </c>
      <c r="I56" s="17">
        <f>$F56*('BEA Use Condensed'!J44/SUM('BEA Use Condensed'!$C44:$J44))</f>
        <v>57304.747876036221</v>
      </c>
      <c r="J56" s="17">
        <f>$F56*('BEA Use Condensed'!C44/SUM('BEA Use Condensed'!$C44:$J44))</f>
        <v>1556.8968704059978</v>
      </c>
      <c r="K56" s="17">
        <f>$F56*('BEA Use Condensed'!D44/SUM('BEA Use Condensed'!$C44:$J44))</f>
        <v>10.262084306328324</v>
      </c>
      <c r="L56" s="17">
        <f>$F56*('BEA Use Condensed'!E44/SUM('BEA Use Condensed'!$C44:$J44))</f>
        <v>539.87463731317121</v>
      </c>
      <c r="M56" s="17">
        <f>$F56*('BEA Use Condensed'!F44/SUM('BEA Use Condensed'!$C44:$J44))</f>
        <v>0</v>
      </c>
      <c r="N56" s="17">
        <f>$F56*('BEA Use Condensed'!G44/SUM('BEA Use Condensed'!$C44:$J44))</f>
        <v>0</v>
      </c>
      <c r="O56" s="19">
        <f t="shared" si="12"/>
        <v>0.11653870038285477</v>
      </c>
      <c r="P56" s="19">
        <f t="shared" si="13"/>
        <v>0.62206727025529651</v>
      </c>
      <c r="Q56" s="19">
        <f t="shared" si="14"/>
        <v>0.22962915639849435</v>
      </c>
      <c r="R56" s="19">
        <f t="shared" si="15"/>
        <v>2.3321657275768456E-2</v>
      </c>
      <c r="S56" s="58">
        <f t="shared" si="6"/>
        <v>6.2387311383720239E-3</v>
      </c>
      <c r="T56" s="58">
        <f t="shared" si="7"/>
        <v>4.112178919711877E-5</v>
      </c>
      <c r="U56" s="58">
        <f t="shared" si="8"/>
        <v>2.1633627600167655E-3</v>
      </c>
      <c r="V56" s="58">
        <f t="shared" si="9"/>
        <v>0</v>
      </c>
      <c r="W56" s="58">
        <f t="shared" si="10"/>
        <v>0</v>
      </c>
    </row>
    <row r="57" spans="1:23">
      <c r="A57" s="4" t="str">
        <f>'BEA Use'!A51</f>
        <v>521CI</v>
      </c>
      <c r="B57" s="14" t="str">
        <f>'BEA Use'!B51</f>
        <v>Federal Reserve banks, credit intermediation, and related activities</v>
      </c>
      <c r="C57" s="4">
        <f>'BEA Use Condensed'!M45</f>
        <v>810866</v>
      </c>
      <c r="D57" s="17">
        <f>C57-'Imports Calculations'!H75-'BEA Use Condensed'!L45</f>
        <v>810815</v>
      </c>
      <c r="E57" s="17">
        <f>'BEA Use Condensed'!K45</f>
        <v>56919</v>
      </c>
      <c r="F57" s="17">
        <f t="shared" si="11"/>
        <v>753896</v>
      </c>
      <c r="G57" s="17">
        <f>$F57*('BEA Use Condensed'!I45/SUM('BEA Use Condensed'!$C45:$J45))</f>
        <v>17812.818615656823</v>
      </c>
      <c r="H57" s="17">
        <f>$F57*('BEA Use Condensed'!H45/SUM('BEA Use Condensed'!$C45:$J45))</f>
        <v>466400.06734699832</v>
      </c>
      <c r="I57" s="17">
        <f>$F57*('BEA Use Condensed'!J45/SUM('BEA Use Condensed'!$C45:$J45))</f>
        <v>257453.92510338937</v>
      </c>
      <c r="J57" s="17">
        <f>$F57*('BEA Use Condensed'!C45/SUM('BEA Use Condensed'!$C45:$J45))</f>
        <v>7368.5113045231355</v>
      </c>
      <c r="K57" s="17">
        <f>$F57*('BEA Use Condensed'!D45/SUM('BEA Use Condensed'!$C45:$J45))</f>
        <v>914.51241195095838</v>
      </c>
      <c r="L57" s="17">
        <f>$F57*('BEA Use Condensed'!E45/SUM('BEA Use Condensed'!$C45:$J45))</f>
        <v>3888.1690639107082</v>
      </c>
      <c r="M57" s="17">
        <f>$F57*('BEA Use Condensed'!F45/SUM('BEA Use Condensed'!$C45:$J45))</f>
        <v>57.996153570680136</v>
      </c>
      <c r="N57" s="17">
        <f>$F57*('BEA Use Condensed'!G45/SUM('BEA Use Condensed'!$C45:$J45))</f>
        <v>0</v>
      </c>
      <c r="O57" s="19">
        <f t="shared" si="12"/>
        <v>2.1969029452657909E-2</v>
      </c>
      <c r="P57" s="19">
        <f t="shared" si="13"/>
        <v>0.57522377773844624</v>
      </c>
      <c r="Q57" s="19">
        <f t="shared" si="14"/>
        <v>0.31752486708236694</v>
      </c>
      <c r="R57" s="19">
        <f t="shared" si="15"/>
        <v>7.0199737301357271E-2</v>
      </c>
      <c r="S57" s="58">
        <f t="shared" si="6"/>
        <v>9.0877836553629812E-3</v>
      </c>
      <c r="T57" s="58">
        <f t="shared" si="7"/>
        <v>1.1278928139599766E-3</v>
      </c>
      <c r="U57" s="58">
        <f t="shared" si="8"/>
        <v>4.7953837360072372E-3</v>
      </c>
      <c r="V57" s="58">
        <f t="shared" si="9"/>
        <v>7.1528219841369647E-5</v>
      </c>
      <c r="W57" s="58">
        <f t="shared" si="10"/>
        <v>0</v>
      </c>
    </row>
    <row r="58" spans="1:23">
      <c r="A58" s="4" t="str">
        <f>'BEA Use'!A52</f>
        <v>523</v>
      </c>
      <c r="B58" s="14" t="str">
        <f>'BEA Use'!B52</f>
        <v>Securities, commodity contracts, and investments</v>
      </c>
      <c r="C58" s="4">
        <f>'BEA Use Condensed'!M46</f>
        <v>592047</v>
      </c>
      <c r="D58" s="17">
        <f>C58-'Imports Calculations'!H76-'BEA Use Condensed'!L46</f>
        <v>591981.84957168007</v>
      </c>
      <c r="E58" s="17">
        <f>'BEA Use Condensed'!K46</f>
        <v>65896</v>
      </c>
      <c r="F58" s="17">
        <f t="shared" si="11"/>
        <v>526085.84957168007</v>
      </c>
      <c r="G58" s="17">
        <f>$F58*('BEA Use Condensed'!I46/SUM('BEA Use Condensed'!$C46:$J46))</f>
        <v>28785.435214071811</v>
      </c>
      <c r="H58" s="17">
        <f>$F58*('BEA Use Condensed'!H46/SUM('BEA Use Condensed'!$C46:$J46))</f>
        <v>243545.83930330179</v>
      </c>
      <c r="I58" s="17">
        <f>$F58*('BEA Use Condensed'!J46/SUM('BEA Use Condensed'!$C46:$J46))</f>
        <v>245207.63350684437</v>
      </c>
      <c r="J58" s="17">
        <f>$F58*('BEA Use Condensed'!C46/SUM('BEA Use Condensed'!$C46:$J46))</f>
        <v>511.9366018133581</v>
      </c>
      <c r="K58" s="17">
        <f>$F58*('BEA Use Condensed'!D46/SUM('BEA Use Condensed'!$C46:$J46))</f>
        <v>1448.2044034977773</v>
      </c>
      <c r="L58" s="17">
        <f>$F58*('BEA Use Condensed'!E46/SUM('BEA Use Condensed'!$C46:$J46))</f>
        <v>6563.8033901163608</v>
      </c>
      <c r="M58" s="17">
        <f>$F58*('BEA Use Condensed'!F46/SUM('BEA Use Condensed'!$C46:$J46))</f>
        <v>22.997152034584449</v>
      </c>
      <c r="N58" s="17">
        <f>$F58*('BEA Use Condensed'!G46/SUM('BEA Use Condensed'!$C46:$J46))</f>
        <v>0</v>
      </c>
      <c r="O58" s="19">
        <f t="shared" si="12"/>
        <v>4.8625536804716388E-2</v>
      </c>
      <c r="P58" s="19">
        <f t="shared" si="13"/>
        <v>0.41140761237783874</v>
      </c>
      <c r="Q58" s="19">
        <f t="shared" si="14"/>
        <v>0.41421478324759586</v>
      </c>
      <c r="R58" s="19">
        <f t="shared" si="15"/>
        <v>0.11131422365006309</v>
      </c>
      <c r="S58" s="58">
        <f t="shared" si="6"/>
        <v>8.6478428719353887E-4</v>
      </c>
      <c r="T58" s="58">
        <f t="shared" si="7"/>
        <v>2.4463662265077971E-3</v>
      </c>
      <c r="U58" s="58">
        <f t="shared" si="8"/>
        <v>1.1087845674433272E-2</v>
      </c>
      <c r="V58" s="58">
        <f t="shared" si="9"/>
        <v>3.8847731651272258E-5</v>
      </c>
      <c r="W58" s="58">
        <f t="shared" si="10"/>
        <v>0</v>
      </c>
    </row>
    <row r="59" spans="1:23">
      <c r="A59" s="4" t="str">
        <f>'BEA Use'!A53</f>
        <v>524</v>
      </c>
      <c r="B59" s="14" t="str">
        <f>'BEA Use'!B53</f>
        <v>Insurance carriers and related activities</v>
      </c>
      <c r="C59" s="4">
        <f>'BEA Use Condensed'!M47</f>
        <v>1196464</v>
      </c>
      <c r="D59" s="17">
        <f>C59-'Imports Calculations'!H77-'BEA Use Condensed'!L47</f>
        <v>1145234.2053621975</v>
      </c>
      <c r="E59" s="17">
        <f>'BEA Use Condensed'!K47</f>
        <v>18666</v>
      </c>
      <c r="F59" s="17">
        <f t="shared" si="11"/>
        <v>1126568.2053621975</v>
      </c>
      <c r="G59" s="17">
        <f>$F59*('BEA Use Condensed'!I47/SUM('BEA Use Condensed'!$C47:$J47))</f>
        <v>66684.74188906925</v>
      </c>
      <c r="H59" s="17">
        <f>$F59*('BEA Use Condensed'!H47/SUM('BEA Use Condensed'!$C47:$J47))</f>
        <v>673311.48770728428</v>
      </c>
      <c r="I59" s="17">
        <f>$F59*('BEA Use Condensed'!J47/SUM('BEA Use Condensed'!$C47:$J47))</f>
        <v>374308.60993312363</v>
      </c>
      <c r="J59" s="17">
        <f>$F59*('BEA Use Condensed'!C47/SUM('BEA Use Condensed'!$C47:$J47))</f>
        <v>701.11903559659424</v>
      </c>
      <c r="K59" s="17">
        <f>$F59*('BEA Use Condensed'!D47/SUM('BEA Use Condensed'!$C47:$J47))</f>
        <v>1749.5212180946489</v>
      </c>
      <c r="L59" s="17">
        <f>$F59*('BEA Use Condensed'!E47/SUM('BEA Use Condensed'!$C47:$J47))</f>
        <v>9136.4757043130448</v>
      </c>
      <c r="M59" s="17">
        <f>$F59*('BEA Use Condensed'!F47/SUM('BEA Use Condensed'!$C47:$J47))</f>
        <v>676.24987471595102</v>
      </c>
      <c r="N59" s="17">
        <f>$F59*('BEA Use Condensed'!G47/SUM('BEA Use Condensed'!$C47:$J47))</f>
        <v>0</v>
      </c>
      <c r="O59" s="19">
        <f t="shared" si="12"/>
        <v>5.8228038925871237E-2</v>
      </c>
      <c r="P59" s="19">
        <f t="shared" si="13"/>
        <v>0.58792470968358779</v>
      </c>
      <c r="Q59" s="19">
        <f t="shared" si="14"/>
        <v>0.32684022899468229</v>
      </c>
      <c r="R59" s="19">
        <f t="shared" si="15"/>
        <v>1.6298849538899859E-2</v>
      </c>
      <c r="S59" s="58">
        <f t="shared" si="6"/>
        <v>6.1220581110293926E-4</v>
      </c>
      <c r="T59" s="58">
        <f t="shared" si="7"/>
        <v>1.5276536536396384E-3</v>
      </c>
      <c r="U59" s="58">
        <f t="shared" si="8"/>
        <v>7.977822930483899E-3</v>
      </c>
      <c r="V59" s="58">
        <f t="shared" si="9"/>
        <v>5.9049046173230294E-4</v>
      </c>
      <c r="W59" s="58">
        <f t="shared" si="10"/>
        <v>0</v>
      </c>
    </row>
    <row r="60" spans="1:23">
      <c r="A60" s="4" t="str">
        <f>'BEA Use'!A54</f>
        <v>525</v>
      </c>
      <c r="B60" s="14" t="str">
        <f>'BEA Use'!B54</f>
        <v>Funds, trusts, and other financial vehicles</v>
      </c>
      <c r="C60" s="4">
        <f>'BEA Use Condensed'!M48</f>
        <v>195677</v>
      </c>
      <c r="D60" s="17">
        <f>C60-'Imports Calculations'!H78-'BEA Use Condensed'!L48</f>
        <v>195677</v>
      </c>
      <c r="E60" s="17">
        <f>'BEA Use Condensed'!K48</f>
        <v>0</v>
      </c>
      <c r="F60" s="17">
        <f t="shared" si="11"/>
        <v>195677</v>
      </c>
      <c r="G60" s="17">
        <f>$F60*('BEA Use Condensed'!I48/SUM('BEA Use Condensed'!$C48:$J48))</f>
        <v>0</v>
      </c>
      <c r="H60" s="17">
        <f>$F60*('BEA Use Condensed'!H48/SUM('BEA Use Condensed'!$C48:$J48))</f>
        <v>18876</v>
      </c>
      <c r="I60" s="17">
        <f>$F60*('BEA Use Condensed'!J48/SUM('BEA Use Condensed'!$C48:$J48))</f>
        <v>176801</v>
      </c>
      <c r="J60" s="17">
        <f>$F60*('BEA Use Condensed'!C48/SUM('BEA Use Condensed'!$C48:$J48))</f>
        <v>0</v>
      </c>
      <c r="K60" s="17">
        <f>$F60*('BEA Use Condensed'!D48/SUM('BEA Use Condensed'!$C48:$J48))</f>
        <v>0</v>
      </c>
      <c r="L60" s="17">
        <f>$F60*('BEA Use Condensed'!E48/SUM('BEA Use Condensed'!$C48:$J48))</f>
        <v>0</v>
      </c>
      <c r="M60" s="17">
        <f>$F60*('BEA Use Condensed'!F48/SUM('BEA Use Condensed'!$C48:$J48))</f>
        <v>0</v>
      </c>
      <c r="N60" s="17">
        <f>$F60*('BEA Use Condensed'!G48/SUM('BEA Use Condensed'!$C48:$J48))</f>
        <v>0</v>
      </c>
      <c r="O60" s="19">
        <f t="shared" si="12"/>
        <v>0</v>
      </c>
      <c r="P60" s="19">
        <f t="shared" si="13"/>
        <v>9.6465092984867926E-2</v>
      </c>
      <c r="Q60" s="19">
        <f t="shared" si="14"/>
        <v>0.90353490701513206</v>
      </c>
      <c r="R60" s="19">
        <f t="shared" si="15"/>
        <v>0</v>
      </c>
      <c r="S60" s="58">
        <f t="shared" si="6"/>
        <v>0</v>
      </c>
      <c r="T60" s="58">
        <f t="shared" si="7"/>
        <v>0</v>
      </c>
      <c r="U60" s="58">
        <f t="shared" si="8"/>
        <v>0</v>
      </c>
      <c r="V60" s="58">
        <f t="shared" si="9"/>
        <v>0</v>
      </c>
      <c r="W60" s="58">
        <f t="shared" si="10"/>
        <v>0</v>
      </c>
    </row>
    <row r="61" spans="1:23">
      <c r="A61" s="4" t="str">
        <f>'BEA Use'!A55</f>
        <v>HS</v>
      </c>
      <c r="B61" s="14" t="str">
        <f>'BEA Use'!B55</f>
        <v>Housing</v>
      </c>
      <c r="C61" s="4">
        <f>'BEA Use Condensed'!M49</f>
        <v>2121990</v>
      </c>
      <c r="D61" s="17">
        <f>C61-'Imports Calculations'!H79-'BEA Use Condensed'!L49</f>
        <v>2121990</v>
      </c>
      <c r="E61" s="17">
        <f>'BEA Use Condensed'!K49</f>
        <v>0</v>
      </c>
      <c r="F61" s="17">
        <f t="shared" si="11"/>
        <v>2121990</v>
      </c>
      <c r="G61" s="17">
        <f>$F61*('BEA Use Condensed'!I49/SUM('BEA Use Condensed'!$C49:$J49))</f>
        <v>0</v>
      </c>
      <c r="H61" s="17">
        <f>$F61*('BEA Use Condensed'!H49/SUM('BEA Use Condensed'!$C49:$J49))</f>
        <v>0</v>
      </c>
      <c r="I61" s="17">
        <f>$F61*('BEA Use Condensed'!J49/SUM('BEA Use Condensed'!$C49:$J49))</f>
        <v>2121990</v>
      </c>
      <c r="J61" s="17">
        <f>$F61*('BEA Use Condensed'!C49/SUM('BEA Use Condensed'!$C49:$J49))</f>
        <v>0</v>
      </c>
      <c r="K61" s="17">
        <f>$F61*('BEA Use Condensed'!D49/SUM('BEA Use Condensed'!$C49:$J49))</f>
        <v>0</v>
      </c>
      <c r="L61" s="17">
        <f>$F61*('BEA Use Condensed'!E49/SUM('BEA Use Condensed'!$C49:$J49))</f>
        <v>0</v>
      </c>
      <c r="M61" s="17">
        <f>$F61*('BEA Use Condensed'!F49/SUM('BEA Use Condensed'!$C49:$J49))</f>
        <v>0</v>
      </c>
      <c r="N61" s="17">
        <f>$F61*('BEA Use Condensed'!G49/SUM('BEA Use Condensed'!$C49:$J49))</f>
        <v>0</v>
      </c>
      <c r="O61" s="19">
        <f t="shared" si="12"/>
        <v>0</v>
      </c>
      <c r="P61" s="19">
        <f t="shared" si="13"/>
        <v>0</v>
      </c>
      <c r="Q61" s="19">
        <f t="shared" si="14"/>
        <v>1</v>
      </c>
      <c r="R61" s="19">
        <f t="shared" si="15"/>
        <v>0</v>
      </c>
      <c r="S61" s="58">
        <f t="shared" si="6"/>
        <v>0</v>
      </c>
      <c r="T61" s="58">
        <f t="shared" si="7"/>
        <v>0</v>
      </c>
      <c r="U61" s="58">
        <f t="shared" si="8"/>
        <v>0</v>
      </c>
      <c r="V61" s="58">
        <f t="shared" si="9"/>
        <v>0</v>
      </c>
      <c r="W61" s="58">
        <f t="shared" si="10"/>
        <v>0</v>
      </c>
    </row>
    <row r="62" spans="1:23">
      <c r="A62" s="4" t="str">
        <f>'BEA Use'!A56</f>
        <v>ORE</v>
      </c>
      <c r="B62" s="14" t="str">
        <f>'BEA Use'!B56</f>
        <v>Other real estate</v>
      </c>
      <c r="C62" s="4">
        <f>'BEA Use Condensed'!M50</f>
        <v>1313351</v>
      </c>
      <c r="D62" s="17">
        <f>C62-'Imports Calculations'!H80-'BEA Use Condensed'!L50</f>
        <v>1313351</v>
      </c>
      <c r="E62" s="17">
        <f>'BEA Use Condensed'!K50</f>
        <v>3187</v>
      </c>
      <c r="F62" s="17">
        <f t="shared" si="11"/>
        <v>1310164</v>
      </c>
      <c r="G62" s="17">
        <f>$F62*('BEA Use Condensed'!I50/SUM('BEA Use Condensed'!$C50:$J50))</f>
        <v>50498.807280587469</v>
      </c>
      <c r="H62" s="17">
        <f>$F62*('BEA Use Condensed'!H50/SUM('BEA Use Condensed'!$C50:$J50))</f>
        <v>1124850.7072141075</v>
      </c>
      <c r="I62" s="17">
        <f>$F62*('BEA Use Condensed'!J50/SUM('BEA Use Condensed'!$C50:$J50))</f>
        <v>129469.50590343689</v>
      </c>
      <c r="J62" s="17">
        <f>$F62*('BEA Use Condensed'!C50/SUM('BEA Use Condensed'!$C50:$J50))</f>
        <v>3725.9857804603835</v>
      </c>
      <c r="K62" s="17">
        <f>$F62*('BEA Use Condensed'!D50/SUM('BEA Use Condensed'!$C50:$J50))</f>
        <v>152.91594734591379</v>
      </c>
      <c r="L62" s="17">
        <f>$F62*('BEA Use Condensed'!E50/SUM('BEA Use Condensed'!$C50:$J50))</f>
        <v>1376.0782175289992</v>
      </c>
      <c r="M62" s="17">
        <f>$F62*('BEA Use Condensed'!F50/SUM('BEA Use Condensed'!$C50:$J50))</f>
        <v>89.999656532859504</v>
      </c>
      <c r="N62" s="17">
        <f>$F62*('BEA Use Condensed'!G50/SUM('BEA Use Condensed'!$C50:$J50))</f>
        <v>0</v>
      </c>
      <c r="O62" s="19">
        <f t="shared" si="12"/>
        <v>3.845035126221967E-2</v>
      </c>
      <c r="P62" s="19">
        <f t="shared" si="13"/>
        <v>0.85647378896738757</v>
      </c>
      <c r="Q62" s="19">
        <f t="shared" si="14"/>
        <v>9.8579515988823169E-2</v>
      </c>
      <c r="R62" s="19">
        <f t="shared" si="15"/>
        <v>2.4266171038815976E-3</v>
      </c>
      <c r="S62" s="58">
        <f t="shared" si="6"/>
        <v>2.8370068477203609E-3</v>
      </c>
      <c r="T62" s="58">
        <f t="shared" si="7"/>
        <v>1.1643189623026426E-4</v>
      </c>
      <c r="U62" s="58">
        <f t="shared" si="8"/>
        <v>1.0477611982851493E-3</v>
      </c>
      <c r="V62" s="58">
        <f t="shared" si="9"/>
        <v>6.8526735452182621E-5</v>
      </c>
      <c r="W62" s="58">
        <f t="shared" si="10"/>
        <v>0</v>
      </c>
    </row>
    <row r="63" spans="1:23">
      <c r="A63" s="4" t="str">
        <f>'BEA Use'!A57</f>
        <v>532RL</v>
      </c>
      <c r="B63" s="14" t="str">
        <f>'BEA Use'!B57</f>
        <v>Rental and leasing services and lessors of intangible assets</v>
      </c>
      <c r="C63" s="4">
        <f>'BEA Use Condensed'!M51</f>
        <v>453264</v>
      </c>
      <c r="D63" s="17">
        <f>C63-'Imports Calculations'!H81-'BEA Use Condensed'!L51</f>
        <v>453264</v>
      </c>
      <c r="E63" s="17">
        <f>'BEA Use Condensed'!K51</f>
        <v>73863</v>
      </c>
      <c r="F63" s="17">
        <f t="shared" si="11"/>
        <v>379401</v>
      </c>
      <c r="G63" s="17">
        <f>$F63*('BEA Use Condensed'!I51/SUM('BEA Use Condensed'!$C51:$J51))</f>
        <v>7772.979512495981</v>
      </c>
      <c r="H63" s="17">
        <f>$F63*('BEA Use Condensed'!H51/SUM('BEA Use Condensed'!$C51:$J51))</f>
        <v>255975.3253172097</v>
      </c>
      <c r="I63" s="17">
        <f>$F63*('BEA Use Condensed'!J51/SUM('BEA Use Condensed'!$C51:$J51))</f>
        <v>103784.72645109936</v>
      </c>
      <c r="J63" s="17">
        <f>$F63*('BEA Use Condensed'!C51/SUM('BEA Use Condensed'!$C51:$J51))</f>
        <v>1019.9973115587161</v>
      </c>
      <c r="K63" s="17">
        <f>$F63*('BEA Use Condensed'!D51/SUM('BEA Use Condensed'!$C51:$J51))</f>
        <v>2133.7635029333933</v>
      </c>
      <c r="L63" s="17">
        <f>$F63*('BEA Use Condensed'!E51/SUM('BEA Use Condensed'!$C51:$J51))</f>
        <v>8543.2083554121073</v>
      </c>
      <c r="M63" s="17">
        <f>$F63*('BEA Use Condensed'!F51/SUM('BEA Use Condensed'!$C51:$J51))</f>
        <v>170.99954929072595</v>
      </c>
      <c r="N63" s="17">
        <f>$F63*('BEA Use Condensed'!G51/SUM('BEA Use Condensed'!$C51:$J51))</f>
        <v>0</v>
      </c>
      <c r="O63" s="19">
        <f t="shared" si="12"/>
        <v>1.7148901109499057E-2</v>
      </c>
      <c r="P63" s="19">
        <f t="shared" si="13"/>
        <v>0.56473782457289723</v>
      </c>
      <c r="Q63" s="19">
        <f t="shared" si="14"/>
        <v>0.22897191581749127</v>
      </c>
      <c r="R63" s="19">
        <f t="shared" si="15"/>
        <v>0.16295801122524622</v>
      </c>
      <c r="S63" s="58">
        <f t="shared" si="6"/>
        <v>2.2503382389925434E-3</v>
      </c>
      <c r="T63" s="58">
        <f t="shared" si="7"/>
        <v>4.7075512348948812E-3</v>
      </c>
      <c r="U63" s="58">
        <f t="shared" si="8"/>
        <v>1.884819521385353E-2</v>
      </c>
      <c r="V63" s="58">
        <f t="shared" si="9"/>
        <v>3.7726258712522052E-4</v>
      </c>
      <c r="W63" s="58">
        <f t="shared" si="10"/>
        <v>0</v>
      </c>
    </row>
    <row r="64" spans="1:23">
      <c r="A64" s="4" t="str">
        <f>'BEA Use'!A58</f>
        <v>5411</v>
      </c>
      <c r="B64" s="14" t="str">
        <f>'BEA Use'!B58</f>
        <v>Legal services</v>
      </c>
      <c r="C64" s="4">
        <f>'BEA Use Condensed'!M52</f>
        <v>363579</v>
      </c>
      <c r="D64" s="17">
        <f>C64-'Imports Calculations'!H82-'BEA Use Condensed'!L52</f>
        <v>359826.94522371516</v>
      </c>
      <c r="E64" s="17">
        <f>'BEA Use Condensed'!K52</f>
        <v>12915</v>
      </c>
      <c r="F64" s="17">
        <f t="shared" si="11"/>
        <v>346911.94522371516</v>
      </c>
      <c r="G64" s="17">
        <f>$F64*('BEA Use Condensed'!I52/SUM('BEA Use Condensed'!$C52:$J52))</f>
        <v>11593.641433731869</v>
      </c>
      <c r="H64" s="17">
        <f>$F64*('BEA Use Condensed'!H52/SUM('BEA Use Condensed'!$C52:$J52))</f>
        <v>195194.42128871629</v>
      </c>
      <c r="I64" s="17">
        <f>$F64*('BEA Use Condensed'!J52/SUM('BEA Use Condensed'!$C52:$J52))</f>
        <v>129107.99399844217</v>
      </c>
      <c r="J64" s="17">
        <f>$F64*('BEA Use Condensed'!C52/SUM('BEA Use Condensed'!$C52:$J52))</f>
        <v>3919.618342900048</v>
      </c>
      <c r="K64" s="17">
        <f>$F64*('BEA Use Condensed'!D52/SUM('BEA Use Condensed'!$C52:$J52))</f>
        <v>914.73502471449524</v>
      </c>
      <c r="L64" s="17">
        <f>$F64*('BEA Use Condensed'!E52/SUM('BEA Use Condensed'!$C52:$J52))</f>
        <v>6104.3695040275143</v>
      </c>
      <c r="M64" s="17">
        <f>$F64*('BEA Use Condensed'!F52/SUM('BEA Use Condensed'!$C52:$J52))</f>
        <v>77.165631182787408</v>
      </c>
      <c r="N64" s="17">
        <f>$F64*('BEA Use Condensed'!G52/SUM('BEA Use Condensed'!$C52:$J52))</f>
        <v>0</v>
      </c>
      <c r="O64" s="19">
        <f t="shared" si="12"/>
        <v>3.2220047963678083E-2</v>
      </c>
      <c r="P64" s="19">
        <f t="shared" si="13"/>
        <v>0.54246749410986461</v>
      </c>
      <c r="Q64" s="19">
        <f t="shared" si="14"/>
        <v>0.35880579737621338</v>
      </c>
      <c r="R64" s="19">
        <f t="shared" si="15"/>
        <v>3.5892253683143041E-2</v>
      </c>
      <c r="S64" s="58">
        <f t="shared" si="6"/>
        <v>1.0893065110682871E-2</v>
      </c>
      <c r="T64" s="58">
        <f t="shared" si="7"/>
        <v>2.5421526565937887E-3</v>
      </c>
      <c r="U64" s="58">
        <f t="shared" si="8"/>
        <v>1.6964737035555372E-2</v>
      </c>
      <c r="V64" s="58">
        <f t="shared" si="9"/>
        <v>2.1445206426887021E-4</v>
      </c>
      <c r="W64" s="58">
        <f t="shared" si="10"/>
        <v>0</v>
      </c>
    </row>
    <row r="65" spans="1:23">
      <c r="A65" s="4" t="str">
        <f>'BEA Use'!A59</f>
        <v>5415</v>
      </c>
      <c r="B65" s="14" t="str">
        <f>'BEA Use'!B59</f>
        <v>Computer systems design and related services</v>
      </c>
      <c r="C65" s="4">
        <f>'BEA Use Condensed'!M53</f>
        <v>550867</v>
      </c>
      <c r="D65" s="17">
        <f>C65-'Imports Calculations'!H83-'BEA Use Condensed'!L53</f>
        <v>519141.32217266527</v>
      </c>
      <c r="E65" s="17">
        <f>'BEA Use Condensed'!K53</f>
        <v>24771</v>
      </c>
      <c r="F65" s="17">
        <f t="shared" si="11"/>
        <v>494370.32217266527</v>
      </c>
      <c r="G65" s="17">
        <f>$F65*('BEA Use Condensed'!I53/SUM('BEA Use Condensed'!$C53:$J53))</f>
        <v>85967.92782313202</v>
      </c>
      <c r="H65" s="17">
        <f>$F65*('BEA Use Condensed'!H53/SUM('BEA Use Condensed'!$C53:$J53))</f>
        <v>398388.07280161703</v>
      </c>
      <c r="I65" s="17">
        <f>$F65*('BEA Use Condensed'!J53/SUM('BEA Use Condensed'!$C53:$J53))</f>
        <v>0</v>
      </c>
      <c r="J65" s="17">
        <f>$F65*('BEA Use Condensed'!C53/SUM('BEA Use Condensed'!$C53:$J53))</f>
        <v>1421.7573896966578</v>
      </c>
      <c r="K65" s="17">
        <f>$F65*('BEA Use Condensed'!D53/SUM('BEA Use Condensed'!$C53:$J53))</f>
        <v>336.63232741237431</v>
      </c>
      <c r="L65" s="17">
        <f>$F65*('BEA Use Condensed'!E53/SUM('BEA Use Condensed'!$C53:$J53))</f>
        <v>8215.5249783571453</v>
      </c>
      <c r="M65" s="17">
        <f>$F65*('BEA Use Condensed'!F53/SUM('BEA Use Condensed'!$C53:$J53))</f>
        <v>40.406852450070247</v>
      </c>
      <c r="N65" s="17">
        <f>$F65*('BEA Use Condensed'!G53/SUM('BEA Use Condensed'!$C53:$J53))</f>
        <v>0</v>
      </c>
      <c r="O65" s="19">
        <f t="shared" si="12"/>
        <v>0.16559638801886642</v>
      </c>
      <c r="P65" s="19">
        <f t="shared" si="13"/>
        <v>0.76739811644027445</v>
      </c>
      <c r="Q65" s="19">
        <f t="shared" si="14"/>
        <v>0</v>
      </c>
      <c r="R65" s="19">
        <f t="shared" si="15"/>
        <v>4.7715330955221513E-2</v>
      </c>
      <c r="S65" s="58">
        <f t="shared" si="6"/>
        <v>2.738671203722412E-3</v>
      </c>
      <c r="T65" s="58">
        <f t="shared" si="7"/>
        <v>6.4844063270388464E-4</v>
      </c>
      <c r="U65" s="58">
        <f t="shared" si="8"/>
        <v>1.5825218736151156E-2</v>
      </c>
      <c r="V65" s="58">
        <f t="shared" si="9"/>
        <v>7.7834013060187521E-5</v>
      </c>
      <c r="W65" s="58">
        <f t="shared" si="10"/>
        <v>0</v>
      </c>
    </row>
    <row r="66" spans="1:23">
      <c r="A66" s="4" t="str">
        <f>'BEA Use'!A60</f>
        <v>5412OP</v>
      </c>
      <c r="B66" s="14" t="str">
        <f>'BEA Use'!B60</f>
        <v>Miscellaneous professional, scientific, and technical services</v>
      </c>
      <c r="C66" s="4">
        <f>'BEA Use Condensed'!M54</f>
        <v>2154252</v>
      </c>
      <c r="D66" s="17">
        <f>C66-'Imports Calculations'!H84-'BEA Use Condensed'!L54</f>
        <v>2063627.7592666608</v>
      </c>
      <c r="E66" s="17">
        <f>'BEA Use Condensed'!K54</f>
        <v>142936</v>
      </c>
      <c r="F66" s="17">
        <f t="shared" si="11"/>
        <v>1920691.7592666608</v>
      </c>
      <c r="G66" s="17">
        <f>$F66*('BEA Use Condensed'!I54/SUM('BEA Use Condensed'!$C54:$J54))</f>
        <v>245518.07336350781</v>
      </c>
      <c r="H66" s="17">
        <f>$F66*('BEA Use Condensed'!H54/SUM('BEA Use Condensed'!$C54:$J54))</f>
        <v>1571917.4753849565</v>
      </c>
      <c r="I66" s="17">
        <f>$F66*('BEA Use Condensed'!J54/SUM('BEA Use Condensed'!$C54:$J54))</f>
        <v>72702.769637668869</v>
      </c>
      <c r="J66" s="17">
        <f>$F66*('BEA Use Condensed'!C54/SUM('BEA Use Condensed'!$C54:$J54))</f>
        <v>11299.855162971848</v>
      </c>
      <c r="K66" s="17">
        <f>$F66*('BEA Use Condensed'!D54/SUM('BEA Use Condensed'!$C54:$J54))</f>
        <v>4094.0960352462412</v>
      </c>
      <c r="L66" s="17">
        <f>$F66*('BEA Use Condensed'!E54/SUM('BEA Use Condensed'!$C54:$J54))</f>
        <v>14618.991243854269</v>
      </c>
      <c r="M66" s="17">
        <f>$F66*('BEA Use Condensed'!F54/SUM('BEA Use Condensed'!$C54:$J54))</f>
        <v>540.49843845534235</v>
      </c>
      <c r="N66" s="17">
        <f>$F66*('BEA Use Condensed'!G54/SUM('BEA Use Condensed'!$C54:$J54))</f>
        <v>0</v>
      </c>
      <c r="O66" s="19">
        <f t="shared" si="12"/>
        <v>0.11897401179113626</v>
      </c>
      <c r="P66" s="19">
        <f t="shared" si="13"/>
        <v>0.76172530066350697</v>
      </c>
      <c r="Q66" s="19">
        <f t="shared" si="14"/>
        <v>3.5230563899520728E-2</v>
      </c>
      <c r="R66" s="19">
        <f t="shared" si="15"/>
        <v>6.9264429768474481E-2</v>
      </c>
      <c r="S66" s="58">
        <f t="shared" si="6"/>
        <v>5.4757235708960466E-3</v>
      </c>
      <c r="T66" s="58">
        <f t="shared" si="7"/>
        <v>1.9839314609244917E-3</v>
      </c>
      <c r="U66" s="58">
        <f t="shared" si="8"/>
        <v>7.0841222106109549E-3</v>
      </c>
      <c r="V66" s="58">
        <f t="shared" si="9"/>
        <v>2.6191663493003997E-4</v>
      </c>
      <c r="W66" s="58">
        <f t="shared" si="10"/>
        <v>0</v>
      </c>
    </row>
    <row r="67" spans="1:23">
      <c r="A67" s="4" t="str">
        <f>'BEA Use'!A61</f>
        <v>55</v>
      </c>
      <c r="B67" s="14" t="str">
        <f>'BEA Use'!B61</f>
        <v>Management of companies and enterprises</v>
      </c>
      <c r="C67" s="4">
        <f>'BEA Use Condensed'!M55</f>
        <v>530348</v>
      </c>
      <c r="D67" s="17">
        <f>C67-'Imports Calculations'!H85-'BEA Use Condensed'!L55</f>
        <v>530348</v>
      </c>
      <c r="E67" s="17">
        <f>'BEA Use Condensed'!K55</f>
        <v>3926</v>
      </c>
      <c r="F67" s="17">
        <f t="shared" si="11"/>
        <v>526422</v>
      </c>
      <c r="G67" s="17">
        <f>$F67*('BEA Use Condensed'!I55/SUM('BEA Use Condensed'!$C55:$J55))</f>
        <v>499.99810039055973</v>
      </c>
      <c r="H67" s="17">
        <f>$F67*('BEA Use Condensed'!H55/SUM('BEA Use Condensed'!$C55:$J55))</f>
        <v>504941.08161102078</v>
      </c>
      <c r="I67" s="17">
        <f>$F67*('BEA Use Condensed'!J55/SUM('BEA Use Condensed'!$C55:$J55))</f>
        <v>0</v>
      </c>
      <c r="J67" s="17">
        <f>$F67*('BEA Use Condensed'!C55/SUM('BEA Use Condensed'!$C55:$J55))</f>
        <v>25.999901220309106</v>
      </c>
      <c r="K67" s="17">
        <f>$F67*('BEA Use Condensed'!D55/SUM('BEA Use Condensed'!$C55:$J55))</f>
        <v>3073.3325588541175</v>
      </c>
      <c r="L67" s="17">
        <f>$F67*('BEA Use Condensed'!E55/SUM('BEA Use Condensed'!$C55:$J55))</f>
        <v>17881.587828514239</v>
      </c>
      <c r="M67" s="17">
        <f>$F67*('BEA Use Condensed'!F55/SUM('BEA Use Condensed'!$C55:$J55))</f>
        <v>0</v>
      </c>
      <c r="N67" s="17">
        <f>$F67*('BEA Use Condensed'!G55/SUM('BEA Use Condensed'!$C55:$J55))</f>
        <v>0</v>
      </c>
      <c r="O67" s="19">
        <f t="shared" si="12"/>
        <v>9.427736135340564E-4</v>
      </c>
      <c r="P67" s="19">
        <f t="shared" si="13"/>
        <v>0.952093873477454</v>
      </c>
      <c r="Q67" s="19">
        <f t="shared" si="14"/>
        <v>0</v>
      </c>
      <c r="R67" s="19">
        <f t="shared" si="15"/>
        <v>7.4026865378958723E-3</v>
      </c>
      <c r="S67" s="58">
        <f t="shared" si="6"/>
        <v>4.9024227903770932E-5</v>
      </c>
      <c r="T67" s="58">
        <f t="shared" si="7"/>
        <v>5.7949357004346532E-3</v>
      </c>
      <c r="U67" s="58">
        <f t="shared" si="8"/>
        <v>3.3716706442777647E-2</v>
      </c>
      <c r="V67" s="58">
        <f t="shared" si="9"/>
        <v>0</v>
      </c>
      <c r="W67" s="58">
        <f t="shared" si="10"/>
        <v>0</v>
      </c>
    </row>
    <row r="68" spans="1:23">
      <c r="A68" s="4" t="str">
        <f>'BEA Use'!A62</f>
        <v>561</v>
      </c>
      <c r="B68" s="14" t="str">
        <f>'BEA Use'!B62</f>
        <v>Administrative and support services</v>
      </c>
      <c r="C68" s="4">
        <f>'BEA Use Condensed'!M56</f>
        <v>907113</v>
      </c>
      <c r="D68" s="17">
        <f>C68-'Imports Calculations'!H86-'BEA Use Condensed'!L56</f>
        <v>905568.7002762293</v>
      </c>
      <c r="E68" s="17">
        <f>'BEA Use Condensed'!K56</f>
        <v>2013</v>
      </c>
      <c r="F68" s="17">
        <f t="shared" si="11"/>
        <v>903555.7002762293</v>
      </c>
      <c r="G68" s="17">
        <f>$F68*('BEA Use Condensed'!I56/SUM('BEA Use Condensed'!$C56:$J56))</f>
        <v>56042.278139857583</v>
      </c>
      <c r="H68" s="17">
        <f>$F68*('BEA Use Condensed'!H56/SUM('BEA Use Condensed'!$C56:$J56))</f>
        <v>765207.00392060273</v>
      </c>
      <c r="I68" s="17">
        <f>$F68*('BEA Use Condensed'!J56/SUM('BEA Use Condensed'!$C56:$J56))</f>
        <v>61653.693677000687</v>
      </c>
      <c r="J68" s="17">
        <f>$F68*('BEA Use Condensed'!C56/SUM('BEA Use Condensed'!$C56:$J56))</f>
        <v>14547.153034557783</v>
      </c>
      <c r="K68" s="17">
        <f>$F68*('BEA Use Condensed'!D56/SUM('BEA Use Condensed'!$C56:$J56))</f>
        <v>1027.1585023528778</v>
      </c>
      <c r="L68" s="17">
        <f>$F68*('BEA Use Condensed'!E56/SUM('BEA Use Condensed'!$C56:$J56))</f>
        <v>5020.5118986456837</v>
      </c>
      <c r="M68" s="17">
        <f>$F68*('BEA Use Condensed'!F56/SUM('BEA Use Condensed'!$C56:$J56))</f>
        <v>57.901103211937368</v>
      </c>
      <c r="N68" s="17">
        <f>$F68*('BEA Use Condensed'!G56/SUM('BEA Use Condensed'!$C56:$J56))</f>
        <v>0</v>
      </c>
      <c r="O68" s="19">
        <f t="shared" si="12"/>
        <v>6.1886279994839463E-2</v>
      </c>
      <c r="P68" s="19">
        <f t="shared" si="13"/>
        <v>0.84500160361901699</v>
      </c>
      <c r="Q68" s="19">
        <f t="shared" si="14"/>
        <v>6.8082845242105006E-2</v>
      </c>
      <c r="R68" s="19">
        <f t="shared" si="15"/>
        <v>2.2229125182727347E-3</v>
      </c>
      <c r="S68" s="58">
        <f t="shared" si="6"/>
        <v>1.6064107593515991E-2</v>
      </c>
      <c r="T68" s="58">
        <f t="shared" si="7"/>
        <v>1.1342689980777378E-3</v>
      </c>
      <c r="U68" s="58">
        <f t="shared" si="8"/>
        <v>5.544043093709242E-3</v>
      </c>
      <c r="V68" s="58">
        <f t="shared" si="9"/>
        <v>6.3938940462800406E-5</v>
      </c>
      <c r="W68" s="58">
        <f t="shared" si="10"/>
        <v>0</v>
      </c>
    </row>
    <row r="69" spans="1:23">
      <c r="A69" s="4" t="str">
        <f>'BEA Use'!A63</f>
        <v>562</v>
      </c>
      <c r="B69" s="14" t="str">
        <f>'BEA Use'!B63</f>
        <v>Waste management and remediation services</v>
      </c>
      <c r="C69" s="4">
        <f>'BEA Use Condensed'!M57</f>
        <v>117159</v>
      </c>
      <c r="D69" s="17">
        <f>C69-'Imports Calculations'!H87-'BEA Use Condensed'!L57</f>
        <v>116973.17841759042</v>
      </c>
      <c r="E69" s="17">
        <f>'BEA Use Condensed'!K57</f>
        <v>104</v>
      </c>
      <c r="F69" s="17">
        <f t="shared" si="11"/>
        <v>116869.17841759042</v>
      </c>
      <c r="G69" s="17">
        <f>$F69*('BEA Use Condensed'!I57/SUM('BEA Use Condensed'!$C57:$J57))</f>
        <v>22632.626887314364</v>
      </c>
      <c r="H69" s="17">
        <f>$F69*('BEA Use Condensed'!H57/SUM('BEA Use Condensed'!$C57:$J57))</f>
        <v>65350.973820461812</v>
      </c>
      <c r="I69" s="17">
        <f>$F69*('BEA Use Condensed'!J57/SUM('BEA Use Condensed'!$C57:$J57))</f>
        <v>25744.62556426345</v>
      </c>
      <c r="J69" s="17">
        <f>$F69*('BEA Use Condensed'!C57/SUM('BEA Use Condensed'!$C57:$J57))</f>
        <v>675.91373252952587</v>
      </c>
      <c r="K69" s="17">
        <f>$F69*('BEA Use Condensed'!D57/SUM('BEA Use Condensed'!$C57:$J57))</f>
        <v>324.23490521280462</v>
      </c>
      <c r="L69" s="17">
        <f>$F69*('BEA Use Condensed'!E57/SUM('BEA Use Condensed'!$C57:$J57))</f>
        <v>2129.8211576491963</v>
      </c>
      <c r="M69" s="17">
        <f>$F69*('BEA Use Condensed'!F57/SUM('BEA Use Condensed'!$C57:$J57))</f>
        <v>10.982350159268515</v>
      </c>
      <c r="N69" s="17">
        <f>$F69*('BEA Use Condensed'!G57/SUM('BEA Use Condensed'!$C57:$J57))</f>
        <v>0</v>
      </c>
      <c r="O69" s="19">
        <f t="shared" si="12"/>
        <v>0.19348561091942484</v>
      </c>
      <c r="P69" s="19">
        <f t="shared" si="13"/>
        <v>0.55868340678203143</v>
      </c>
      <c r="Q69" s="19">
        <f t="shared" si="14"/>
        <v>0.22008998911148656</v>
      </c>
      <c r="R69" s="19">
        <f t="shared" si="15"/>
        <v>8.8909270831919612E-4</v>
      </c>
      <c r="S69" s="58">
        <f t="shared" si="6"/>
        <v>5.7783651062001239E-3</v>
      </c>
      <c r="T69" s="58">
        <f t="shared" si="7"/>
        <v>2.7718739423775989E-3</v>
      </c>
      <c r="U69" s="58">
        <f t="shared" si="8"/>
        <v>1.8207773666248553E-2</v>
      </c>
      <c r="V69" s="58">
        <f t="shared" si="9"/>
        <v>9.3887763911671134E-5</v>
      </c>
      <c r="W69" s="58">
        <f t="shared" si="10"/>
        <v>0</v>
      </c>
    </row>
    <row r="70" spans="1:23">
      <c r="A70" s="4" t="str">
        <f>'BEA Use'!A64</f>
        <v>61</v>
      </c>
      <c r="B70" s="14" t="str">
        <f>'BEA Use'!B64</f>
        <v>Educational services</v>
      </c>
      <c r="C70" s="4">
        <f>'BEA Use Condensed'!M58</f>
        <v>394416</v>
      </c>
      <c r="D70" s="17">
        <f>C70-'Imports Calculations'!H88-'BEA Use Condensed'!L58</f>
        <v>392958.97672908101</v>
      </c>
      <c r="E70" s="17">
        <f>'BEA Use Condensed'!K58</f>
        <v>2451</v>
      </c>
      <c r="F70" s="17">
        <f t="shared" si="11"/>
        <v>390507.97672908101</v>
      </c>
      <c r="G70" s="17">
        <f>$F70*('BEA Use Condensed'!I58/SUM('BEA Use Condensed'!$C58:$J58))</f>
        <v>17981.77012404886</v>
      </c>
      <c r="H70" s="17">
        <f>$F70*('BEA Use Condensed'!H58/SUM('BEA Use Condensed'!$C58:$J58))</f>
        <v>19775.065388234572</v>
      </c>
      <c r="I70" s="17">
        <f>$F70*('BEA Use Condensed'!J58/SUM('BEA Use Condensed'!$C58:$J58))</f>
        <v>352554.87501288392</v>
      </c>
      <c r="J70" s="17">
        <f>$F70*('BEA Use Condensed'!C58/SUM('BEA Use Condensed'!$C58:$J58))</f>
        <v>171.35932524441264</v>
      </c>
      <c r="K70" s="17">
        <f>$F70*('BEA Use Condensed'!D58/SUM('BEA Use Condensed'!$C58:$J58))</f>
        <v>0</v>
      </c>
      <c r="L70" s="17">
        <f>$F70*('BEA Use Condensed'!E58/SUM('BEA Use Condensed'!$C58:$J58))</f>
        <v>20.921778082166661</v>
      </c>
      <c r="M70" s="17">
        <f>$F70*('BEA Use Condensed'!F58/SUM('BEA Use Condensed'!$C58:$J58))</f>
        <v>3.9851005870793639</v>
      </c>
      <c r="N70" s="17">
        <f>$F70*('BEA Use Condensed'!G58/SUM('BEA Use Condensed'!$C58:$J58))</f>
        <v>0</v>
      </c>
      <c r="O70" s="19">
        <f t="shared" si="12"/>
        <v>4.5759916909713684E-2</v>
      </c>
      <c r="P70" s="19">
        <f t="shared" si="13"/>
        <v>5.0323485552712439E-2</v>
      </c>
      <c r="Q70" s="19">
        <f t="shared" si="14"/>
        <v>0.89717984800216688</v>
      </c>
      <c r="R70" s="19">
        <f t="shared" si="15"/>
        <v>6.2372923005899437E-3</v>
      </c>
      <c r="S70" s="58">
        <f t="shared" si="6"/>
        <v>4.3607433699765932E-4</v>
      </c>
      <c r="T70" s="58">
        <f t="shared" si="7"/>
        <v>0</v>
      </c>
      <c r="U70" s="58">
        <f t="shared" si="8"/>
        <v>5.3241634168318872E-5</v>
      </c>
      <c r="V70" s="58">
        <f t="shared" si="9"/>
        <v>1.0141263651108356E-5</v>
      </c>
      <c r="W70" s="58">
        <f t="shared" si="10"/>
        <v>0</v>
      </c>
    </row>
    <row r="71" spans="1:23">
      <c r="A71" s="4" t="str">
        <f>'BEA Use'!A65</f>
        <v>621</v>
      </c>
      <c r="B71" s="14" t="str">
        <f>'BEA Use'!B65</f>
        <v>Ambulatory health care services</v>
      </c>
      <c r="C71" s="4">
        <f>'BEA Use Condensed'!M59</f>
        <v>1097504</v>
      </c>
      <c r="D71" s="17">
        <f>C71-'Imports Calculations'!H89-'BEA Use Condensed'!L59</f>
        <v>1097504</v>
      </c>
      <c r="E71" s="17">
        <f>'BEA Use Condensed'!K59</f>
        <v>87</v>
      </c>
      <c r="F71" s="17">
        <f t="shared" si="11"/>
        <v>1097417</v>
      </c>
      <c r="G71" s="17">
        <f>$F71*('BEA Use Condensed'!I59/SUM('BEA Use Condensed'!$C59:$J59))</f>
        <v>13819</v>
      </c>
      <c r="H71" s="17">
        <f>$F71*('BEA Use Condensed'!H59/SUM('BEA Use Condensed'!$C59:$J59))</f>
        <v>32030</v>
      </c>
      <c r="I71" s="17">
        <f>$F71*('BEA Use Condensed'!J59/SUM('BEA Use Condensed'!$C59:$J59))</f>
        <v>1051568</v>
      </c>
      <c r="J71" s="17">
        <f>$F71*('BEA Use Condensed'!C59/SUM('BEA Use Condensed'!$C59:$J59))</f>
        <v>0</v>
      </c>
      <c r="K71" s="17">
        <f>$F71*('BEA Use Condensed'!D59/SUM('BEA Use Condensed'!$C59:$J59))</f>
        <v>0</v>
      </c>
      <c r="L71" s="17">
        <f>$F71*('BEA Use Condensed'!E59/SUM('BEA Use Condensed'!$C59:$J59))</f>
        <v>0</v>
      </c>
      <c r="M71" s="17">
        <f>$F71*('BEA Use Condensed'!F59/SUM('BEA Use Condensed'!$C59:$J59))</f>
        <v>0</v>
      </c>
      <c r="N71" s="17">
        <f>$F71*('BEA Use Condensed'!G59/SUM('BEA Use Condensed'!$C59:$J59))</f>
        <v>0</v>
      </c>
      <c r="O71" s="19">
        <f t="shared" si="12"/>
        <v>1.259129807271773E-2</v>
      </c>
      <c r="P71" s="19">
        <f t="shared" si="13"/>
        <v>2.9184403883721607E-2</v>
      </c>
      <c r="Q71" s="19">
        <f t="shared" si="14"/>
        <v>0.95814502726185968</v>
      </c>
      <c r="R71" s="19">
        <f t="shared" si="15"/>
        <v>7.9270781701023415E-5</v>
      </c>
      <c r="S71" s="58">
        <f t="shared" si="6"/>
        <v>0</v>
      </c>
      <c r="T71" s="58">
        <f t="shared" si="7"/>
        <v>0</v>
      </c>
      <c r="U71" s="58">
        <f t="shared" si="8"/>
        <v>0</v>
      </c>
      <c r="V71" s="58">
        <f t="shared" si="9"/>
        <v>0</v>
      </c>
      <c r="W71" s="58">
        <f t="shared" si="10"/>
        <v>0</v>
      </c>
    </row>
    <row r="72" spans="1:23">
      <c r="A72" s="4" t="str">
        <f>'BEA Use'!A66</f>
        <v>622</v>
      </c>
      <c r="B72" s="14" t="str">
        <f>'BEA Use'!B66</f>
        <v>Hospitals</v>
      </c>
      <c r="C72" s="4">
        <f>'BEA Use Condensed'!M60</f>
        <v>1091551</v>
      </c>
      <c r="D72" s="17">
        <f>C72-'Imports Calculations'!H90-'BEA Use Condensed'!L60</f>
        <v>1087962.5587715581</v>
      </c>
      <c r="E72" s="17">
        <f>'BEA Use Condensed'!K60</f>
        <v>2291</v>
      </c>
      <c r="F72" s="17">
        <f t="shared" si="11"/>
        <v>1085671.5587715581</v>
      </c>
      <c r="G72" s="17">
        <f>$F72*('BEA Use Condensed'!I60/SUM('BEA Use Condensed'!$C60:$J60))</f>
        <v>0</v>
      </c>
      <c r="H72" s="17">
        <f>$F72*('BEA Use Condensed'!H60/SUM('BEA Use Condensed'!$C60:$J60))</f>
        <v>4122.3744258296128</v>
      </c>
      <c r="I72" s="17">
        <f>$F72*('BEA Use Condensed'!J60/SUM('BEA Use Condensed'!$C60:$J60))</f>
        <v>1081549.1843457285</v>
      </c>
      <c r="J72" s="17">
        <f>$F72*('BEA Use Condensed'!C60/SUM('BEA Use Condensed'!$C60:$J60))</f>
        <v>0</v>
      </c>
      <c r="K72" s="17">
        <f>$F72*('BEA Use Condensed'!D60/SUM('BEA Use Condensed'!$C60:$J60))</f>
        <v>0</v>
      </c>
      <c r="L72" s="17">
        <f>$F72*('BEA Use Condensed'!E60/SUM('BEA Use Condensed'!$C60:$J60))</f>
        <v>0</v>
      </c>
      <c r="M72" s="17">
        <f>$F72*('BEA Use Condensed'!F60/SUM('BEA Use Condensed'!$C60:$J60))</f>
        <v>0</v>
      </c>
      <c r="N72" s="17">
        <f>$F72*('BEA Use Condensed'!G60/SUM('BEA Use Condensed'!$C60:$J60))</f>
        <v>0</v>
      </c>
      <c r="O72" s="19">
        <f t="shared" si="12"/>
        <v>0</v>
      </c>
      <c r="P72" s="19">
        <f t="shared" si="13"/>
        <v>3.7890774756847096E-3</v>
      </c>
      <c r="Q72" s="19">
        <f t="shared" si="14"/>
        <v>0.99410515152922996</v>
      </c>
      <c r="R72" s="19">
        <f t="shared" si="15"/>
        <v>2.1057709950853616E-3</v>
      </c>
      <c r="S72" s="58">
        <f t="shared" si="6"/>
        <v>0</v>
      </c>
      <c r="T72" s="58">
        <f t="shared" si="7"/>
        <v>0</v>
      </c>
      <c r="U72" s="58">
        <f t="shared" si="8"/>
        <v>0</v>
      </c>
      <c r="V72" s="58">
        <f t="shared" si="9"/>
        <v>0</v>
      </c>
      <c r="W72" s="58">
        <f t="shared" si="10"/>
        <v>0</v>
      </c>
    </row>
    <row r="73" spans="1:23">
      <c r="A73" s="4" t="str">
        <f>'BEA Use'!A67</f>
        <v>623</v>
      </c>
      <c r="B73" s="14" t="str">
        <f>'BEA Use'!B67</f>
        <v>Nursing and residential care facilities</v>
      </c>
      <c r="C73" s="4">
        <f>'BEA Use Condensed'!M61</f>
        <v>251591</v>
      </c>
      <c r="D73" s="17">
        <f>C73-'Imports Calculations'!H91-'BEA Use Condensed'!L61</f>
        <v>251591</v>
      </c>
      <c r="E73" s="17">
        <f>'BEA Use Condensed'!K61</f>
        <v>0</v>
      </c>
      <c r="F73" s="17">
        <f t="shared" si="11"/>
        <v>251591</v>
      </c>
      <c r="G73" s="17">
        <f>$F73*('BEA Use Condensed'!I61/SUM('BEA Use Condensed'!$C61:$J61))</f>
        <v>3599</v>
      </c>
      <c r="H73" s="17">
        <f>$F73*('BEA Use Condensed'!H61/SUM('BEA Use Condensed'!$C61:$J61))</f>
        <v>0</v>
      </c>
      <c r="I73" s="17">
        <f>$F73*('BEA Use Condensed'!J61/SUM('BEA Use Condensed'!$C61:$J61))</f>
        <v>247992</v>
      </c>
      <c r="J73" s="17">
        <f>$F73*('BEA Use Condensed'!C61/SUM('BEA Use Condensed'!$C61:$J61))</f>
        <v>0</v>
      </c>
      <c r="K73" s="17">
        <f>$F73*('BEA Use Condensed'!D61/SUM('BEA Use Condensed'!$C61:$J61))</f>
        <v>0</v>
      </c>
      <c r="L73" s="17">
        <f>$F73*('BEA Use Condensed'!E61/SUM('BEA Use Condensed'!$C61:$J61))</f>
        <v>0</v>
      </c>
      <c r="M73" s="17">
        <f>$F73*('BEA Use Condensed'!F61/SUM('BEA Use Condensed'!$C61:$J61))</f>
        <v>0</v>
      </c>
      <c r="N73" s="17">
        <f>$F73*('BEA Use Condensed'!G61/SUM('BEA Use Condensed'!$C61:$J61))</f>
        <v>0</v>
      </c>
      <c r="O73" s="19">
        <f t="shared" si="12"/>
        <v>1.4304963214105433E-2</v>
      </c>
      <c r="P73" s="19">
        <f t="shared" si="13"/>
        <v>0</v>
      </c>
      <c r="Q73" s="19">
        <f t="shared" si="14"/>
        <v>0.98569503678589454</v>
      </c>
      <c r="R73" s="19">
        <f t="shared" si="15"/>
        <v>0</v>
      </c>
      <c r="S73" s="58">
        <f t="shared" si="6"/>
        <v>0</v>
      </c>
      <c r="T73" s="58">
        <f t="shared" si="7"/>
        <v>0</v>
      </c>
      <c r="U73" s="58">
        <f t="shared" si="8"/>
        <v>0</v>
      </c>
      <c r="V73" s="58">
        <f t="shared" si="9"/>
        <v>0</v>
      </c>
      <c r="W73" s="58">
        <f t="shared" si="10"/>
        <v>0</v>
      </c>
    </row>
    <row r="74" spans="1:23">
      <c r="A74" s="4" t="str">
        <f>'BEA Use'!A68</f>
        <v>624</v>
      </c>
      <c r="B74" s="14" t="str">
        <f>'BEA Use'!B68</f>
        <v>Social assistance</v>
      </c>
      <c r="C74" s="4">
        <f>'BEA Use Condensed'!M62</f>
        <v>211220</v>
      </c>
      <c r="D74" s="17">
        <f>C74-'Imports Calculations'!H92-'BEA Use Condensed'!L62</f>
        <v>211220</v>
      </c>
      <c r="E74" s="17">
        <f>'BEA Use Condensed'!K62</f>
        <v>0</v>
      </c>
      <c r="F74" s="17">
        <f t="shared" si="11"/>
        <v>211220</v>
      </c>
      <c r="G74" s="17">
        <f>$F74*('BEA Use Condensed'!I62/SUM('BEA Use Condensed'!$C62:$J62))</f>
        <v>833</v>
      </c>
      <c r="H74" s="17">
        <f>$F74*('BEA Use Condensed'!H62/SUM('BEA Use Condensed'!$C62:$J62))</f>
        <v>0</v>
      </c>
      <c r="I74" s="17">
        <f>$F74*('BEA Use Condensed'!J62/SUM('BEA Use Condensed'!$C62:$J62))</f>
        <v>210387</v>
      </c>
      <c r="J74" s="17">
        <f>$F74*('BEA Use Condensed'!C62/SUM('BEA Use Condensed'!$C62:$J62))</f>
        <v>0</v>
      </c>
      <c r="K74" s="17">
        <f>$F74*('BEA Use Condensed'!D62/SUM('BEA Use Condensed'!$C62:$J62))</f>
        <v>0</v>
      </c>
      <c r="L74" s="17">
        <f>$F74*('BEA Use Condensed'!E62/SUM('BEA Use Condensed'!$C62:$J62))</f>
        <v>0</v>
      </c>
      <c r="M74" s="17">
        <f>$F74*('BEA Use Condensed'!F62/SUM('BEA Use Condensed'!$C62:$J62))</f>
        <v>0</v>
      </c>
      <c r="N74" s="17">
        <f>$F74*('BEA Use Condensed'!G62/SUM('BEA Use Condensed'!$C62:$J62))</f>
        <v>0</v>
      </c>
      <c r="O74" s="19">
        <f t="shared" si="12"/>
        <v>3.9437553262001704E-3</v>
      </c>
      <c r="P74" s="19">
        <f t="shared" si="13"/>
        <v>0</v>
      </c>
      <c r="Q74" s="19">
        <f t="shared" si="14"/>
        <v>0.99605624467379983</v>
      </c>
      <c r="R74" s="19">
        <f t="shared" si="15"/>
        <v>0</v>
      </c>
      <c r="S74" s="58">
        <f t="shared" si="6"/>
        <v>0</v>
      </c>
      <c r="T74" s="58">
        <f t="shared" si="7"/>
        <v>0</v>
      </c>
      <c r="U74" s="58">
        <f t="shared" si="8"/>
        <v>0</v>
      </c>
      <c r="V74" s="58">
        <f t="shared" si="9"/>
        <v>0</v>
      </c>
      <c r="W74" s="58">
        <f t="shared" si="10"/>
        <v>0</v>
      </c>
    </row>
    <row r="75" spans="1:23">
      <c r="A75" s="4" t="str">
        <f>'BEA Use'!A69</f>
        <v>711AS</v>
      </c>
      <c r="B75" s="14" t="str">
        <f>'BEA Use'!B69</f>
        <v>Performing arts, spectator sports, museums, and related activities</v>
      </c>
      <c r="C75" s="4">
        <f>'BEA Use Condensed'!M63</f>
        <v>177048</v>
      </c>
      <c r="D75" s="17">
        <f>C75-'Imports Calculations'!H93-'BEA Use Condensed'!L63</f>
        <v>175702.8527496382</v>
      </c>
      <c r="E75" s="17">
        <f>'BEA Use Condensed'!K63</f>
        <v>1541</v>
      </c>
      <c r="F75" s="17">
        <f t="shared" si="11"/>
        <v>174161.8527496382</v>
      </c>
      <c r="G75" s="17">
        <f>$F75*('BEA Use Condensed'!I63/SUM('BEA Use Condensed'!$C63:$J63))</f>
        <v>2058.1275895430308</v>
      </c>
      <c r="H75" s="17">
        <f>$F75*('BEA Use Condensed'!H63/SUM('BEA Use Condensed'!$C63:$J63))</f>
        <v>92081.858866382318</v>
      </c>
      <c r="I75" s="17">
        <f>$F75*('BEA Use Condensed'!J63/SUM('BEA Use Condensed'!$C63:$J63))</f>
        <v>79810.496391797395</v>
      </c>
      <c r="J75" s="17">
        <f>$F75*('BEA Use Condensed'!C63/SUM('BEA Use Condensed'!$C63:$J63))</f>
        <v>118.08928792460014</v>
      </c>
      <c r="K75" s="17">
        <f>$F75*('BEA Use Condensed'!D63/SUM('BEA Use Condensed'!$C63:$J63))</f>
        <v>5.4051994622855002</v>
      </c>
      <c r="L75" s="17">
        <f>$F75*('BEA Use Condensed'!E63/SUM('BEA Use Condensed'!$C63:$J63))</f>
        <v>86.883067571225524</v>
      </c>
      <c r="M75" s="17">
        <f>$F75*('BEA Use Condensed'!F63/SUM('BEA Use Condensed'!$C63:$J63))</f>
        <v>0.99234695734958089</v>
      </c>
      <c r="N75" s="17">
        <f>$F75*('BEA Use Condensed'!G63/SUM('BEA Use Condensed'!$C63:$J63))</f>
        <v>0</v>
      </c>
      <c r="O75" s="19">
        <f t="shared" si="12"/>
        <v>1.1713683399754982E-2</v>
      </c>
      <c r="P75" s="19">
        <f t="shared" si="13"/>
        <v>0.52407719866444757</v>
      </c>
      <c r="Q75" s="19">
        <f t="shared" si="14"/>
        <v>0.4542356321642691</v>
      </c>
      <c r="R75" s="19">
        <f t="shared" si="15"/>
        <v>8.7704893567994331E-3</v>
      </c>
      <c r="S75" s="58">
        <f t="shared" si="6"/>
        <v>6.7209658851053182E-4</v>
      </c>
      <c r="T75" s="58">
        <f t="shared" si="7"/>
        <v>3.0763299386990917E-5</v>
      </c>
      <c r="U75" s="58">
        <f t="shared" si="8"/>
        <v>4.944886563397271E-4</v>
      </c>
      <c r="V75" s="58">
        <f t="shared" si="9"/>
        <v>5.6478704916851399E-6</v>
      </c>
      <c r="W75" s="58">
        <f t="shared" si="10"/>
        <v>0</v>
      </c>
    </row>
    <row r="76" spans="1:23">
      <c r="A76" s="4" t="str">
        <f>'BEA Use'!A70</f>
        <v>713</v>
      </c>
      <c r="B76" s="14" t="str">
        <f>'BEA Use'!B70</f>
        <v>Amusements, gambling, and recreation industries</v>
      </c>
      <c r="C76" s="4">
        <f>'BEA Use Condensed'!M64</f>
        <v>204008</v>
      </c>
      <c r="D76" s="17">
        <f>C76-'Imports Calculations'!H94-'BEA Use Condensed'!L64</f>
        <v>204008</v>
      </c>
      <c r="E76" s="17">
        <f>'BEA Use Condensed'!K64</f>
        <v>0</v>
      </c>
      <c r="F76" s="17">
        <f t="shared" si="11"/>
        <v>204008</v>
      </c>
      <c r="G76" s="17">
        <f>$F76*('BEA Use Condensed'!I64/SUM('BEA Use Condensed'!$C64:$J64))</f>
        <v>645.00316165621769</v>
      </c>
      <c r="H76" s="17">
        <f>$F76*('BEA Use Condensed'!H64/SUM('BEA Use Condensed'!$C64:$J64))</f>
        <v>3624.0177640963298</v>
      </c>
      <c r="I76" s="17">
        <f>$F76*('BEA Use Condensed'!J64/SUM('BEA Use Condensed'!$C64:$J64))</f>
        <v>199705.9789124883</v>
      </c>
      <c r="J76" s="17">
        <f>$F76*('BEA Use Condensed'!C64/SUM('BEA Use Condensed'!$C64:$J64))</f>
        <v>19.000093134059124</v>
      </c>
      <c r="K76" s="17">
        <f>$F76*('BEA Use Condensed'!D64/SUM('BEA Use Condensed'!$C64:$J64))</f>
        <v>2.1314001141118553</v>
      </c>
      <c r="L76" s="17">
        <f>$F76*('BEA Use Condensed'!E64/SUM('BEA Use Condensed'!$C64:$J64))</f>
        <v>11.868668510984342</v>
      </c>
      <c r="M76" s="17">
        <f>$F76*('BEA Use Condensed'!F64/SUM('BEA Use Condensed'!$C64:$J64))</f>
        <v>0</v>
      </c>
      <c r="N76" s="17">
        <f>$F76*('BEA Use Condensed'!G64/SUM('BEA Use Condensed'!$C64:$J64))</f>
        <v>0</v>
      </c>
      <c r="O76" s="19">
        <f t="shared" si="12"/>
        <v>3.1616562176788052E-3</v>
      </c>
      <c r="P76" s="19">
        <f t="shared" si="13"/>
        <v>1.776409633002789E-2</v>
      </c>
      <c r="Q76" s="19">
        <f t="shared" si="14"/>
        <v>0.9789124882969702</v>
      </c>
      <c r="R76" s="19">
        <f t="shared" si="15"/>
        <v>0</v>
      </c>
      <c r="S76" s="58">
        <f t="shared" si="6"/>
        <v>9.3134059125422162E-5</v>
      </c>
      <c r="T76" s="58">
        <f t="shared" si="7"/>
        <v>1.0447630064075208E-5</v>
      </c>
      <c r="U76" s="58">
        <f t="shared" si="8"/>
        <v>5.8177466133604279E-5</v>
      </c>
      <c r="V76" s="58">
        <f t="shared" si="9"/>
        <v>0</v>
      </c>
      <c r="W76" s="58">
        <f t="shared" si="10"/>
        <v>0</v>
      </c>
    </row>
    <row r="77" spans="1:23">
      <c r="A77" s="4" t="str">
        <f>'BEA Use'!A71</f>
        <v>721</v>
      </c>
      <c r="B77" s="14" t="str">
        <f>'BEA Use'!B71</f>
        <v>Accommodation</v>
      </c>
      <c r="C77" s="4">
        <f>'BEA Use Condensed'!M65</f>
        <v>222180</v>
      </c>
      <c r="D77" s="17">
        <f>C77-'Imports Calculations'!H95-'BEA Use Condensed'!L65</f>
        <v>222180</v>
      </c>
      <c r="E77" s="17">
        <f>'BEA Use Condensed'!K65</f>
        <v>0</v>
      </c>
      <c r="F77" s="17">
        <f t="shared" si="11"/>
        <v>222180</v>
      </c>
      <c r="G77" s="17">
        <f>$F77*('BEA Use Condensed'!I65/SUM('BEA Use Condensed'!$C65:$J65))</f>
        <v>4268.9615720445399</v>
      </c>
      <c r="H77" s="17">
        <f>$F77*('BEA Use Condensed'!H65/SUM('BEA Use Condensed'!$C65:$J65))</f>
        <v>61737.444257410585</v>
      </c>
      <c r="I77" s="17">
        <f>$F77*('BEA Use Condensed'!J65/SUM('BEA Use Condensed'!$C65:$J65))</f>
        <v>154847.60610670532</v>
      </c>
      <c r="J77" s="17">
        <f>$F77*('BEA Use Condensed'!C65/SUM('BEA Use Condensed'!$C65:$J65))</f>
        <v>874.99212357436693</v>
      </c>
      <c r="K77" s="17">
        <f>$F77*('BEA Use Condensed'!D65/SUM('BEA Use Condensed'!$C65:$J65))</f>
        <v>80.283219789790493</v>
      </c>
      <c r="L77" s="17">
        <f>$F77*('BEA Use Condensed'!E65/SUM('BEA Use Condensed'!$C65:$J65))</f>
        <v>370.71272047539753</v>
      </c>
      <c r="M77" s="17">
        <f>$F77*('BEA Use Condensed'!F65/SUM('BEA Use Condensed'!$C65:$J65))</f>
        <v>0</v>
      </c>
      <c r="N77" s="17">
        <f>$F77*('BEA Use Condensed'!G65/SUM('BEA Use Condensed'!$C65:$J65))</f>
        <v>0</v>
      </c>
      <c r="O77" s="19">
        <f t="shared" si="12"/>
        <v>1.9213977729969123E-2</v>
      </c>
      <c r="P77" s="19">
        <f t="shared" si="13"/>
        <v>0.27787129470434146</v>
      </c>
      <c r="Q77" s="19">
        <f t="shared" si="14"/>
        <v>0.69694664734316913</v>
      </c>
      <c r="R77" s="19">
        <f t="shared" si="15"/>
        <v>0</v>
      </c>
      <c r="S77" s="58">
        <f t="shared" si="6"/>
        <v>3.9382128165197901E-3</v>
      </c>
      <c r="T77" s="58">
        <f t="shared" si="7"/>
        <v>3.6134314425146502E-4</v>
      </c>
      <c r="U77" s="58">
        <f t="shared" si="8"/>
        <v>1.6685242617490211E-3</v>
      </c>
      <c r="V77" s="58">
        <f t="shared" si="9"/>
        <v>0</v>
      </c>
      <c r="W77" s="58">
        <f t="shared" si="10"/>
        <v>0</v>
      </c>
    </row>
    <row r="78" spans="1:23">
      <c r="A78" s="4" t="str">
        <f>'BEA Use'!A72</f>
        <v>722</v>
      </c>
      <c r="B78" s="14" t="str">
        <f>'BEA Use'!B72</f>
        <v>Food services and drinking places</v>
      </c>
      <c r="C78" s="4">
        <f>'BEA Use Condensed'!M66</f>
        <v>940919</v>
      </c>
      <c r="D78" s="17">
        <f>C78-'Imports Calculations'!H96-'BEA Use Condensed'!L66</f>
        <v>940919</v>
      </c>
      <c r="E78" s="17">
        <f>'BEA Use Condensed'!K66</f>
        <v>2388</v>
      </c>
      <c r="F78" s="17">
        <f t="shared" si="11"/>
        <v>938531</v>
      </c>
      <c r="G78" s="17">
        <f>$F78*('BEA Use Condensed'!I66/SUM('BEA Use Condensed'!$C66:$J66))</f>
        <v>14014.014931861528</v>
      </c>
      <c r="H78" s="17">
        <f>$F78*('BEA Use Condensed'!H66/SUM('BEA Use Condensed'!$C66:$J66))</f>
        <v>194549.20729118941</v>
      </c>
      <c r="I78" s="17">
        <f>$F78*('BEA Use Condensed'!J66/SUM('BEA Use Condensed'!$C66:$J66))</f>
        <v>727213.77484257298</v>
      </c>
      <c r="J78" s="17">
        <f>$F78*('BEA Use Condensed'!C66/SUM('BEA Use Condensed'!$C66:$J66))</f>
        <v>1813.0019317443237</v>
      </c>
      <c r="K78" s="17">
        <f>$F78*('BEA Use Condensed'!D66/SUM('BEA Use Condensed'!$C66:$J66))</f>
        <v>149.51692692982778</v>
      </c>
      <c r="L78" s="17">
        <f>$F78*('BEA Use Condensed'!E66/SUM('BEA Use Condensed'!$C66:$J66))</f>
        <v>754.48403627859398</v>
      </c>
      <c r="M78" s="17">
        <f>$F78*('BEA Use Condensed'!F66/SUM('BEA Use Condensed'!$C66:$J66))</f>
        <v>37.000039423353542</v>
      </c>
      <c r="N78" s="17">
        <f>$F78*('BEA Use Condensed'!G66/SUM('BEA Use Condensed'!$C66:$J66))</f>
        <v>0</v>
      </c>
      <c r="O78" s="19">
        <f t="shared" ref="O78:O95" si="16">G78/D78</f>
        <v>1.489396529548402E-2</v>
      </c>
      <c r="P78" s="19">
        <f t="shared" ref="P78:P95" si="17">H78/D78</f>
        <v>0.2067650959234423</v>
      </c>
      <c r="Q78" s="19">
        <f t="shared" ref="Q78:Q95" si="18">I78/D78</f>
        <v>0.77287606567895106</v>
      </c>
      <c r="R78" s="19">
        <f t="shared" si="15"/>
        <v>2.537944286383844E-3</v>
      </c>
      <c r="S78" s="58">
        <f t="shared" si="6"/>
        <v>1.9268416641010796E-3</v>
      </c>
      <c r="T78" s="58">
        <f t="shared" si="7"/>
        <v>1.5890520536818555E-4</v>
      </c>
      <c r="U78" s="58">
        <f t="shared" si="8"/>
        <v>8.0185864700212659E-4</v>
      </c>
      <c r="V78" s="58">
        <f t="shared" si="9"/>
        <v>3.9323299267368966E-5</v>
      </c>
      <c r="W78" s="58">
        <f t="shared" si="10"/>
        <v>0</v>
      </c>
    </row>
    <row r="79" spans="1:23">
      <c r="A79" s="4" t="str">
        <f>'BEA Use'!A73</f>
        <v>81</v>
      </c>
      <c r="B79" s="14" t="str">
        <f>'BEA Use'!B73</f>
        <v>Other services, except government</v>
      </c>
      <c r="C79" s="4">
        <f>'BEA Use Condensed'!M67</f>
        <v>872213</v>
      </c>
      <c r="D79" s="17">
        <f>C79-'Imports Calculations'!H97-'BEA Use Condensed'!L67</f>
        <v>867370.74768327945</v>
      </c>
      <c r="E79" s="17">
        <f>'BEA Use Condensed'!K67</f>
        <v>75</v>
      </c>
      <c r="F79" s="17">
        <f t="shared" si="11"/>
        <v>867295.74768327945</v>
      </c>
      <c r="G79" s="17">
        <f>$F79*('BEA Use Condensed'!I67/SUM('BEA Use Condensed'!$C67:$J67))</f>
        <v>29383.910996464485</v>
      </c>
      <c r="H79" s="17">
        <f>$F79*('BEA Use Condensed'!H67/SUM('BEA Use Condensed'!$C67:$J67))</f>
        <v>216924.62464886886</v>
      </c>
      <c r="I79" s="17">
        <f>$F79*('BEA Use Condensed'!J67/SUM('BEA Use Condensed'!$C67:$J67))</f>
        <v>617734.37689277774</v>
      </c>
      <c r="J79" s="17">
        <f>$F79*('BEA Use Condensed'!C67/SUM('BEA Use Condensed'!$C67:$J67))</f>
        <v>534.01787617102445</v>
      </c>
      <c r="K79" s="17">
        <f>$F79*('BEA Use Condensed'!D67/SUM('BEA Use Condensed'!$C67:$J67))</f>
        <v>304.49448608789146</v>
      </c>
      <c r="L79" s="17">
        <f>$F79*('BEA Use Condensed'!E67/SUM('BEA Use Condensed'!$C67:$J67))</f>
        <v>2026.4885711651461</v>
      </c>
      <c r="M79" s="17">
        <f>$F79*('BEA Use Condensed'!F67/SUM('BEA Use Condensed'!$C67:$J67))</f>
        <v>387.83421174431942</v>
      </c>
      <c r="N79" s="17">
        <f>$F79*('BEA Use Condensed'!G67/SUM('BEA Use Condensed'!$C67:$J67))</f>
        <v>0</v>
      </c>
      <c r="O79" s="19">
        <f t="shared" si="16"/>
        <v>3.3876990981017062E-2</v>
      </c>
      <c r="P79" s="19">
        <f t="shared" si="17"/>
        <v>0.2500944667874353</v>
      </c>
      <c r="Q79" s="19">
        <f t="shared" si="18"/>
        <v>0.71219184938243218</v>
      </c>
      <c r="R79" s="19">
        <f t="shared" si="15"/>
        <v>8.6468214659443716E-5</v>
      </c>
      <c r="S79" s="58">
        <f t="shared" ref="S79:S95" si="19">J79/$D79</f>
        <v>6.1567429798315169E-4</v>
      </c>
      <c r="T79" s="58">
        <f t="shared" ref="T79:T95" si="20">K79/$D79</f>
        <v>3.510545944755306E-4</v>
      </c>
      <c r="U79" s="58">
        <f t="shared" ref="U79:U95" si="21">L79/$D79</f>
        <v>2.336357983685563E-3</v>
      </c>
      <c r="V79" s="58">
        <f t="shared" ref="V79:V95" si="22">M79/$D79</f>
        <v>4.471377583117861E-4</v>
      </c>
      <c r="W79" s="58">
        <f t="shared" ref="W79:W95" si="23">N79/$D79</f>
        <v>0</v>
      </c>
    </row>
    <row r="80" spans="1:23">
      <c r="A80" s="4" t="str">
        <f>'BEA Use'!A74</f>
        <v>GFGD</v>
      </c>
      <c r="B80" s="14" t="str">
        <f>'BEA Use'!B74</f>
        <v>Federal general government (defense)</v>
      </c>
      <c r="C80" s="4">
        <f>'BEA Use Condensed'!M68</f>
        <v>593999</v>
      </c>
      <c r="D80" s="17">
        <f>C80-'Imports Calculations'!H98-'BEA Use Condensed'!L68</f>
        <v>593999</v>
      </c>
      <c r="E80" s="17">
        <f>'BEA Use Condensed'!K68</f>
        <v>0</v>
      </c>
      <c r="F80" s="17">
        <f t="shared" si="11"/>
        <v>593999</v>
      </c>
      <c r="G80" s="17">
        <f>$F80*('BEA Use Condensed'!I68/SUM('BEA Use Condensed'!$C68:$J68))</f>
        <v>593999</v>
      </c>
      <c r="H80" s="17">
        <f>$F80*('BEA Use Condensed'!H68/SUM('BEA Use Condensed'!$C68:$J68))</f>
        <v>0</v>
      </c>
      <c r="I80" s="17">
        <f>$F80*('BEA Use Condensed'!J68/SUM('BEA Use Condensed'!$C68:$J68))</f>
        <v>0</v>
      </c>
      <c r="J80" s="17">
        <f>$F80*('BEA Use Condensed'!C68/SUM('BEA Use Condensed'!$C68:$J68))</f>
        <v>0</v>
      </c>
      <c r="K80" s="17">
        <f>$F80*('BEA Use Condensed'!D68/SUM('BEA Use Condensed'!$C68:$J68))</f>
        <v>0</v>
      </c>
      <c r="L80" s="17">
        <f>$F80*('BEA Use Condensed'!E68/SUM('BEA Use Condensed'!$C68:$J68))</f>
        <v>0</v>
      </c>
      <c r="M80" s="17">
        <f>$F80*('BEA Use Condensed'!F68/SUM('BEA Use Condensed'!$C68:$J68))</f>
        <v>0</v>
      </c>
      <c r="N80" s="17">
        <f>$F80*('BEA Use Condensed'!G68/SUM('BEA Use Condensed'!$C68:$J68))</f>
        <v>0</v>
      </c>
      <c r="O80" s="19">
        <f t="shared" si="16"/>
        <v>1</v>
      </c>
      <c r="P80" s="19">
        <f t="shared" si="17"/>
        <v>0</v>
      </c>
      <c r="Q80" s="19">
        <f t="shared" si="18"/>
        <v>0</v>
      </c>
      <c r="R80" s="19">
        <f t="shared" si="15"/>
        <v>0</v>
      </c>
      <c r="S80" s="58">
        <f t="shared" si="19"/>
        <v>0</v>
      </c>
      <c r="T80" s="58">
        <f t="shared" si="20"/>
        <v>0</v>
      </c>
      <c r="U80" s="58">
        <f t="shared" si="21"/>
        <v>0</v>
      </c>
      <c r="V80" s="58">
        <f t="shared" si="22"/>
        <v>0</v>
      </c>
      <c r="W80" s="58">
        <f t="shared" si="23"/>
        <v>0</v>
      </c>
    </row>
    <row r="81" spans="1:23">
      <c r="A81" s="4" t="str">
        <f>'BEA Use'!A75</f>
        <v>GFGN</v>
      </c>
      <c r="B81" s="14" t="str">
        <f>'BEA Use'!B75</f>
        <v>Federal general government (nondefense)</v>
      </c>
      <c r="C81" s="4">
        <f>'BEA Use Condensed'!M69</f>
        <v>392795</v>
      </c>
      <c r="D81" s="17">
        <f>C81-'Imports Calculations'!H99-'BEA Use Condensed'!L69</f>
        <v>392795</v>
      </c>
      <c r="E81" s="17">
        <f>'BEA Use Condensed'!K69</f>
        <v>0</v>
      </c>
      <c r="F81" s="17">
        <f t="shared" si="11"/>
        <v>392795</v>
      </c>
      <c r="G81" s="17">
        <f>$F81*('BEA Use Condensed'!I69/SUM('BEA Use Condensed'!$C69:$J69))</f>
        <v>392795</v>
      </c>
      <c r="H81" s="17">
        <f>$F81*('BEA Use Condensed'!H69/SUM('BEA Use Condensed'!$C69:$J69))</f>
        <v>0</v>
      </c>
      <c r="I81" s="17">
        <f>$F81*('BEA Use Condensed'!J69/SUM('BEA Use Condensed'!$C69:$J69))</f>
        <v>0</v>
      </c>
      <c r="J81" s="17">
        <f>$F81*('BEA Use Condensed'!C69/SUM('BEA Use Condensed'!$C69:$J69))</f>
        <v>0</v>
      </c>
      <c r="K81" s="17">
        <f>$F81*('BEA Use Condensed'!D69/SUM('BEA Use Condensed'!$C69:$J69))</f>
        <v>0</v>
      </c>
      <c r="L81" s="17">
        <f>$F81*('BEA Use Condensed'!E69/SUM('BEA Use Condensed'!$C69:$J69))</f>
        <v>0</v>
      </c>
      <c r="M81" s="17">
        <f>$F81*('BEA Use Condensed'!F69/SUM('BEA Use Condensed'!$C69:$J69))</f>
        <v>0</v>
      </c>
      <c r="N81" s="17">
        <f>$F81*('BEA Use Condensed'!G69/SUM('BEA Use Condensed'!$C69:$J69))</f>
        <v>0</v>
      </c>
      <c r="O81" s="19">
        <f t="shared" si="16"/>
        <v>1</v>
      </c>
      <c r="P81" s="19">
        <f t="shared" si="17"/>
        <v>0</v>
      </c>
      <c r="Q81" s="19">
        <f t="shared" si="18"/>
        <v>0</v>
      </c>
      <c r="R81" s="19">
        <f t="shared" si="15"/>
        <v>0</v>
      </c>
      <c r="S81" s="58">
        <f t="shared" si="19"/>
        <v>0</v>
      </c>
      <c r="T81" s="58">
        <f t="shared" si="20"/>
        <v>0</v>
      </c>
      <c r="U81" s="58">
        <f t="shared" si="21"/>
        <v>0</v>
      </c>
      <c r="V81" s="58">
        <f t="shared" si="22"/>
        <v>0</v>
      </c>
      <c r="W81" s="58">
        <f t="shared" si="23"/>
        <v>0</v>
      </c>
    </row>
    <row r="82" spans="1:23">
      <c r="A82" s="4" t="str">
        <f>'BEA Use'!A76</f>
        <v>GFE</v>
      </c>
      <c r="B82" s="14" t="str">
        <f>'BEA Use'!B76</f>
        <v>Federal government enterprises</v>
      </c>
      <c r="C82" s="4">
        <f>'BEA Use Condensed'!M70</f>
        <v>71314</v>
      </c>
      <c r="D82" s="17">
        <f>C82-'Imports Calculations'!H100-'BEA Use Condensed'!L70</f>
        <v>71025</v>
      </c>
      <c r="E82" s="17">
        <f>'BEA Use Condensed'!K70</f>
        <v>710</v>
      </c>
      <c r="F82" s="17">
        <f t="shared" ref="F82:F95" si="24">D82-E82</f>
        <v>70315</v>
      </c>
      <c r="G82" s="17">
        <f>$F82*('BEA Use Condensed'!I70/SUM('BEA Use Condensed'!$C70:$J70))</f>
        <v>1732.90228460547</v>
      </c>
      <c r="H82" s="17">
        <f>$F82*('BEA Use Condensed'!H70/SUM('BEA Use Condensed'!$C70:$J70))</f>
        <v>62095.66519836268</v>
      </c>
      <c r="I82" s="17">
        <f>$F82*('BEA Use Condensed'!J70/SUM('BEA Use Condensed'!$C70:$J70))</f>
        <v>6228.4890160474761</v>
      </c>
      <c r="J82" s="17">
        <f>$F82*('BEA Use Condensed'!C70/SUM('BEA Use Condensed'!$C70:$J70))</f>
        <v>175.28207016699008</v>
      </c>
      <c r="K82" s="17">
        <f>$F82*('BEA Use Condensed'!D70/SUM('BEA Use Condensed'!$C70:$J70))</f>
        <v>4.9796042661076729</v>
      </c>
      <c r="L82" s="17">
        <f>$F82*('BEA Use Condensed'!E70/SUM('BEA Use Condensed'!$C70:$J70))</f>
        <v>74.694063991615081</v>
      </c>
      <c r="M82" s="17">
        <f>$F82*('BEA Use Condensed'!F70/SUM('BEA Use Condensed'!$C70:$J70))</f>
        <v>2.9877625596646036</v>
      </c>
      <c r="N82" s="17">
        <f>$F82*('BEA Use Condensed'!G70/SUM('BEA Use Condensed'!$C70:$J70))</f>
        <v>0</v>
      </c>
      <c r="O82" s="19">
        <f t="shared" si="16"/>
        <v>2.4398483415775711E-2</v>
      </c>
      <c r="P82" s="19">
        <f t="shared" si="17"/>
        <v>0.87427898906529644</v>
      </c>
      <c r="Q82" s="19">
        <f t="shared" si="18"/>
        <v>8.769431912773637E-2</v>
      </c>
      <c r="R82" s="19">
        <f t="shared" ref="R82:R95" si="25">E82/D82</f>
        <v>9.9964801126363953E-3</v>
      </c>
      <c r="S82" s="58">
        <f t="shared" si="19"/>
        <v>2.467892575388808E-3</v>
      </c>
      <c r="T82" s="58">
        <f t="shared" si="20"/>
        <v>7.0110584528091136E-5</v>
      </c>
      <c r="U82" s="58">
        <f t="shared" si="21"/>
        <v>1.0516587679213669E-3</v>
      </c>
      <c r="V82" s="58">
        <f t="shared" si="22"/>
        <v>4.206635071685468E-5</v>
      </c>
      <c r="W82" s="58">
        <f t="shared" si="23"/>
        <v>0</v>
      </c>
    </row>
    <row r="83" spans="1:23">
      <c r="A83" s="4" t="str">
        <f>'BEA Use'!A77</f>
        <v>GSLG</v>
      </c>
      <c r="B83" s="14" t="str">
        <f>'BEA Use'!B77</f>
        <v>State and local general government</v>
      </c>
      <c r="C83" s="4">
        <f>'BEA Use Condensed'!M71</f>
        <v>1744461</v>
      </c>
      <c r="D83" s="17">
        <f>C83-'Imports Calculations'!H101-'BEA Use Condensed'!L71</f>
        <v>1744461</v>
      </c>
      <c r="E83" s="17">
        <f>'BEA Use Condensed'!K71</f>
        <v>0</v>
      </c>
      <c r="F83" s="17">
        <f t="shared" si="24"/>
        <v>1744461</v>
      </c>
      <c r="G83" s="17">
        <f>$F83*('BEA Use Condensed'!I71/SUM('BEA Use Condensed'!$C71:$J71))</f>
        <v>1744461</v>
      </c>
      <c r="H83" s="17">
        <f>$F83*('BEA Use Condensed'!H71/SUM('BEA Use Condensed'!$C71:$J71))</f>
        <v>0</v>
      </c>
      <c r="I83" s="17">
        <f>$F83*('BEA Use Condensed'!J71/SUM('BEA Use Condensed'!$C71:$J71))</f>
        <v>0</v>
      </c>
      <c r="J83" s="17">
        <f>$F83*('BEA Use Condensed'!C71/SUM('BEA Use Condensed'!$C71:$J71))</f>
        <v>0</v>
      </c>
      <c r="K83" s="17">
        <f>$F83*('BEA Use Condensed'!D71/SUM('BEA Use Condensed'!$C71:$J71))</f>
        <v>0</v>
      </c>
      <c r="L83" s="17">
        <f>$F83*('BEA Use Condensed'!E71/SUM('BEA Use Condensed'!$C71:$J71))</f>
        <v>0</v>
      </c>
      <c r="M83" s="17">
        <f>$F83*('BEA Use Condensed'!F71/SUM('BEA Use Condensed'!$C71:$J71))</f>
        <v>0</v>
      </c>
      <c r="N83" s="17">
        <f>$F83*('BEA Use Condensed'!G71/SUM('BEA Use Condensed'!$C71:$J71))</f>
        <v>0</v>
      </c>
      <c r="O83" s="19">
        <f t="shared" si="16"/>
        <v>1</v>
      </c>
      <c r="P83" s="19">
        <f t="shared" si="17"/>
        <v>0</v>
      </c>
      <c r="Q83" s="19">
        <f t="shared" si="18"/>
        <v>0</v>
      </c>
      <c r="R83" s="19">
        <f t="shared" si="25"/>
        <v>0</v>
      </c>
      <c r="S83" s="58">
        <f t="shared" si="19"/>
        <v>0</v>
      </c>
      <c r="T83" s="58">
        <f t="shared" si="20"/>
        <v>0</v>
      </c>
      <c r="U83" s="58">
        <f t="shared" si="21"/>
        <v>0</v>
      </c>
      <c r="V83" s="58">
        <f t="shared" si="22"/>
        <v>0</v>
      </c>
      <c r="W83" s="58">
        <f t="shared" si="23"/>
        <v>0</v>
      </c>
    </row>
    <row r="84" spans="1:23">
      <c r="A84" s="4" t="str">
        <f>'BEA Use'!A78</f>
        <v>GSLE</v>
      </c>
      <c r="B84" s="14" t="str">
        <f>'BEA Use'!B78</f>
        <v>State and local government enterprises</v>
      </c>
      <c r="C84" s="4">
        <f>'BEA Use Condensed'!M72</f>
        <v>104108</v>
      </c>
      <c r="D84" s="17">
        <f>C84-'Imports Calculations'!H102-'BEA Use Condensed'!L72</f>
        <v>104108</v>
      </c>
      <c r="E84" s="17">
        <f>'BEA Use Condensed'!K72</f>
        <v>0</v>
      </c>
      <c r="F84" s="17">
        <f t="shared" si="24"/>
        <v>104108</v>
      </c>
      <c r="G84" s="17">
        <f>$F84*('BEA Use Condensed'!I72/SUM('BEA Use Condensed'!$C72:$J72))</f>
        <v>6583.1897027040013</v>
      </c>
      <c r="H84" s="17">
        <f>$F84*('BEA Use Condensed'!H72/SUM('BEA Use Condensed'!$C72:$J72))</f>
        <v>22091.636597665816</v>
      </c>
      <c r="I84" s="17">
        <f>$F84*('BEA Use Condensed'!J72/SUM('BEA Use Condensed'!$C72:$J72))</f>
        <v>72130.078516882</v>
      </c>
      <c r="J84" s="17">
        <f>$F84*('BEA Use Condensed'!C72/SUM('BEA Use Condensed'!$C72:$J72))</f>
        <v>3005.0865952643967</v>
      </c>
      <c r="K84" s="17">
        <f>$F84*('BEA Use Condensed'!D72/SUM('BEA Use Condensed'!$C72:$J72))</f>
        <v>0</v>
      </c>
      <c r="L84" s="17">
        <f>$F84*('BEA Use Condensed'!E72/SUM('BEA Use Condensed'!$C72:$J72))</f>
        <v>295.00850103261126</v>
      </c>
      <c r="M84" s="17">
        <f>$F84*('BEA Use Condensed'!F72/SUM('BEA Use Condensed'!$C72:$J72))</f>
        <v>3.0000864511790981</v>
      </c>
      <c r="N84" s="17">
        <f>$F84*('BEA Use Condensed'!G72/SUM('BEA Use Condensed'!$C72:$J72))</f>
        <v>0</v>
      </c>
      <c r="O84" s="19">
        <f t="shared" si="16"/>
        <v>6.3234234666922823E-2</v>
      </c>
      <c r="P84" s="19">
        <f t="shared" si="17"/>
        <v>0.21219922193938809</v>
      </c>
      <c r="Q84" s="19">
        <f t="shared" si="18"/>
        <v>0.69283896066471362</v>
      </c>
      <c r="R84" s="19">
        <f t="shared" si="25"/>
        <v>0</v>
      </c>
      <c r="S84" s="58">
        <f t="shared" si="19"/>
        <v>2.8865088132174248E-2</v>
      </c>
      <c r="T84" s="58">
        <f t="shared" si="20"/>
        <v>0</v>
      </c>
      <c r="U84" s="58">
        <f t="shared" si="21"/>
        <v>2.8336775371019638E-3</v>
      </c>
      <c r="V84" s="58">
        <f t="shared" si="22"/>
        <v>2.8817059699342013E-5</v>
      </c>
      <c r="W84" s="58">
        <f t="shared" si="23"/>
        <v>0</v>
      </c>
    </row>
    <row r="85" spans="1:23">
      <c r="A85" s="4" t="str">
        <f>'BEA Use'!A79</f>
        <v>Other</v>
      </c>
      <c r="B85" s="14" t="str">
        <f>'BEA Use'!B79</f>
        <v>Noncomparable imports and rest-of-the-world adjustment</v>
      </c>
      <c r="C85" s="4">
        <f>'BEA Use Condensed'!M73</f>
        <v>273020</v>
      </c>
      <c r="D85" s="17">
        <f>C85-'Imports Calculations'!H103-'BEA Use Condensed'!L73</f>
        <v>3131</v>
      </c>
      <c r="E85" s="17">
        <f>'BEA Use Condensed'!K73</f>
        <v>218793</v>
      </c>
      <c r="F85" s="17">
        <f t="shared" si="24"/>
        <v>-215662</v>
      </c>
      <c r="G85" s="17">
        <f>$F85*('BEA Use Condensed'!I73/SUM('BEA Use Condensed'!$C73:$J73))</f>
        <v>-59086.62352702528</v>
      </c>
      <c r="H85" s="17">
        <f>$F85*('BEA Use Condensed'!H73/SUM('BEA Use Condensed'!$C73:$J73))</f>
        <v>-475779.15768897411</v>
      </c>
      <c r="I85" s="17">
        <f>$F85*('BEA Use Condensed'!J73/SUM('BEA Use Condensed'!$C73:$J73))</f>
        <v>340222.3452154831</v>
      </c>
      <c r="J85" s="17">
        <f>$F85*('BEA Use Condensed'!C73/SUM('BEA Use Condensed'!$C73:$J73))</f>
        <v>-4756.5189296844746</v>
      </c>
      <c r="K85" s="17">
        <f>$F85*('BEA Use Condensed'!D73/SUM('BEA Use Condensed'!$C73:$J73))</f>
        <v>-578.62340314862763</v>
      </c>
      <c r="L85" s="17">
        <f>$F85*('BEA Use Condensed'!E73/SUM('BEA Use Condensed'!$C73:$J73))</f>
        <v>-15440.823293146574</v>
      </c>
      <c r="M85" s="17">
        <f>$F85*('BEA Use Condensed'!F73/SUM('BEA Use Condensed'!$C73:$J73))</f>
        <v>-242.59837350397405</v>
      </c>
      <c r="N85" s="17">
        <f>$F85*('BEA Use Condensed'!G73/SUM('BEA Use Condensed'!$C73:$J73))</f>
        <v>0</v>
      </c>
      <c r="O85" s="19">
        <f t="shared" si="16"/>
        <v>-18.871486275000091</v>
      </c>
      <c r="P85" s="19">
        <f t="shared" si="17"/>
        <v>-151.95757192238074</v>
      </c>
      <c r="Q85" s="19">
        <f t="shared" si="18"/>
        <v>108.66251843356216</v>
      </c>
      <c r="R85" s="19">
        <f t="shared" si="25"/>
        <v>69.879591184924948</v>
      </c>
      <c r="S85" s="58">
        <f t="shared" si="19"/>
        <v>-1.5191692525341662</v>
      </c>
      <c r="T85" s="58">
        <f t="shared" si="20"/>
        <v>-0.18480466405257989</v>
      </c>
      <c r="U85" s="58">
        <f t="shared" si="21"/>
        <v>-4.931594791806635</v>
      </c>
      <c r="V85" s="58">
        <f t="shared" si="22"/>
        <v>-7.7482712712863E-2</v>
      </c>
      <c r="W85" s="58">
        <f t="shared" si="23"/>
        <v>0</v>
      </c>
    </row>
    <row r="86" spans="1:23">
      <c r="A86" s="4" t="str">
        <f>'BEA Use'!A80</f>
        <v>Used</v>
      </c>
      <c r="B86" s="14" t="str">
        <f>'BEA Use'!B80</f>
        <v>Scrap, used and secondhand goods</v>
      </c>
      <c r="C86" s="4">
        <f>'BEA Use Condensed'!M74</f>
        <v>183665</v>
      </c>
      <c r="D86" s="17">
        <f>C86-'Imports Calculations'!H104-'BEA Use Condensed'!L74</f>
        <v>60172.956130270628</v>
      </c>
      <c r="E86" s="17">
        <f>'BEA Use Condensed'!K74</f>
        <v>36288</v>
      </c>
      <c r="F86" s="17">
        <f t="shared" si="24"/>
        <v>23884.956130270628</v>
      </c>
      <c r="G86" s="17">
        <f>$F86*('BEA Use Condensed'!I74/SUM('BEA Use Condensed'!$C74:$J74))</f>
        <v>1659.0348937754618</v>
      </c>
      <c r="H86" s="17">
        <f>$F86*('BEA Use Condensed'!H74/SUM('BEA Use Condensed'!$C74:$J74))</f>
        <v>-8280.6591506577588</v>
      </c>
      <c r="I86" s="17">
        <f>$F86*('BEA Use Condensed'!J74/SUM('BEA Use Condensed'!$C74:$J74))</f>
        <v>29307.417166060499</v>
      </c>
      <c r="J86" s="17">
        <f>$F86*('BEA Use Condensed'!C74/SUM('BEA Use Condensed'!$C74:$J74))</f>
        <v>1138.1329058511321</v>
      </c>
      <c r="K86" s="17">
        <f>$F86*('BEA Use Condensed'!D74/SUM('BEA Use Condensed'!$C74:$J74))</f>
        <v>1.6446589551427593</v>
      </c>
      <c r="L86" s="17">
        <f>$F86*('BEA Use Condensed'!E74/SUM('BEA Use Condensed'!$C74:$J74))</f>
        <v>16.994329213143899</v>
      </c>
      <c r="M86" s="17">
        <f>$F86*('BEA Use Condensed'!F74/SUM('BEA Use Condensed'!$C74:$J74))</f>
        <v>42.391327073005939</v>
      </c>
      <c r="N86" s="17">
        <f>$F86*('BEA Use Condensed'!G74/SUM('BEA Use Condensed'!$C74:$J74))</f>
        <v>0</v>
      </c>
      <c r="O86" s="19">
        <f t="shared" si="16"/>
        <v>2.757110503568674E-2</v>
      </c>
      <c r="P86" s="19">
        <f t="shared" si="17"/>
        <v>-0.13761429856845753</v>
      </c>
      <c r="Q86" s="19">
        <f t="shared" si="18"/>
        <v>0.48705297281077237</v>
      </c>
      <c r="R86" s="19">
        <f t="shared" si="25"/>
        <v>0.60306161328419339</v>
      </c>
      <c r="S86" s="58">
        <f t="shared" si="19"/>
        <v>1.891435919131423E-2</v>
      </c>
      <c r="T86" s="58">
        <f t="shared" si="20"/>
        <v>2.7332194741806887E-5</v>
      </c>
      <c r="U86" s="58">
        <f t="shared" si="21"/>
        <v>2.8242470215942618E-4</v>
      </c>
      <c r="V86" s="58">
        <f t="shared" si="22"/>
        <v>7.0449134958953008E-4</v>
      </c>
      <c r="W86" s="58">
        <f t="shared" si="23"/>
        <v>0</v>
      </c>
    </row>
    <row r="87" spans="1:23">
      <c r="A87" s="4" t="str">
        <f>'BEA Use'!A81</f>
        <v>T005</v>
      </c>
      <c r="B87" s="14" t="str">
        <f>'BEA Use'!B81</f>
        <v>Total Intermediate</v>
      </c>
      <c r="C87" s="4">
        <f>'BEA Use Condensed'!M75</f>
        <v>37083800</v>
      </c>
      <c r="D87" s="17">
        <f>C87-'Imports Calculations'!H105-'BEA Use Condensed'!L75</f>
        <v>34330512.667405508</v>
      </c>
      <c r="E87" s="17">
        <f>'BEA Use Condensed'!K75</f>
        <v>2059753</v>
      </c>
      <c r="F87" s="17">
        <f t="shared" si="24"/>
        <v>32270759.667405508</v>
      </c>
      <c r="G87" s="17">
        <f>$F87*('BEA Use Condensed'!I75/SUM('BEA Use Condensed'!$C75:$J75))</f>
        <v>4307038.3818210484</v>
      </c>
      <c r="H87" s="17">
        <f>$F87*('BEA Use Condensed'!H75/SUM('BEA Use Condensed'!$C75:$J75))</f>
        <v>14230043.088171737</v>
      </c>
      <c r="I87" s="17">
        <f>$F87*('BEA Use Condensed'!J75/SUM('BEA Use Condensed'!$C75:$J75))</f>
        <v>12978934.727803873</v>
      </c>
      <c r="J87" s="17">
        <f>$F87*('BEA Use Condensed'!C75/SUM('BEA Use Condensed'!$C75:$J75))</f>
        <v>167928.23440190832</v>
      </c>
      <c r="K87" s="17">
        <f>$F87*('BEA Use Condensed'!D75/SUM('BEA Use Condensed'!$C75:$J75))</f>
        <v>49432.614794774578</v>
      </c>
      <c r="L87" s="17">
        <f>$F87*('BEA Use Condensed'!E75/SUM('BEA Use Condensed'!$C75:$J75))</f>
        <v>520527.37354676827</v>
      </c>
      <c r="M87" s="17">
        <f>$F87*('BEA Use Condensed'!F75/SUM('BEA Use Condensed'!$C75:$J75))</f>
        <v>16855.246865398025</v>
      </c>
      <c r="N87" s="17">
        <f>$F87*('BEA Use Condensed'!G75/SUM('BEA Use Condensed'!$C75:$J75))</f>
        <v>0</v>
      </c>
      <c r="O87" s="19">
        <f t="shared" si="16"/>
        <v>0.12545802690299726</v>
      </c>
      <c r="P87" s="19">
        <f t="shared" si="17"/>
        <v>0.41450132790129279</v>
      </c>
      <c r="Q87" s="19">
        <f t="shared" si="18"/>
        <v>0.37805828458036661</v>
      </c>
      <c r="R87" s="19">
        <f t="shared" si="25"/>
        <v>5.999773495825466E-2</v>
      </c>
      <c r="S87" s="58">
        <f t="shared" si="19"/>
        <v>4.8915154873683192E-3</v>
      </c>
      <c r="T87" s="58">
        <f t="shared" si="20"/>
        <v>1.4399031926402746E-3</v>
      </c>
      <c r="U87" s="58">
        <f t="shared" si="21"/>
        <v>1.5162237120943833E-2</v>
      </c>
      <c r="V87" s="58">
        <f t="shared" si="22"/>
        <v>4.9096985613619856E-4</v>
      </c>
      <c r="W87" s="58">
        <f t="shared" si="23"/>
        <v>0</v>
      </c>
    </row>
    <row r="88" spans="1:23">
      <c r="A88" s="4" t="str">
        <f>'BEA Use'!A82</f>
        <v>V001</v>
      </c>
      <c r="B88" s="14" t="str">
        <f>'BEA Use'!B82</f>
        <v>Compensation of employees</v>
      </c>
      <c r="C88" s="4">
        <f>'BEA Use Condensed'!M76</f>
        <v>0</v>
      </c>
      <c r="D88" s="17" t="e">
        <f>C88-'Imports Calculations'!H106-'BEA Use Condensed'!L76</f>
        <v>#DIV/0!</v>
      </c>
      <c r="E88" s="17">
        <f>'BEA Use Condensed'!K76</f>
        <v>0</v>
      </c>
      <c r="F88" s="17" t="e">
        <f t="shared" si="24"/>
        <v>#DIV/0!</v>
      </c>
      <c r="G88" s="17" t="e">
        <f>$F88*('BEA Use Condensed'!I76/SUM('BEA Use Condensed'!$C76:$J76))</f>
        <v>#DIV/0!</v>
      </c>
      <c r="H88" s="17" t="e">
        <f>$F88*('BEA Use Condensed'!H76/SUM('BEA Use Condensed'!$C76:$J76))</f>
        <v>#DIV/0!</v>
      </c>
      <c r="I88" s="17" t="e">
        <f>$F88*('BEA Use Condensed'!J76/SUM('BEA Use Condensed'!$C76:$J76))</f>
        <v>#DIV/0!</v>
      </c>
      <c r="J88" s="17" t="e">
        <f>$F88*('BEA Use Condensed'!C76/SUM('BEA Use Condensed'!$C76:$J76))</f>
        <v>#DIV/0!</v>
      </c>
      <c r="K88" s="17" t="e">
        <f>$F88*('BEA Use Condensed'!D76/SUM('BEA Use Condensed'!$C76:$J76))</f>
        <v>#DIV/0!</v>
      </c>
      <c r="L88" s="17" t="e">
        <f>$F88*('BEA Use Condensed'!E76/SUM('BEA Use Condensed'!$C76:$J76))</f>
        <v>#DIV/0!</v>
      </c>
      <c r="M88" s="17" t="e">
        <f>$F88*('BEA Use Condensed'!F76/SUM('BEA Use Condensed'!$C76:$J76))</f>
        <v>#DIV/0!</v>
      </c>
      <c r="N88" s="17" t="e">
        <f>$F88*('BEA Use Condensed'!G76/SUM('BEA Use Condensed'!$C76:$J76))</f>
        <v>#DIV/0!</v>
      </c>
      <c r="O88" s="19" t="e">
        <f t="shared" si="16"/>
        <v>#DIV/0!</v>
      </c>
      <c r="P88" s="19" t="e">
        <f t="shared" si="17"/>
        <v>#DIV/0!</v>
      </c>
      <c r="Q88" s="19" t="e">
        <f t="shared" si="18"/>
        <v>#DIV/0!</v>
      </c>
      <c r="R88" s="19" t="e">
        <f t="shared" si="25"/>
        <v>#DIV/0!</v>
      </c>
      <c r="S88" s="58" t="e">
        <f t="shared" si="19"/>
        <v>#DIV/0!</v>
      </c>
      <c r="T88" s="58" t="e">
        <f t="shared" si="20"/>
        <v>#DIV/0!</v>
      </c>
      <c r="U88" s="58" t="e">
        <f t="shared" si="21"/>
        <v>#DIV/0!</v>
      </c>
      <c r="V88" s="58" t="e">
        <f t="shared" si="22"/>
        <v>#DIV/0!</v>
      </c>
      <c r="W88" s="58" t="e">
        <f t="shared" si="23"/>
        <v>#DIV/0!</v>
      </c>
    </row>
    <row r="89" spans="1:23">
      <c r="A89" s="4" t="str">
        <f>'BEA Use'!A83</f>
        <v>V003</v>
      </c>
      <c r="B89" s="14" t="str">
        <f>'BEA Use'!B83</f>
        <v>Gross operating surplus</v>
      </c>
      <c r="C89" s="4">
        <f>'BEA Use Condensed'!M77</f>
        <v>0</v>
      </c>
      <c r="D89" s="17" t="e">
        <f>C89-'Imports Calculations'!H107-'BEA Use Condensed'!L77</f>
        <v>#DIV/0!</v>
      </c>
      <c r="E89" s="17">
        <f>'BEA Use Condensed'!K77</f>
        <v>0</v>
      </c>
      <c r="F89" s="17" t="e">
        <f t="shared" si="24"/>
        <v>#DIV/0!</v>
      </c>
      <c r="G89" s="17" t="e">
        <f>$F89*('BEA Use Condensed'!I77/SUM('BEA Use Condensed'!$C77:$J77))</f>
        <v>#DIV/0!</v>
      </c>
      <c r="H89" s="17" t="e">
        <f>$F89*('BEA Use Condensed'!H77/SUM('BEA Use Condensed'!$C77:$J77))</f>
        <v>#DIV/0!</v>
      </c>
      <c r="I89" s="17" t="e">
        <f>$F89*('BEA Use Condensed'!J77/SUM('BEA Use Condensed'!$C77:$J77))</f>
        <v>#DIV/0!</v>
      </c>
      <c r="J89" s="17" t="e">
        <f>$F89*('BEA Use Condensed'!C77/SUM('BEA Use Condensed'!$C77:$J77))</f>
        <v>#DIV/0!</v>
      </c>
      <c r="K89" s="17" t="e">
        <f>$F89*('BEA Use Condensed'!D77/SUM('BEA Use Condensed'!$C77:$J77))</f>
        <v>#DIV/0!</v>
      </c>
      <c r="L89" s="17" t="e">
        <f>$F89*('BEA Use Condensed'!E77/SUM('BEA Use Condensed'!$C77:$J77))</f>
        <v>#DIV/0!</v>
      </c>
      <c r="M89" s="17" t="e">
        <f>$F89*('BEA Use Condensed'!F77/SUM('BEA Use Condensed'!$C77:$J77))</f>
        <v>#DIV/0!</v>
      </c>
      <c r="N89" s="17" t="e">
        <f>$F89*('BEA Use Condensed'!G77/SUM('BEA Use Condensed'!$C77:$J77))</f>
        <v>#DIV/0!</v>
      </c>
      <c r="O89" s="19" t="e">
        <f t="shared" si="16"/>
        <v>#DIV/0!</v>
      </c>
      <c r="P89" s="19" t="e">
        <f t="shared" si="17"/>
        <v>#DIV/0!</v>
      </c>
      <c r="Q89" s="19" t="e">
        <f t="shared" si="18"/>
        <v>#DIV/0!</v>
      </c>
      <c r="R89" s="19" t="e">
        <f t="shared" si="25"/>
        <v>#DIV/0!</v>
      </c>
      <c r="S89" s="58" t="e">
        <f t="shared" si="19"/>
        <v>#DIV/0!</v>
      </c>
      <c r="T89" s="58" t="e">
        <f t="shared" si="20"/>
        <v>#DIV/0!</v>
      </c>
      <c r="U89" s="58" t="e">
        <f t="shared" si="21"/>
        <v>#DIV/0!</v>
      </c>
      <c r="V89" s="58" t="e">
        <f t="shared" si="22"/>
        <v>#DIV/0!</v>
      </c>
      <c r="W89" s="58" t="e">
        <f t="shared" si="23"/>
        <v>#DIV/0!</v>
      </c>
    </row>
    <row r="90" spans="1:23">
      <c r="A90" s="4" t="str">
        <f>'BEA Use'!A84</f>
        <v>T00OTOP</v>
      </c>
      <c r="B90" s="14" t="str">
        <f>'BEA Use'!B84</f>
        <v>Other taxes on production</v>
      </c>
      <c r="C90" s="4">
        <f>'BEA Use Condensed'!M78</f>
        <v>0</v>
      </c>
      <c r="D90" s="17" t="e">
        <f>C90-'Imports Calculations'!H108-'BEA Use Condensed'!L78</f>
        <v>#DIV/0!</v>
      </c>
      <c r="E90" s="17">
        <f>'BEA Use Condensed'!K78</f>
        <v>0</v>
      </c>
      <c r="F90" s="17" t="e">
        <f t="shared" si="24"/>
        <v>#DIV/0!</v>
      </c>
      <c r="G90" s="17" t="e">
        <f>$F90*('BEA Use Condensed'!I78/SUM('BEA Use Condensed'!$C78:$J78))</f>
        <v>#DIV/0!</v>
      </c>
      <c r="H90" s="17" t="e">
        <f>$F90*('BEA Use Condensed'!H78/SUM('BEA Use Condensed'!$C78:$J78))</f>
        <v>#DIV/0!</v>
      </c>
      <c r="I90" s="17" t="e">
        <f>$F90*('BEA Use Condensed'!J78/SUM('BEA Use Condensed'!$C78:$J78))</f>
        <v>#DIV/0!</v>
      </c>
      <c r="J90" s="17" t="e">
        <f>$F90*('BEA Use Condensed'!C78/SUM('BEA Use Condensed'!$C78:$J78))</f>
        <v>#DIV/0!</v>
      </c>
      <c r="K90" s="17" t="e">
        <f>$F90*('BEA Use Condensed'!D78/SUM('BEA Use Condensed'!$C78:$J78))</f>
        <v>#DIV/0!</v>
      </c>
      <c r="L90" s="17" t="e">
        <f>$F90*('BEA Use Condensed'!E78/SUM('BEA Use Condensed'!$C78:$J78))</f>
        <v>#DIV/0!</v>
      </c>
      <c r="M90" s="17" t="e">
        <f>$F90*('BEA Use Condensed'!F78/SUM('BEA Use Condensed'!$C78:$J78))</f>
        <v>#DIV/0!</v>
      </c>
      <c r="N90" s="17" t="e">
        <f>$F90*('BEA Use Condensed'!G78/SUM('BEA Use Condensed'!$C78:$J78))</f>
        <v>#DIV/0!</v>
      </c>
      <c r="O90" s="19" t="e">
        <f t="shared" si="16"/>
        <v>#DIV/0!</v>
      </c>
      <c r="P90" s="19" t="e">
        <f t="shared" si="17"/>
        <v>#DIV/0!</v>
      </c>
      <c r="Q90" s="19" t="e">
        <f t="shared" si="18"/>
        <v>#DIV/0!</v>
      </c>
      <c r="R90" s="19" t="e">
        <f t="shared" si="25"/>
        <v>#DIV/0!</v>
      </c>
      <c r="S90" s="58" t="e">
        <f t="shared" si="19"/>
        <v>#DIV/0!</v>
      </c>
      <c r="T90" s="58" t="e">
        <f t="shared" si="20"/>
        <v>#DIV/0!</v>
      </c>
      <c r="U90" s="58" t="e">
        <f t="shared" si="21"/>
        <v>#DIV/0!</v>
      </c>
      <c r="V90" s="58" t="e">
        <f t="shared" si="22"/>
        <v>#DIV/0!</v>
      </c>
      <c r="W90" s="58" t="e">
        <f t="shared" si="23"/>
        <v>#DIV/0!</v>
      </c>
    </row>
    <row r="91" spans="1:23">
      <c r="A91" s="4" t="str">
        <f>'BEA Use'!A85</f>
        <v>VABAS</v>
      </c>
      <c r="B91" s="14" t="str">
        <f>'BEA Use'!B85</f>
        <v>Value Added (basic prices)</v>
      </c>
      <c r="C91" s="4">
        <f>'BEA Use Condensed'!M79</f>
        <v>0</v>
      </c>
      <c r="D91" s="17" t="e">
        <f>C91-'Imports Calculations'!H109-'BEA Use Condensed'!L79</f>
        <v>#DIV/0!</v>
      </c>
      <c r="E91" s="17">
        <f>'BEA Use Condensed'!K79</f>
        <v>0</v>
      </c>
      <c r="F91" s="17" t="e">
        <f t="shared" si="24"/>
        <v>#DIV/0!</v>
      </c>
      <c r="G91" s="17" t="e">
        <f>$F91*('BEA Use Condensed'!I79/SUM('BEA Use Condensed'!$C79:$J79))</f>
        <v>#DIV/0!</v>
      </c>
      <c r="H91" s="17" t="e">
        <f>$F91*('BEA Use Condensed'!H79/SUM('BEA Use Condensed'!$C79:$J79))</f>
        <v>#DIV/0!</v>
      </c>
      <c r="I91" s="17" t="e">
        <f>$F91*('BEA Use Condensed'!J79/SUM('BEA Use Condensed'!$C79:$J79))</f>
        <v>#DIV/0!</v>
      </c>
      <c r="J91" s="17" t="e">
        <f>$F91*('BEA Use Condensed'!C79/SUM('BEA Use Condensed'!$C79:$J79))</f>
        <v>#DIV/0!</v>
      </c>
      <c r="K91" s="17" t="e">
        <f>$F91*('BEA Use Condensed'!D79/SUM('BEA Use Condensed'!$C79:$J79))</f>
        <v>#DIV/0!</v>
      </c>
      <c r="L91" s="17" t="e">
        <f>$F91*('BEA Use Condensed'!E79/SUM('BEA Use Condensed'!$C79:$J79))</f>
        <v>#DIV/0!</v>
      </c>
      <c r="M91" s="17" t="e">
        <f>$F91*('BEA Use Condensed'!F79/SUM('BEA Use Condensed'!$C79:$J79))</f>
        <v>#DIV/0!</v>
      </c>
      <c r="N91" s="17" t="e">
        <f>$F91*('BEA Use Condensed'!G79/SUM('BEA Use Condensed'!$C79:$J79))</f>
        <v>#DIV/0!</v>
      </c>
      <c r="O91" s="19" t="e">
        <f t="shared" si="16"/>
        <v>#DIV/0!</v>
      </c>
      <c r="P91" s="19" t="e">
        <f t="shared" si="17"/>
        <v>#DIV/0!</v>
      </c>
      <c r="Q91" s="19" t="e">
        <f t="shared" si="18"/>
        <v>#DIV/0!</v>
      </c>
      <c r="R91" s="19" t="e">
        <f t="shared" si="25"/>
        <v>#DIV/0!</v>
      </c>
      <c r="S91" s="58" t="e">
        <f t="shared" si="19"/>
        <v>#DIV/0!</v>
      </c>
      <c r="T91" s="58" t="e">
        <f t="shared" si="20"/>
        <v>#DIV/0!</v>
      </c>
      <c r="U91" s="58" t="e">
        <f t="shared" si="21"/>
        <v>#DIV/0!</v>
      </c>
      <c r="V91" s="58" t="e">
        <f t="shared" si="22"/>
        <v>#DIV/0!</v>
      </c>
      <c r="W91" s="58" t="e">
        <f t="shared" si="23"/>
        <v>#DIV/0!</v>
      </c>
    </row>
    <row r="92" spans="1:23">
      <c r="A92" s="4" t="str">
        <f>'BEA Use'!A86</f>
        <v>T018</v>
      </c>
      <c r="B92" s="14" t="str">
        <f>'BEA Use'!B86</f>
        <v>Total industry output (basic prices)</v>
      </c>
      <c r="C92" s="4">
        <f>'BEA Use Condensed'!M80</f>
        <v>0</v>
      </c>
      <c r="D92" s="17" t="e">
        <f>C92-'Imports Calculations'!H110-'BEA Use Condensed'!L80</f>
        <v>#DIV/0!</v>
      </c>
      <c r="E92" s="17">
        <f>'BEA Use Condensed'!K80</f>
        <v>0</v>
      </c>
      <c r="F92" s="17" t="e">
        <f t="shared" si="24"/>
        <v>#DIV/0!</v>
      </c>
      <c r="G92" s="17" t="e">
        <f>$F92*('BEA Use Condensed'!I80/SUM('BEA Use Condensed'!$C80:$J80))</f>
        <v>#DIV/0!</v>
      </c>
      <c r="H92" s="17" t="e">
        <f>$F92*('BEA Use Condensed'!H80/SUM('BEA Use Condensed'!$C80:$J80))</f>
        <v>#DIV/0!</v>
      </c>
      <c r="I92" s="17" t="e">
        <f>$F92*('BEA Use Condensed'!J80/SUM('BEA Use Condensed'!$C80:$J80))</f>
        <v>#DIV/0!</v>
      </c>
      <c r="J92" s="17" t="e">
        <f>$F92*('BEA Use Condensed'!C80/SUM('BEA Use Condensed'!$C80:$J80))</f>
        <v>#DIV/0!</v>
      </c>
      <c r="K92" s="17" t="e">
        <f>$F92*('BEA Use Condensed'!D80/SUM('BEA Use Condensed'!$C80:$J80))</f>
        <v>#DIV/0!</v>
      </c>
      <c r="L92" s="17" t="e">
        <f>$F92*('BEA Use Condensed'!E80/SUM('BEA Use Condensed'!$C80:$J80))</f>
        <v>#DIV/0!</v>
      </c>
      <c r="M92" s="17" t="e">
        <f>$F92*('BEA Use Condensed'!F80/SUM('BEA Use Condensed'!$C80:$J80))</f>
        <v>#DIV/0!</v>
      </c>
      <c r="N92" s="17" t="e">
        <f>$F92*('BEA Use Condensed'!G80/SUM('BEA Use Condensed'!$C80:$J80))</f>
        <v>#DIV/0!</v>
      </c>
      <c r="O92" s="19" t="e">
        <f t="shared" si="16"/>
        <v>#DIV/0!</v>
      </c>
      <c r="P92" s="19" t="e">
        <f t="shared" si="17"/>
        <v>#DIV/0!</v>
      </c>
      <c r="Q92" s="19" t="e">
        <f t="shared" si="18"/>
        <v>#DIV/0!</v>
      </c>
      <c r="R92" s="19" t="e">
        <f t="shared" si="25"/>
        <v>#DIV/0!</v>
      </c>
      <c r="S92" s="58" t="e">
        <f t="shared" si="19"/>
        <v>#DIV/0!</v>
      </c>
      <c r="T92" s="58" t="e">
        <f t="shared" si="20"/>
        <v>#DIV/0!</v>
      </c>
      <c r="U92" s="58" t="e">
        <f t="shared" si="21"/>
        <v>#DIV/0!</v>
      </c>
      <c r="V92" s="58" t="e">
        <f t="shared" si="22"/>
        <v>#DIV/0!</v>
      </c>
      <c r="W92" s="58" t="e">
        <f t="shared" si="23"/>
        <v>#DIV/0!</v>
      </c>
    </row>
    <row r="93" spans="1:23">
      <c r="A93" s="4" t="str">
        <f>'BEA Use'!A87</f>
        <v>T00TOP</v>
      </c>
      <c r="B93" s="14" t="str">
        <f>'BEA Use'!B87</f>
        <v>Taxes on products and imports</v>
      </c>
      <c r="C93" s="4">
        <f>'BEA Use Condensed'!M81</f>
        <v>0</v>
      </c>
      <c r="D93" s="17" t="e">
        <f>C93-'Imports Calculations'!H111-'BEA Use Condensed'!L81</f>
        <v>#DIV/0!</v>
      </c>
      <c r="E93" s="17">
        <f>'BEA Use Condensed'!K81</f>
        <v>0</v>
      </c>
      <c r="F93" s="17" t="e">
        <f t="shared" si="24"/>
        <v>#DIV/0!</v>
      </c>
      <c r="G93" s="17" t="e">
        <f>$F93*('BEA Use Condensed'!I81/SUM('BEA Use Condensed'!$C81:$J81))</f>
        <v>#DIV/0!</v>
      </c>
      <c r="H93" s="17" t="e">
        <f>$F93*('BEA Use Condensed'!H81/SUM('BEA Use Condensed'!$C81:$J81))</f>
        <v>#DIV/0!</v>
      </c>
      <c r="I93" s="17" t="e">
        <f>$F93*('BEA Use Condensed'!J81/SUM('BEA Use Condensed'!$C81:$J81))</f>
        <v>#DIV/0!</v>
      </c>
      <c r="J93" s="17" t="e">
        <f>$F93*('BEA Use Condensed'!C81/SUM('BEA Use Condensed'!$C81:$J81))</f>
        <v>#DIV/0!</v>
      </c>
      <c r="K93" s="17" t="e">
        <f>$F93*('BEA Use Condensed'!D81/SUM('BEA Use Condensed'!$C81:$J81))</f>
        <v>#DIV/0!</v>
      </c>
      <c r="L93" s="17" t="e">
        <f>$F93*('BEA Use Condensed'!E81/SUM('BEA Use Condensed'!$C81:$J81))</f>
        <v>#DIV/0!</v>
      </c>
      <c r="M93" s="17" t="e">
        <f>$F93*('BEA Use Condensed'!F81/SUM('BEA Use Condensed'!$C81:$J81))</f>
        <v>#DIV/0!</v>
      </c>
      <c r="N93" s="17" t="e">
        <f>$F93*('BEA Use Condensed'!G81/SUM('BEA Use Condensed'!$C81:$J81))</f>
        <v>#DIV/0!</v>
      </c>
      <c r="O93" s="19" t="e">
        <f t="shared" si="16"/>
        <v>#DIV/0!</v>
      </c>
      <c r="P93" s="19" t="e">
        <f t="shared" si="17"/>
        <v>#DIV/0!</v>
      </c>
      <c r="Q93" s="19" t="e">
        <f t="shared" si="18"/>
        <v>#DIV/0!</v>
      </c>
      <c r="R93" s="19" t="e">
        <f t="shared" si="25"/>
        <v>#DIV/0!</v>
      </c>
      <c r="S93" s="58" t="e">
        <f t="shared" si="19"/>
        <v>#DIV/0!</v>
      </c>
      <c r="T93" s="58" t="e">
        <f t="shared" si="20"/>
        <v>#DIV/0!</v>
      </c>
      <c r="U93" s="58" t="e">
        <f t="shared" si="21"/>
        <v>#DIV/0!</v>
      </c>
      <c r="V93" s="58" t="e">
        <f t="shared" si="22"/>
        <v>#DIV/0!</v>
      </c>
      <c r="W93" s="58" t="e">
        <f t="shared" si="23"/>
        <v>#DIV/0!</v>
      </c>
    </row>
    <row r="94" spans="1:23">
      <c r="A94" s="4" t="str">
        <f>'BEA Use'!A88</f>
        <v>T00SUB</v>
      </c>
      <c r="B94" s="14" t="str">
        <f>'BEA Use'!B88</f>
        <v>Less: Subsidies</v>
      </c>
      <c r="C94" s="4">
        <f>'BEA Use Condensed'!M82</f>
        <v>0</v>
      </c>
      <c r="D94" s="17" t="e">
        <f>C94-'Imports Calculations'!H112-'BEA Use Condensed'!L82</f>
        <v>#DIV/0!</v>
      </c>
      <c r="E94" s="17">
        <f>'BEA Use Condensed'!K82</f>
        <v>0</v>
      </c>
      <c r="F94" s="17" t="e">
        <f t="shared" si="24"/>
        <v>#DIV/0!</v>
      </c>
      <c r="G94" s="17" t="e">
        <f>$F94*('BEA Use Condensed'!I82/SUM('BEA Use Condensed'!$C82:$J82))</f>
        <v>#DIV/0!</v>
      </c>
      <c r="H94" s="17" t="e">
        <f>$F94*('BEA Use Condensed'!H82/SUM('BEA Use Condensed'!$C82:$J82))</f>
        <v>#DIV/0!</v>
      </c>
      <c r="I94" s="17" t="e">
        <f>$F94*('BEA Use Condensed'!J82/SUM('BEA Use Condensed'!$C82:$J82))</f>
        <v>#DIV/0!</v>
      </c>
      <c r="J94" s="17" t="e">
        <f>$F94*('BEA Use Condensed'!C82/SUM('BEA Use Condensed'!$C82:$J82))</f>
        <v>#DIV/0!</v>
      </c>
      <c r="K94" s="17" t="e">
        <f>$F94*('BEA Use Condensed'!D82/SUM('BEA Use Condensed'!$C82:$J82))</f>
        <v>#DIV/0!</v>
      </c>
      <c r="L94" s="17" t="e">
        <f>$F94*('BEA Use Condensed'!E82/SUM('BEA Use Condensed'!$C82:$J82))</f>
        <v>#DIV/0!</v>
      </c>
      <c r="M94" s="17" t="e">
        <f>$F94*('BEA Use Condensed'!F82/SUM('BEA Use Condensed'!$C82:$J82))</f>
        <v>#DIV/0!</v>
      </c>
      <c r="N94" s="17" t="e">
        <f>$F94*('BEA Use Condensed'!G82/SUM('BEA Use Condensed'!$C82:$J82))</f>
        <v>#DIV/0!</v>
      </c>
      <c r="O94" s="19" t="e">
        <f t="shared" si="16"/>
        <v>#DIV/0!</v>
      </c>
      <c r="P94" s="19" t="e">
        <f t="shared" si="17"/>
        <v>#DIV/0!</v>
      </c>
      <c r="Q94" s="19" t="e">
        <f t="shared" si="18"/>
        <v>#DIV/0!</v>
      </c>
      <c r="R94" s="19" t="e">
        <f t="shared" si="25"/>
        <v>#DIV/0!</v>
      </c>
      <c r="S94" s="58" t="e">
        <f t="shared" si="19"/>
        <v>#DIV/0!</v>
      </c>
      <c r="T94" s="58" t="e">
        <f t="shared" si="20"/>
        <v>#DIV/0!</v>
      </c>
      <c r="U94" s="58" t="e">
        <f t="shared" si="21"/>
        <v>#DIV/0!</v>
      </c>
      <c r="V94" s="58" t="e">
        <f t="shared" si="22"/>
        <v>#DIV/0!</v>
      </c>
      <c r="W94" s="58" t="e">
        <f t="shared" si="23"/>
        <v>#DIV/0!</v>
      </c>
    </row>
    <row r="95" spans="1:23">
      <c r="A95" s="4" t="str">
        <f>'BEA Use'!A89</f>
        <v>VAPRO</v>
      </c>
      <c r="B95" s="14" t="str">
        <f>'BEA Use'!B89</f>
        <v>Value Added (producer prices)</v>
      </c>
      <c r="C95" s="4">
        <f>'BEA Use Condensed'!M83</f>
        <v>0</v>
      </c>
      <c r="D95" s="17" t="e">
        <f>C95-'Imports Calculations'!H113-'BEA Use Condensed'!L83</f>
        <v>#DIV/0!</v>
      </c>
      <c r="E95" s="17">
        <f>'BEA Use Condensed'!K83</f>
        <v>0</v>
      </c>
      <c r="F95" s="17" t="e">
        <f t="shared" si="24"/>
        <v>#DIV/0!</v>
      </c>
      <c r="G95" s="17" t="e">
        <f>$F95*('BEA Use Condensed'!I83/SUM('BEA Use Condensed'!$C83:$J83))</f>
        <v>#DIV/0!</v>
      </c>
      <c r="H95" s="17" t="e">
        <f>$F95*('BEA Use Condensed'!H83/SUM('BEA Use Condensed'!$C83:$J83))</f>
        <v>#DIV/0!</v>
      </c>
      <c r="I95" s="17" t="e">
        <f>$F95*('BEA Use Condensed'!J83/SUM('BEA Use Condensed'!$C83:$J83))</f>
        <v>#DIV/0!</v>
      </c>
      <c r="J95" s="17" t="e">
        <f>$F95*('BEA Use Condensed'!C83/SUM('BEA Use Condensed'!$C83:$J83))</f>
        <v>#DIV/0!</v>
      </c>
      <c r="K95" s="17" t="e">
        <f>$F95*('BEA Use Condensed'!D83/SUM('BEA Use Condensed'!$C83:$J83))</f>
        <v>#DIV/0!</v>
      </c>
      <c r="L95" s="17" t="e">
        <f>$F95*('BEA Use Condensed'!E83/SUM('BEA Use Condensed'!$C83:$J83))</f>
        <v>#DIV/0!</v>
      </c>
      <c r="M95" s="17" t="e">
        <f>$F95*('BEA Use Condensed'!F83/SUM('BEA Use Condensed'!$C83:$J83))</f>
        <v>#DIV/0!</v>
      </c>
      <c r="N95" s="17" t="e">
        <f>$F95*('BEA Use Condensed'!G83/SUM('BEA Use Condensed'!$C83:$J83))</f>
        <v>#DIV/0!</v>
      </c>
      <c r="O95" s="19" t="e">
        <f t="shared" si="16"/>
        <v>#DIV/0!</v>
      </c>
      <c r="P95" s="19" t="e">
        <f t="shared" si="17"/>
        <v>#DIV/0!</v>
      </c>
      <c r="Q95" s="19" t="e">
        <f t="shared" si="18"/>
        <v>#DIV/0!</v>
      </c>
      <c r="R95" s="19" t="e">
        <f t="shared" si="25"/>
        <v>#DIV/0!</v>
      </c>
      <c r="S95" s="58" t="e">
        <f t="shared" si="19"/>
        <v>#DIV/0!</v>
      </c>
      <c r="T95" s="58" t="e">
        <f t="shared" si="20"/>
        <v>#DIV/0!</v>
      </c>
      <c r="U95" s="58" t="e">
        <f t="shared" si="21"/>
        <v>#DIV/0!</v>
      </c>
      <c r="V95" s="58" t="e">
        <f t="shared" si="22"/>
        <v>#DIV/0!</v>
      </c>
      <c r="W95" s="58" t="e">
        <f t="shared" si="23"/>
        <v>#DIV/0!</v>
      </c>
    </row>
    <row r="96" spans="1:23">
      <c r="B96" s="14"/>
      <c r="D96" s="17"/>
      <c r="E96" s="17"/>
      <c r="G96" s="17"/>
      <c r="H96" s="17"/>
    </row>
    <row r="97" spans="2:8">
      <c r="B97" s="14"/>
      <c r="D97" s="17"/>
      <c r="E97" s="17"/>
      <c r="G97" s="17"/>
      <c r="H97" s="1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CAFD-E1F7-E645-B37C-834DF0593CA8}">
  <sheetPr>
    <tabColor rgb="FFFFFF00"/>
  </sheetPr>
  <dimension ref="A1:V134"/>
  <sheetViews>
    <sheetView workbookViewId="0">
      <selection activeCell="E26" sqref="E26"/>
    </sheetView>
  </sheetViews>
  <sheetFormatPr defaultColWidth="11.44140625" defaultRowHeight="14.4"/>
  <cols>
    <col min="1" max="1" width="62.33203125" bestFit="1" customWidth="1"/>
    <col min="3" max="3" width="28.77734375" bestFit="1" customWidth="1"/>
    <col min="4" max="4" width="8.77734375" customWidth="1"/>
    <col min="5" max="5" width="28.6640625" bestFit="1" customWidth="1"/>
    <col min="6" max="6" width="11.6640625" bestFit="1" customWidth="1"/>
    <col min="7" max="7" width="17.33203125" customWidth="1"/>
    <col min="8" max="8" width="12" customWidth="1"/>
    <col min="9" max="9" width="16" bestFit="1" customWidth="1"/>
    <col min="10" max="10" width="11.44140625" bestFit="1" customWidth="1"/>
    <col min="11" max="11" width="22.44140625" bestFit="1" customWidth="1"/>
    <col min="12" max="12" width="23.6640625" bestFit="1" customWidth="1"/>
    <col min="13" max="13" width="18" bestFit="1" customWidth="1"/>
    <col min="14" max="14" width="14.6640625" bestFit="1" customWidth="1"/>
    <col min="15" max="15" width="21.6640625" bestFit="1" customWidth="1"/>
    <col min="16" max="16" width="13.6640625" bestFit="1" customWidth="1"/>
    <col min="17" max="17" width="17" bestFit="1" customWidth="1"/>
    <col min="18" max="18" width="16" bestFit="1" customWidth="1"/>
    <col min="19" max="19" width="11.77734375" bestFit="1" customWidth="1"/>
    <col min="20" max="20" width="22.44140625" bestFit="1" customWidth="1"/>
    <col min="21" max="21" width="23.6640625" bestFit="1" customWidth="1"/>
    <col min="22" max="22" width="18" bestFit="1" customWidth="1"/>
  </cols>
  <sheetData>
    <row r="1" spans="1:22">
      <c r="A1" s="62" t="s">
        <v>288</v>
      </c>
    </row>
    <row r="2" spans="1:22">
      <c r="A2" s="62" t="s">
        <v>1857</v>
      </c>
    </row>
    <row r="3" spans="1:22">
      <c r="A3" s="62"/>
    </row>
    <row r="4" spans="1:22">
      <c r="A4" s="62" t="s">
        <v>1858</v>
      </c>
    </row>
    <row r="5" spans="1:22">
      <c r="A5" s="62" t="s">
        <v>1859</v>
      </c>
    </row>
    <row r="6" spans="1:22">
      <c r="A6" s="62" t="s">
        <v>293</v>
      </c>
    </row>
    <row r="7" spans="1:22">
      <c r="A7" s="62" t="s">
        <v>294</v>
      </c>
      <c r="F7" s="57" t="str">
        <f>'Use Calculations'!G12</f>
        <v>Domestic Product Use by:</v>
      </c>
      <c r="G7" s="57"/>
      <c r="H7" s="57"/>
      <c r="I7" s="57"/>
      <c r="J7" s="57"/>
      <c r="K7" s="57"/>
      <c r="L7" s="57"/>
      <c r="M7" s="57"/>
    </row>
    <row r="8" spans="1:22" s="62" customFormat="1">
      <c r="B8" s="97" t="str">
        <f>'Use Calculations'!C13</f>
        <v>Raw Supply</v>
      </c>
      <c r="C8" s="97" t="str">
        <f>'Use Calculations'!D13</f>
        <v>Domestically-Produced Product Use</v>
      </c>
      <c r="D8" s="97" t="str">
        <f>'Use Calculations'!E13</f>
        <v>Exports</v>
      </c>
      <c r="E8" s="97" t="str">
        <f>'Use Calculations'!F13</f>
        <v>Remaining Domestic Use to Allocate</v>
      </c>
      <c r="F8" s="97" t="str">
        <f>'Use Calculations'!G13</f>
        <v>government</v>
      </c>
      <c r="G8" s="97" t="str">
        <f>'Use Calculations'!H13</f>
        <v>nonenergy industries</v>
      </c>
      <c r="H8" s="97" t="str">
        <f>'Use Calculations'!I13</f>
        <v>consumers</v>
      </c>
      <c r="I8" s="97" t="str">
        <f>'Use Calculations'!J13</f>
        <v>electricity suppliers</v>
      </c>
      <c r="J8" s="97" t="str">
        <f>'Use Calculations'!K13</f>
        <v>coal suppliers</v>
      </c>
      <c r="K8" s="97" t="str">
        <f>'Use Calculations'!L13</f>
        <v>NG and petroleum suppliers</v>
      </c>
      <c r="L8" s="97" t="str">
        <f>'Use Calculations'!M13</f>
        <v>biomass and biofuel suppliers</v>
      </c>
      <c r="M8" s="97" t="str">
        <f>'Use Calculations'!N13</f>
        <v>other energy suppliers</v>
      </c>
      <c r="N8" s="98" t="str">
        <f>'Use Calculations'!O13</f>
        <v>government share</v>
      </c>
      <c r="O8" s="98" t="str">
        <f>'Use Calculations'!P13</f>
        <v>nonenergy industries share</v>
      </c>
      <c r="P8" s="98" t="str">
        <f>'Use Calculations'!Q13</f>
        <v>consumers share</v>
      </c>
      <c r="Q8" s="98" t="str">
        <f>'Use Calculations'!R13</f>
        <v>foreign entities share</v>
      </c>
      <c r="R8" s="98" t="str">
        <f>'Use Calculations'!S13</f>
        <v>electricity suppliers</v>
      </c>
      <c r="S8" s="98" t="str">
        <f>'Use Calculations'!T13</f>
        <v>coal suppliers</v>
      </c>
      <c r="T8" s="98" t="str">
        <f>'Use Calculations'!U13</f>
        <v>NG and petroleum suppliers</v>
      </c>
      <c r="U8" s="98" t="str">
        <f>'Use Calculations'!V13</f>
        <v>biomass and biofuel suppliers</v>
      </c>
      <c r="V8" s="98" t="str">
        <f>'Use Calculations'!W13</f>
        <v>other energy suppliers</v>
      </c>
    </row>
    <row r="9" spans="1:22">
      <c r="A9" t="s">
        <v>1860</v>
      </c>
    </row>
    <row r="10" spans="1:22" s="106" customFormat="1">
      <c r="A10" s="106" t="str">
        <f>'Use Table'!B5</f>
        <v>Agricultura, inclusive o apoio à agricultura e a pós-colheita</v>
      </c>
      <c r="B10" s="107">
        <f>'Use table condensed'!K2</f>
        <v>265107</v>
      </c>
      <c r="C10" s="107">
        <f>B10-'Use table condensed'!L2</f>
        <v>251545</v>
      </c>
      <c r="D10" s="107">
        <f>'Use table condensed'!J2</f>
        <v>68832</v>
      </c>
      <c r="E10" s="107">
        <f>C10-D10</f>
        <v>182713</v>
      </c>
      <c r="F10" s="108">
        <f>$E10*(('Use table condensed'!H2/SUM('Use table condensed'!$B2:$I2)))</f>
        <v>1547.1609017959495</v>
      </c>
      <c r="G10" s="108">
        <f>$E10*(('Use table condensed'!G2/SUM('Use table condensed'!$B2:$I2)))</f>
        <v>116638.43101770476</v>
      </c>
      <c r="H10" s="108">
        <f>$E10*(('Use table condensed'!I2/SUM('Use table condensed'!$B2:$I2)))</f>
        <v>50876.645466819515</v>
      </c>
      <c r="I10" s="108">
        <f>$E10*(('Use table condensed'!B2/SUM('Use table condensed'!$B2:$I2)))</f>
        <v>0.46545153483632662</v>
      </c>
      <c r="J10" s="108">
        <f>$E10*(('Use table condensed'!C2/SUM('Use table condensed'!$B2:$I2)))</f>
        <v>2.7927092090179593</v>
      </c>
      <c r="K10" s="108">
        <f>$E10*(('Use table condensed'!D2/SUM('Use table condensed'!$B2:$I2)))</f>
        <v>3.2581607438542859</v>
      </c>
      <c r="L10" s="108">
        <f>$E10*(('Use table condensed'!E2/SUM('Use table condensed'!$B2:$I2)))</f>
        <v>13644.246292192078</v>
      </c>
      <c r="M10" s="108">
        <f>$E10*(('Use table condensed'!F2/SUM('Use table condensed'!$B2:$I2)))</f>
        <v>0</v>
      </c>
      <c r="N10" s="109">
        <f>F10/C10</f>
        <v>6.1506326971156235E-3</v>
      </c>
      <c r="O10" s="109">
        <f>G10/C10</f>
        <v>0.46368813141865178</v>
      </c>
      <c r="P10" s="109">
        <f>H10/C10</f>
        <v>0.20225663585767761</v>
      </c>
      <c r="Q10" s="109">
        <f>D10/C10</f>
        <v>0.27363692381084898</v>
      </c>
      <c r="R10" s="109">
        <f>I10/C10</f>
        <v>1.8503708475077089E-6</v>
      </c>
      <c r="S10" s="109">
        <f>J10/C10</f>
        <v>1.1102225085046252E-5</v>
      </c>
      <c r="T10" s="109">
        <f>K10/C10</f>
        <v>1.2952595932553961E-5</v>
      </c>
      <c r="U10" s="109">
        <f>L10/C10</f>
        <v>5.4241771023840972E-2</v>
      </c>
      <c r="V10" s="109">
        <f>M10/C10</f>
        <v>0</v>
      </c>
    </row>
    <row r="11" spans="1:22">
      <c r="A11" s="62" t="str">
        <f>'Use Table'!B6</f>
        <v>Pecuária, inclusive o apoio à pecuária</v>
      </c>
      <c r="B11" s="74">
        <f>'Use table condensed'!K3</f>
        <v>115344</v>
      </c>
      <c r="C11" s="74">
        <f>B11-'Use table condensed'!L3</f>
        <v>111683</v>
      </c>
      <c r="D11" s="74">
        <f>'Use table condensed'!J3</f>
        <v>4541</v>
      </c>
      <c r="E11" s="74">
        <f t="shared" ref="E11:E74" si="0">C11-D11</f>
        <v>107142</v>
      </c>
      <c r="F11" s="17">
        <f>$E11*(('Use table condensed'!H3/SUM('Use table condensed'!$B3:$I3)))</f>
        <v>383.88287320740409</v>
      </c>
      <c r="G11" s="17">
        <f>$E11*(('Use table condensed'!G3/SUM('Use table condensed'!$B3:$I3)))</f>
        <v>87500.15414745087</v>
      </c>
      <c r="H11" s="17">
        <f>$E11*(('Use table condensed'!I3/SUM('Use table condensed'!$B3:$I3)))</f>
        <v>18992.049150293766</v>
      </c>
      <c r="I11" s="17">
        <f>$E11*(('Use table condensed'!B3/SUM('Use table condensed'!$B3:$I3)))</f>
        <v>0.48347968917809087</v>
      </c>
      <c r="J11" s="17">
        <f>$E11*(('Use table condensed'!C3/SUM('Use table condensed'!$B3:$I3)))</f>
        <v>5.8017562701370897</v>
      </c>
      <c r="K11" s="17">
        <f>$E11*(('Use table condensed'!D3/SUM('Use table condensed'!$B3:$I3)))</f>
        <v>9.1861140943837274</v>
      </c>
      <c r="L11" s="17">
        <f>$E11*(('Use table condensed'!E3/SUM('Use table condensed'!$B3:$I3)))</f>
        <v>250.44247899425108</v>
      </c>
      <c r="M11" s="17">
        <f>$E11*(('Use table condensed'!F3/SUM('Use table condensed'!$B3:$I3)))</f>
        <v>0</v>
      </c>
      <c r="N11" s="58">
        <f t="shared" ref="N11:N74" si="1">F11/C11</f>
        <v>3.437254310928289E-3</v>
      </c>
      <c r="O11" s="58">
        <f t="shared" ref="O11:O74" si="2">G11/C11</f>
        <v>0.78346887303753365</v>
      </c>
      <c r="P11" s="58">
        <f t="shared" ref="P11:P74" si="3">H11/C11</f>
        <v>0.17005317864217262</v>
      </c>
      <c r="Q11" s="58">
        <f t="shared" ref="Q11:Q74" si="4">D11/C11</f>
        <v>4.0659724398520815E-2</v>
      </c>
      <c r="R11" s="58">
        <f t="shared" ref="R11:R74" si="5">I11/C11</f>
        <v>4.3290356560809689E-6</v>
      </c>
      <c r="S11" s="58">
        <f t="shared" ref="S11:S74" si="6">J11/C11</f>
        <v>5.1948427872971623E-5</v>
      </c>
      <c r="T11" s="58">
        <f t="shared" ref="T11:T74" si="7">K11/C11</f>
        <v>8.2251677465538416E-5</v>
      </c>
      <c r="U11" s="58">
        <f t="shared" ref="U11:U74" si="8">L11/C11</f>
        <v>2.242440469849942E-3</v>
      </c>
      <c r="V11" s="58">
        <f t="shared" ref="V11:V74" si="9">M11/C11</f>
        <v>0</v>
      </c>
    </row>
    <row r="12" spans="1:22">
      <c r="A12" s="62" t="str">
        <f>'Use Table'!B7</f>
        <v>Produção florestal; pesca e aquicultura</v>
      </c>
      <c r="B12" s="74">
        <f>'Use table condensed'!K4</f>
        <v>29049</v>
      </c>
      <c r="C12" s="74">
        <f>B12-'Use table condensed'!L4</f>
        <v>28631</v>
      </c>
      <c r="D12" s="74">
        <f>'Use table condensed'!J4</f>
        <v>684</v>
      </c>
      <c r="E12" s="74">
        <f t="shared" si="0"/>
        <v>27947</v>
      </c>
      <c r="F12" s="17">
        <f>$E12*(('Use table condensed'!H4/SUM('Use table condensed'!$B4:$I4)))</f>
        <v>170.45059051648158</v>
      </c>
      <c r="G12" s="17">
        <f>$E12*(('Use table condensed'!G4/SUM('Use table condensed'!$B4:$I4)))</f>
        <v>13221.251295610789</v>
      </c>
      <c r="H12" s="17">
        <f>$E12*(('Use table condensed'!I4/SUM('Use table condensed'!$B4:$I4)))</f>
        <v>12665.562665256479</v>
      </c>
      <c r="I12" s="17">
        <f>$E12*(('Use table condensed'!B4/SUM('Use table condensed'!$B4:$I4)))</f>
        <v>0</v>
      </c>
      <c r="J12" s="17">
        <f>$E12*(('Use table condensed'!C4/SUM('Use table condensed'!$B4:$I4)))</f>
        <v>1.9705270579940066</v>
      </c>
      <c r="K12" s="17">
        <f>$E12*(('Use table condensed'!D4/SUM('Use table condensed'!$B4:$I4)))</f>
        <v>0.98526352899700331</v>
      </c>
      <c r="L12" s="17">
        <f>$E12*(('Use table condensed'!E4/SUM('Use table condensed'!$B4:$I4)))</f>
        <v>1886.7796580292616</v>
      </c>
      <c r="M12" s="17">
        <f>$E12*(('Use table condensed'!F4/SUM('Use table condensed'!$B4:$I4)))</f>
        <v>0</v>
      </c>
      <c r="N12" s="58">
        <f t="shared" si="1"/>
        <v>5.9533579168202849E-3</v>
      </c>
      <c r="O12" s="58">
        <f t="shared" si="2"/>
        <v>0.46178098199890988</v>
      </c>
      <c r="P12" s="58">
        <f t="shared" si="3"/>
        <v>0.44237234694060562</v>
      </c>
      <c r="Q12" s="58">
        <f t="shared" si="4"/>
        <v>2.3890188956026685E-2</v>
      </c>
      <c r="R12" s="58">
        <f t="shared" si="5"/>
        <v>0</v>
      </c>
      <c r="S12" s="58">
        <f t="shared" si="6"/>
        <v>6.8824947015263413E-5</v>
      </c>
      <c r="T12" s="58">
        <f t="shared" si="7"/>
        <v>3.4412473507631706E-5</v>
      </c>
      <c r="U12" s="58">
        <f t="shared" si="8"/>
        <v>6.5899886767114724E-2</v>
      </c>
      <c r="V12" s="58">
        <f t="shared" si="9"/>
        <v>0</v>
      </c>
    </row>
    <row r="13" spans="1:22" s="98" customFormat="1">
      <c r="A13" s="98" t="str">
        <f>'Use Table'!B8</f>
        <v>Extração de carvão mineral e de minerais não-metálicos</v>
      </c>
      <c r="B13" s="103">
        <f>'Use table condensed'!K5</f>
        <v>19448</v>
      </c>
      <c r="C13" s="103">
        <f>B13-'Use table condensed'!L5</f>
        <v>18097</v>
      </c>
      <c r="D13" s="103">
        <f>'Use table condensed'!J5</f>
        <v>1091</v>
      </c>
      <c r="E13" s="103">
        <f t="shared" si="0"/>
        <v>17006</v>
      </c>
      <c r="F13" s="104">
        <f>$E13*(('Use table condensed'!H5/SUM('Use table condensed'!$B5:$I5)))</f>
        <v>67.627499046685188</v>
      </c>
      <c r="G13" s="104">
        <f>$E13*(('Use table condensed'!G5/SUM('Use table condensed'!$B5:$I5)))</f>
        <v>15853.553303916762</v>
      </c>
      <c r="H13" s="104">
        <f>$E13*(('Use table condensed'!I5/SUM('Use table condensed'!$B5:$I5)))</f>
        <v>227.89540774636379</v>
      </c>
      <c r="I13" s="104">
        <f>$E13*(('Use table condensed'!B5/SUM('Use table condensed'!$B5:$I5)))</f>
        <v>114.87410796971183</v>
      </c>
      <c r="J13" s="104">
        <f>$E13*(('Use table condensed'!C5/SUM('Use table condensed'!$B5:$I5)))</f>
        <v>265.87797570409106</v>
      </c>
      <c r="K13" s="104">
        <f>$E13*(('Use table condensed'!D5/SUM('Use table condensed'!$B5:$I5)))</f>
        <v>344.62232390913545</v>
      </c>
      <c r="L13" s="104">
        <f>$E13*(('Use table condensed'!E5/SUM('Use table condensed'!$B5:$I5)))</f>
        <v>131.54938170725063</v>
      </c>
      <c r="M13" s="104">
        <f>$E13*(('Use table condensed'!F5/SUM('Use table condensed'!$B5:$I5)))</f>
        <v>0</v>
      </c>
      <c r="N13" s="105">
        <f t="shared" si="1"/>
        <v>3.7369452973799629E-3</v>
      </c>
      <c r="O13" s="105">
        <f t="shared" si="2"/>
        <v>0.87603212156251098</v>
      </c>
      <c r="P13" s="105">
        <f t="shared" si="3"/>
        <v>1.2592993741855766E-2</v>
      </c>
      <c r="Q13" s="105">
        <f t="shared" si="4"/>
        <v>6.028623528761673E-2</v>
      </c>
      <c r="R13" s="105">
        <f t="shared" si="5"/>
        <v>6.3476879023988408E-3</v>
      </c>
      <c r="S13" s="105">
        <f t="shared" si="6"/>
        <v>1.4691826032165059E-2</v>
      </c>
      <c r="T13" s="105">
        <f t="shared" si="7"/>
        <v>1.9043063707196523E-2</v>
      </c>
      <c r="U13" s="105">
        <f t="shared" si="8"/>
        <v>7.2691264688760915E-3</v>
      </c>
      <c r="V13" s="105">
        <f t="shared" si="9"/>
        <v>0</v>
      </c>
    </row>
    <row r="14" spans="1:22">
      <c r="A14" s="62" t="str">
        <f>'Use Table'!B9</f>
        <v>Extração de petróleo e gás, inclusive as atividades de apoio</v>
      </c>
      <c r="B14" s="74">
        <f>'Use table condensed'!K6</f>
        <v>192840</v>
      </c>
      <c r="C14" s="74">
        <f>B14-'Use table condensed'!L6</f>
        <v>180671</v>
      </c>
      <c r="D14" s="74">
        <f>'Use table condensed'!J6</f>
        <v>28319</v>
      </c>
      <c r="E14" s="74">
        <f t="shared" si="0"/>
        <v>152352</v>
      </c>
      <c r="F14" s="17">
        <f>$E14*(('Use table condensed'!H6/SUM('Use table condensed'!$B6:$I6)))</f>
        <v>464.86894682137847</v>
      </c>
      <c r="G14" s="17">
        <f>$E14*(('Use table condensed'!G6/SUM('Use table condensed'!$B6:$I6)))</f>
        <v>136539.04753800426</v>
      </c>
      <c r="H14" s="17">
        <f>$E14*(('Use table condensed'!I6/SUM('Use table condensed'!$B6:$I6)))</f>
        <v>299.10890403048853</v>
      </c>
      <c r="I14" s="17">
        <f>$E14*(('Use table condensed'!B6/SUM('Use table condensed'!$B6:$I6)))</f>
        <v>4569.5135818527724</v>
      </c>
      <c r="J14" s="17">
        <f>$E14*(('Use table condensed'!C6/SUM('Use table condensed'!$B6:$I6)))</f>
        <v>1.852067517216647</v>
      </c>
      <c r="K14" s="17">
        <f>$E14*(('Use table condensed'!D6/SUM('Use table condensed'!$B6:$I6)))</f>
        <v>10477.608961773876</v>
      </c>
      <c r="L14" s="17">
        <f>$E14*(('Use table condensed'!E6/SUM('Use table condensed'!$B6:$I6)))</f>
        <v>0</v>
      </c>
      <c r="M14" s="17">
        <f>$E14*(('Use table condensed'!F6/SUM('Use table condensed'!$B6:$I6)))</f>
        <v>0</v>
      </c>
      <c r="N14" s="58">
        <f t="shared" si="1"/>
        <v>2.5730136370606155E-3</v>
      </c>
      <c r="O14" s="58">
        <f t="shared" si="2"/>
        <v>0.75573305919602074</v>
      </c>
      <c r="P14" s="58">
        <f t="shared" si="3"/>
        <v>1.6555446310170892E-3</v>
      </c>
      <c r="Q14" s="58">
        <f t="shared" si="4"/>
        <v>0.15674347294253091</v>
      </c>
      <c r="R14" s="58">
        <f t="shared" si="5"/>
        <v>2.5291903968278098E-2</v>
      </c>
      <c r="S14" s="58">
        <f t="shared" si="6"/>
        <v>1.0251050346855041E-5</v>
      </c>
      <c r="T14" s="58">
        <f t="shared" si="7"/>
        <v>5.7992754574745675E-2</v>
      </c>
      <c r="U14" s="58">
        <f t="shared" si="8"/>
        <v>0</v>
      </c>
      <c r="V14" s="58">
        <f t="shared" si="9"/>
        <v>0</v>
      </c>
    </row>
    <row r="15" spans="1:22">
      <c r="A15" s="62" t="str">
        <f>'Use Table'!B10</f>
        <v>Extração de minério de ferro, inclusive beneficiamentos e a aglomeração</v>
      </c>
      <c r="B15" s="74">
        <f>'Use table condensed'!K7</f>
        <v>78124</v>
      </c>
      <c r="C15" s="74">
        <f>B15-'Use table condensed'!L7</f>
        <v>75521</v>
      </c>
      <c r="D15" s="74">
        <f>'Use table condensed'!J7</f>
        <v>62497</v>
      </c>
      <c r="E15" s="74">
        <f t="shared" si="0"/>
        <v>13024</v>
      </c>
      <c r="F15" s="17">
        <f>$E15*(('Use table condensed'!H7/SUM('Use table condensed'!$B7:$I7)))</f>
        <v>0</v>
      </c>
      <c r="G15" s="17">
        <f>$E15*(('Use table condensed'!G7/SUM('Use table condensed'!$B7:$I7)))</f>
        <v>13017.332565431625</v>
      </c>
      <c r="H15" s="17">
        <f>$E15*(('Use table condensed'!I7/SUM('Use table condensed'!$B7:$I7)))</f>
        <v>5.8340052473283421</v>
      </c>
      <c r="I15" s="17">
        <f>$E15*(('Use table condensed'!B7/SUM('Use table condensed'!$B7:$I7)))</f>
        <v>0.41671466052345296</v>
      </c>
      <c r="J15" s="17">
        <f>$E15*(('Use table condensed'!C7/SUM('Use table condensed'!$B7:$I7)))</f>
        <v>0</v>
      </c>
      <c r="K15" s="17">
        <f>$E15*(('Use table condensed'!D7/SUM('Use table condensed'!$B7:$I7)))</f>
        <v>0.41671466052345296</v>
      </c>
      <c r="L15" s="17">
        <f>$E15*(('Use table condensed'!E7/SUM('Use table condensed'!$B7:$I7)))</f>
        <v>0</v>
      </c>
      <c r="M15" s="17">
        <f>$E15*(('Use table condensed'!F7/SUM('Use table condensed'!$B7:$I7)))</f>
        <v>0</v>
      </c>
      <c r="N15" s="58">
        <f t="shared" si="1"/>
        <v>0</v>
      </c>
      <c r="O15" s="58">
        <f t="shared" si="2"/>
        <v>0.17236705771151897</v>
      </c>
      <c r="P15" s="58">
        <f t="shared" si="3"/>
        <v>7.7250105895424341E-5</v>
      </c>
      <c r="Q15" s="58">
        <f t="shared" si="4"/>
        <v>0.82754465645317199</v>
      </c>
      <c r="R15" s="58">
        <f t="shared" si="5"/>
        <v>5.5178647068160246E-6</v>
      </c>
      <c r="S15" s="58">
        <f t="shared" si="6"/>
        <v>0</v>
      </c>
      <c r="T15" s="58">
        <f t="shared" si="7"/>
        <v>5.5178647068160246E-6</v>
      </c>
      <c r="U15" s="58">
        <f t="shared" si="8"/>
        <v>0</v>
      </c>
      <c r="V15" s="58">
        <f t="shared" si="9"/>
        <v>0</v>
      </c>
    </row>
    <row r="16" spans="1:22">
      <c r="A16" s="62" t="str">
        <f>'Use Table'!B11</f>
        <v>Extração de minerais metálicos não-ferrosos, inclusive beneficiamentos</v>
      </c>
      <c r="B16" s="74">
        <f>'Use table condensed'!K8</f>
        <v>11760</v>
      </c>
      <c r="C16" s="74">
        <f>B16-'Use table condensed'!L8</f>
        <v>10468</v>
      </c>
      <c r="D16" s="74">
        <f>'Use table condensed'!J8</f>
        <v>4557</v>
      </c>
      <c r="E16" s="74">
        <f t="shared" si="0"/>
        <v>5911</v>
      </c>
      <c r="F16" s="17">
        <f>$E16*(('Use table condensed'!H8/SUM('Use table condensed'!$B8:$I8)))</f>
        <v>0</v>
      </c>
      <c r="G16" s="17">
        <f>$E16*(('Use table condensed'!G8/SUM('Use table condensed'!$B8:$I8)))</f>
        <v>5886.3810912119952</v>
      </c>
      <c r="H16" s="17">
        <f>$E16*(('Use table condensed'!I8/SUM('Use table condensed'!$B8:$I8)))</f>
        <v>5.7444120505344989</v>
      </c>
      <c r="I16" s="17">
        <f>$E16*(('Use table condensed'!B8/SUM('Use table condensed'!$B8:$I8)))</f>
        <v>0</v>
      </c>
      <c r="J16" s="17">
        <f>$E16*(('Use table condensed'!C8/SUM('Use table condensed'!$B8:$I8)))</f>
        <v>0.82063029293349987</v>
      </c>
      <c r="K16" s="17">
        <f>$E16*(('Use table condensed'!D8/SUM('Use table condensed'!$B8:$I8)))</f>
        <v>18.053866444536997</v>
      </c>
      <c r="L16" s="17">
        <f>$E16*(('Use table condensed'!E8/SUM('Use table condensed'!$B8:$I8)))</f>
        <v>0</v>
      </c>
      <c r="M16" s="17">
        <f>$E16*(('Use table condensed'!F8/SUM('Use table condensed'!$B8:$I8)))</f>
        <v>0</v>
      </c>
      <c r="N16" s="58">
        <f t="shared" si="1"/>
        <v>0</v>
      </c>
      <c r="O16" s="58">
        <f t="shared" si="2"/>
        <v>0.56232146457890664</v>
      </c>
      <c r="P16" s="58">
        <f t="shared" si="3"/>
        <v>5.4875927116302054E-4</v>
      </c>
      <c r="Q16" s="58">
        <f t="shared" si="4"/>
        <v>0.43532670997325179</v>
      </c>
      <c r="R16" s="58">
        <f t="shared" si="5"/>
        <v>0</v>
      </c>
      <c r="S16" s="58">
        <f t="shared" si="6"/>
        <v>7.8394181594717218E-5</v>
      </c>
      <c r="T16" s="58">
        <f t="shared" si="7"/>
        <v>1.7246719950837787E-3</v>
      </c>
      <c r="U16" s="58">
        <f t="shared" si="8"/>
        <v>0</v>
      </c>
      <c r="V16" s="58">
        <f t="shared" si="9"/>
        <v>0</v>
      </c>
    </row>
    <row r="17" spans="1:22">
      <c r="A17" s="62" t="str">
        <f>'Use Table'!B12</f>
        <v>Abate e produtos de carne, inclusive os produtos do laticínio e da pesca</v>
      </c>
      <c r="B17" s="74">
        <f>'Use table condensed'!K9</f>
        <v>208644</v>
      </c>
      <c r="C17" s="74">
        <f>B17-'Use table condensed'!L9</f>
        <v>205112</v>
      </c>
      <c r="D17" s="74">
        <f>'Use table condensed'!J9</f>
        <v>30538</v>
      </c>
      <c r="E17" s="74">
        <f t="shared" si="0"/>
        <v>174574</v>
      </c>
      <c r="F17" s="17">
        <f>$E17*(('Use table condensed'!H9/SUM('Use table condensed'!$B9:$I9)))</f>
        <v>3313.9517702940943</v>
      </c>
      <c r="G17" s="17">
        <f>$E17*(('Use table condensed'!G9/SUM('Use table condensed'!$B9:$I9)))</f>
        <v>34603.890357427605</v>
      </c>
      <c r="H17" s="17">
        <f>$E17*(('Use table condensed'!I9/SUM('Use table condensed'!$B9:$I9)))</f>
        <v>136137.64841162006</v>
      </c>
      <c r="I17" s="17">
        <f>$E17*(('Use table condensed'!B9/SUM('Use table condensed'!$B9:$I9)))</f>
        <v>3.4305918947143836</v>
      </c>
      <c r="J17" s="17">
        <f>$E17*(('Use table condensed'!C9/SUM('Use table condensed'!$B9:$I9)))</f>
        <v>1.9603382255510764</v>
      </c>
      <c r="K17" s="17">
        <f>$E17*(('Use table condensed'!D9/SUM('Use table condensed'!$B9:$I9)))</f>
        <v>7.3512683458165364</v>
      </c>
      <c r="L17" s="17">
        <f>$E17*(('Use table condensed'!E9/SUM('Use table condensed'!$B9:$I9)))</f>
        <v>505.76726219217767</v>
      </c>
      <c r="M17" s="17">
        <f>$E17*(('Use table condensed'!F9/SUM('Use table condensed'!$B9:$I9)))</f>
        <v>0</v>
      </c>
      <c r="N17" s="58">
        <f t="shared" si="1"/>
        <v>1.6156791266693778E-2</v>
      </c>
      <c r="O17" s="58">
        <f t="shared" si="2"/>
        <v>0.16870729336863569</v>
      </c>
      <c r="P17" s="58">
        <f t="shared" si="3"/>
        <v>0.66372347016079047</v>
      </c>
      <c r="Q17" s="58">
        <f t="shared" si="4"/>
        <v>0.14888451187643825</v>
      </c>
      <c r="R17" s="58">
        <f t="shared" si="5"/>
        <v>1.6725456797819649E-5</v>
      </c>
      <c r="S17" s="58">
        <f t="shared" si="6"/>
        <v>9.5574038844683705E-6</v>
      </c>
      <c r="T17" s="58">
        <f t="shared" si="7"/>
        <v>3.584026456675639E-5</v>
      </c>
      <c r="U17" s="58">
        <f t="shared" si="8"/>
        <v>2.4658102021928394E-3</v>
      </c>
      <c r="V17" s="58">
        <f t="shared" si="9"/>
        <v>0</v>
      </c>
    </row>
    <row r="18" spans="1:22">
      <c r="A18" s="62" t="str">
        <f>'Use Table'!B13</f>
        <v>Fabricação e refino de açúcar</v>
      </c>
      <c r="B18" s="74">
        <f>'Use table condensed'!K10</f>
        <v>52724</v>
      </c>
      <c r="C18" s="74">
        <f>B18-'Use table condensed'!L10</f>
        <v>51870</v>
      </c>
      <c r="D18" s="74">
        <f>'Use table condensed'!J10</f>
        <v>19745</v>
      </c>
      <c r="E18" s="74">
        <f t="shared" si="0"/>
        <v>32125</v>
      </c>
      <c r="F18" s="17">
        <f>$E18*(('Use table condensed'!H10/SUM('Use table condensed'!$B10:$I10)))</f>
        <v>435.42481579186756</v>
      </c>
      <c r="G18" s="17">
        <f>$E18*(('Use table condensed'!G10/SUM('Use table condensed'!$B10:$I10)))</f>
        <v>17920.604778798632</v>
      </c>
      <c r="H18" s="17">
        <f>$E18*(('Use table condensed'!I10/SUM('Use table condensed'!$B10:$I10)))</f>
        <v>13073.459625822494</v>
      </c>
      <c r="I18" s="17">
        <f>$E18*(('Use table condensed'!B10/SUM('Use table condensed'!$B10:$I10)))</f>
        <v>4.8705236665756999</v>
      </c>
      <c r="J18" s="17">
        <f>$E18*(('Use table condensed'!C10/SUM('Use table condensed'!$B10:$I10)))</f>
        <v>4.8705236665756999</v>
      </c>
      <c r="K18" s="17">
        <f>$E18*(('Use table condensed'!D10/SUM('Use table condensed'!$B10:$I10)))</f>
        <v>128.58182479759847</v>
      </c>
      <c r="L18" s="17">
        <f>$E18*(('Use table condensed'!E10/SUM('Use table condensed'!$B10:$I10)))</f>
        <v>557.18790745626006</v>
      </c>
      <c r="M18" s="17">
        <f>$E18*(('Use table condensed'!F10/SUM('Use table condensed'!$B10:$I10)))</f>
        <v>0</v>
      </c>
      <c r="N18" s="58">
        <f t="shared" si="1"/>
        <v>8.3945405010963474E-3</v>
      </c>
      <c r="O18" s="58">
        <f t="shared" si="2"/>
        <v>0.34549074183147543</v>
      </c>
      <c r="P18" s="58">
        <f t="shared" si="3"/>
        <v>0.25204279209220154</v>
      </c>
      <c r="Q18" s="58">
        <f t="shared" si="4"/>
        <v>0.38066319645267016</v>
      </c>
      <c r="R18" s="58">
        <f t="shared" si="5"/>
        <v>9.3898663323225369E-5</v>
      </c>
      <c r="S18" s="58">
        <f t="shared" si="6"/>
        <v>9.3898663323225369E-5</v>
      </c>
      <c r="T18" s="58">
        <f t="shared" si="7"/>
        <v>2.4789247117331498E-3</v>
      </c>
      <c r="U18" s="58">
        <f t="shared" si="8"/>
        <v>1.0742007084176983E-2</v>
      </c>
      <c r="V18" s="58">
        <f t="shared" si="9"/>
        <v>0</v>
      </c>
    </row>
    <row r="19" spans="1:22">
      <c r="A19" s="62" t="str">
        <f>'Use Table'!B14</f>
        <v>Outros produtos alimentares</v>
      </c>
      <c r="B19" s="74">
        <f>'Use table condensed'!K11</f>
        <v>224397</v>
      </c>
      <c r="C19" s="74">
        <f>B19-'Use table condensed'!L11</f>
        <v>212411</v>
      </c>
      <c r="D19" s="74">
        <f>'Use table condensed'!J11</f>
        <v>24956</v>
      </c>
      <c r="E19" s="74">
        <f t="shared" si="0"/>
        <v>187455</v>
      </c>
      <c r="F19" s="17">
        <f>$E19*(('Use table condensed'!H11/SUM('Use table condensed'!$B11:$I11)))</f>
        <v>2912.7563790795271</v>
      </c>
      <c r="G19" s="17">
        <f>$E19*(('Use table condensed'!G11/SUM('Use table condensed'!$B11:$I11)))</f>
        <v>62445.210814225764</v>
      </c>
      <c r="H19" s="17">
        <f>$E19*(('Use table condensed'!I11/SUM('Use table condensed'!$B11:$I11)))</f>
        <v>120260.46424757196</v>
      </c>
      <c r="I19" s="17">
        <f>$E19*(('Use table condensed'!B11/SUM('Use table condensed'!$B11:$I11)))</f>
        <v>6.1093631700603179</v>
      </c>
      <c r="J19" s="17">
        <f>$E19*(('Use table condensed'!C11/SUM('Use table condensed'!$B11:$I11)))</f>
        <v>97.749810720965087</v>
      </c>
      <c r="K19" s="17">
        <f>$E19*(('Use table condensed'!D11/SUM('Use table condensed'!$B11:$I11)))</f>
        <v>38.066032059606599</v>
      </c>
      <c r="L19" s="17">
        <f>$E19*(('Use table condensed'!E11/SUM('Use table condensed'!$B11:$I11)))</f>
        <v>1694.6433531721161</v>
      </c>
      <c r="M19" s="17">
        <f>$E19*(('Use table condensed'!F11/SUM('Use table condensed'!$B11:$I11)))</f>
        <v>0</v>
      </c>
      <c r="N19" s="58">
        <f t="shared" si="1"/>
        <v>1.3712832099465316E-2</v>
      </c>
      <c r="O19" s="58">
        <f t="shared" si="2"/>
        <v>0.29398294256995056</v>
      </c>
      <c r="P19" s="58">
        <f t="shared" si="3"/>
        <v>0.56616872124123496</v>
      </c>
      <c r="Q19" s="58">
        <f t="shared" si="4"/>
        <v>0.11748920724444591</v>
      </c>
      <c r="R19" s="58">
        <f t="shared" si="5"/>
        <v>2.8761990528081491E-5</v>
      </c>
      <c r="S19" s="58">
        <f t="shared" si="6"/>
        <v>4.6019184844930386E-4</v>
      </c>
      <c r="T19" s="58">
        <f t="shared" si="7"/>
        <v>1.7920932559804624E-4</v>
      </c>
      <c r="U19" s="58">
        <f t="shared" si="8"/>
        <v>7.9781336803278376E-3</v>
      </c>
      <c r="V19" s="58">
        <f t="shared" si="9"/>
        <v>0</v>
      </c>
    </row>
    <row r="20" spans="1:22">
      <c r="A20" s="62" t="str">
        <f>'Use Table'!B15</f>
        <v>Fabricação de bebidas</v>
      </c>
      <c r="B20" s="74">
        <f>'Use table condensed'!K12</f>
        <v>62716</v>
      </c>
      <c r="C20" s="74">
        <f>B20-'Use table condensed'!L12</f>
        <v>60213</v>
      </c>
      <c r="D20" s="74">
        <f>'Use table condensed'!J12</f>
        <v>2271</v>
      </c>
      <c r="E20" s="74">
        <f t="shared" si="0"/>
        <v>57942</v>
      </c>
      <c r="F20" s="17">
        <f>$E20*(('Use table condensed'!H12/SUM('Use table condensed'!$B12:$I12)))</f>
        <v>162.9603772024154</v>
      </c>
      <c r="G20" s="17">
        <f>$E20*(('Use table condensed'!G12/SUM('Use table condensed'!$B12:$I12)))</f>
        <v>23664.722541153114</v>
      </c>
      <c r="H20" s="17">
        <f>$E20*(('Use table condensed'!I12/SUM('Use table condensed'!$B12:$I12)))</f>
        <v>34093.228091653567</v>
      </c>
      <c r="I20" s="17">
        <f>$E20*(('Use table condensed'!B12/SUM('Use table condensed'!$B12:$I12)))</f>
        <v>5.2722474977252052</v>
      </c>
      <c r="J20" s="17">
        <f>$E20*(('Use table condensed'!C12/SUM('Use table condensed'!$B12:$I12)))</f>
        <v>0.95859045413185551</v>
      </c>
      <c r="K20" s="17">
        <f>$E20*(('Use table condensed'!D12/SUM('Use table condensed'!$B12:$I12)))</f>
        <v>11.982380676648193</v>
      </c>
      <c r="L20" s="17">
        <f>$E20*(('Use table condensed'!E12/SUM('Use table condensed'!$B12:$I12)))</f>
        <v>2.8757713623955663</v>
      </c>
      <c r="M20" s="17">
        <f>$E20*(('Use table condensed'!F12/SUM('Use table condensed'!$B12:$I12)))</f>
        <v>0</v>
      </c>
      <c r="N20" s="58">
        <f t="shared" si="1"/>
        <v>2.7063985717771144E-3</v>
      </c>
      <c r="O20" s="58">
        <f t="shared" si="2"/>
        <v>0.39301683259683318</v>
      </c>
      <c r="P20" s="58">
        <f t="shared" si="3"/>
        <v>0.5662104211989698</v>
      </c>
      <c r="Q20" s="58">
        <f t="shared" si="4"/>
        <v>3.7716107817248767E-2</v>
      </c>
      <c r="R20" s="58">
        <f t="shared" si="5"/>
        <v>8.7559953792789018E-5</v>
      </c>
      <c r="S20" s="58">
        <f t="shared" si="6"/>
        <v>1.5919991598688913E-5</v>
      </c>
      <c r="T20" s="58">
        <f t="shared" si="7"/>
        <v>1.9899989498361139E-4</v>
      </c>
      <c r="U20" s="58">
        <f t="shared" si="8"/>
        <v>4.7759974796066737E-5</v>
      </c>
      <c r="V20" s="58">
        <f t="shared" si="9"/>
        <v>0</v>
      </c>
    </row>
    <row r="21" spans="1:22">
      <c r="A21" s="62" t="str">
        <f>'Use Table'!B16</f>
        <v>Fabricação de produtos do fumo</v>
      </c>
      <c r="B21" s="74">
        <f>'Use table condensed'!K13</f>
        <v>15272</v>
      </c>
      <c r="C21" s="74">
        <f>B21-'Use table condensed'!L13</f>
        <v>14693</v>
      </c>
      <c r="D21" s="74">
        <f>'Use table condensed'!J13</f>
        <v>6415</v>
      </c>
      <c r="E21" s="74">
        <f t="shared" si="0"/>
        <v>8278</v>
      </c>
      <c r="F21" s="17">
        <f>$E21*(('Use table condensed'!H13/SUM('Use table condensed'!$B13:$I13)))</f>
        <v>1.8692559557412216</v>
      </c>
      <c r="G21" s="17">
        <f>$E21*(('Use table condensed'!G13/SUM('Use table condensed'!$B13:$I13)))</f>
        <v>331.79293214406681</v>
      </c>
      <c r="H21" s="17">
        <f>$E21*(('Use table condensed'!I13/SUM('Use table condensed'!$B13:$I13)))</f>
        <v>7944.3378119001918</v>
      </c>
      <c r="I21" s="17">
        <f>$E21*(('Use table condensed'!B13/SUM('Use table condensed'!$B13:$I13)))</f>
        <v>0</v>
      </c>
      <c r="J21" s="17">
        <f>$E21*(('Use table condensed'!C13/SUM('Use table condensed'!$B13:$I13)))</f>
        <v>0</v>
      </c>
      <c r="K21" s="17">
        <f>$E21*(('Use table condensed'!D13/SUM('Use table condensed'!$B13:$I13)))</f>
        <v>0</v>
      </c>
      <c r="L21" s="17">
        <f>$E21*(('Use table condensed'!E13/SUM('Use table condensed'!$B13:$I13)))</f>
        <v>0</v>
      </c>
      <c r="M21" s="17">
        <f>$E21*(('Use table condensed'!F13/SUM('Use table condensed'!$B13:$I13)))</f>
        <v>0</v>
      </c>
      <c r="N21" s="58">
        <f t="shared" si="1"/>
        <v>1.27220850455402E-4</v>
      </c>
      <c r="O21" s="58">
        <f t="shared" si="2"/>
        <v>2.2581700955833853E-2</v>
      </c>
      <c r="P21" s="58">
        <f t="shared" si="3"/>
        <v>0.54068861443545846</v>
      </c>
      <c r="Q21" s="58">
        <f t="shared" si="4"/>
        <v>0.43660246375825223</v>
      </c>
      <c r="R21" s="58">
        <f t="shared" si="5"/>
        <v>0</v>
      </c>
      <c r="S21" s="58">
        <f t="shared" si="6"/>
        <v>0</v>
      </c>
      <c r="T21" s="58">
        <f t="shared" si="7"/>
        <v>0</v>
      </c>
      <c r="U21" s="58">
        <f t="shared" si="8"/>
        <v>0</v>
      </c>
      <c r="V21" s="58">
        <f t="shared" si="9"/>
        <v>0</v>
      </c>
    </row>
    <row r="22" spans="1:22">
      <c r="A22" s="62" t="str">
        <f>'Use Table'!B17</f>
        <v>Fabricação de produtos têxteis</v>
      </c>
      <c r="B22" s="74">
        <f>'Use table condensed'!K14</f>
        <v>46634</v>
      </c>
      <c r="C22" s="74">
        <f>B22-'Use table condensed'!L14</f>
        <v>42392</v>
      </c>
      <c r="D22" s="74">
        <f>'Use table condensed'!J14</f>
        <v>1508</v>
      </c>
      <c r="E22" s="74">
        <f t="shared" si="0"/>
        <v>40884</v>
      </c>
      <c r="F22" s="17">
        <f>$E22*(('Use table condensed'!H14/SUM('Use table condensed'!$B14:$I14)))</f>
        <v>85.163675043212336</v>
      </c>
      <c r="G22" s="17">
        <f>$E22*(('Use table condensed'!G14/SUM('Use table condensed'!$B14:$I14)))</f>
        <v>26058.272570136949</v>
      </c>
      <c r="H22" s="17">
        <f>$E22*(('Use table condensed'!I14/SUM('Use table condensed'!$B14:$I14)))</f>
        <v>14550.304480787128</v>
      </c>
      <c r="I22" s="17">
        <f>$E22*(('Use table condensed'!B14/SUM('Use table condensed'!$B14:$I14)))</f>
        <v>7.2479723441031778</v>
      </c>
      <c r="J22" s="17">
        <f>$E22*(('Use table condensed'!C14/SUM('Use table condensed'!$B14:$I14)))</f>
        <v>128.6515091078314</v>
      </c>
      <c r="K22" s="17">
        <f>$E22*(('Use table condensed'!D14/SUM('Use table condensed'!$B14:$I14)))</f>
        <v>51.641802951735144</v>
      </c>
      <c r="L22" s="17">
        <f>$E22*(('Use table condensed'!E14/SUM('Use table condensed'!$B14:$I14)))</f>
        <v>2.7179896290386916</v>
      </c>
      <c r="M22" s="17">
        <f>$E22*(('Use table condensed'!F14/SUM('Use table condensed'!$B14:$I14)))</f>
        <v>0</v>
      </c>
      <c r="N22" s="58">
        <f t="shared" si="1"/>
        <v>2.0089562899417894E-3</v>
      </c>
      <c r="O22" s="58">
        <f t="shared" si="2"/>
        <v>0.61469788097133771</v>
      </c>
      <c r="P22" s="58">
        <f t="shared" si="3"/>
        <v>0.3432323193240972</v>
      </c>
      <c r="Q22" s="58">
        <f t="shared" si="4"/>
        <v>3.5572749575391582E-2</v>
      </c>
      <c r="R22" s="58">
        <f t="shared" si="5"/>
        <v>1.7097500339930124E-4</v>
      </c>
      <c r="S22" s="58">
        <f t="shared" si="6"/>
        <v>3.0348063103375969E-3</v>
      </c>
      <c r="T22" s="58">
        <f t="shared" si="7"/>
        <v>1.2181968992200213E-3</v>
      </c>
      <c r="U22" s="58">
        <f t="shared" si="8"/>
        <v>6.4115626274737953E-5</v>
      </c>
      <c r="V22" s="58">
        <f t="shared" si="9"/>
        <v>0</v>
      </c>
    </row>
    <row r="23" spans="1:22">
      <c r="A23" s="62" t="str">
        <f>'Use Table'!B18</f>
        <v>Confecção de artefatos do vestuário e acessórios</v>
      </c>
      <c r="B23" s="74">
        <f>'Use table condensed'!K15</f>
        <v>60567</v>
      </c>
      <c r="C23" s="74">
        <f>B23-'Use table condensed'!L15</f>
        <v>56849</v>
      </c>
      <c r="D23" s="74">
        <f>'Use table condensed'!J15</f>
        <v>1182</v>
      </c>
      <c r="E23" s="74">
        <f t="shared" si="0"/>
        <v>55667</v>
      </c>
      <c r="F23" s="17">
        <f>$E23*(('Use table condensed'!H15/SUM('Use table condensed'!$B15:$I15)))</f>
        <v>767.72371811063408</v>
      </c>
      <c r="G23" s="17">
        <f>$E23*(('Use table condensed'!G15/SUM('Use table condensed'!$B15:$I15)))</f>
        <v>4738.5145238696641</v>
      </c>
      <c r="H23" s="17">
        <f>$E23*(('Use table condensed'!I15/SUM('Use table condensed'!$B15:$I15)))</f>
        <v>50033.276500799861</v>
      </c>
      <c r="I23" s="17">
        <f>$E23*(('Use table condensed'!B15/SUM('Use table condensed'!$B15:$I15)))</f>
        <v>31.871314304959164</v>
      </c>
      <c r="J23" s="17">
        <f>$E23*(('Use table condensed'!C15/SUM('Use table condensed'!$B15:$I15)))</f>
        <v>4.6869579860234065</v>
      </c>
      <c r="K23" s="17">
        <f>$E23*(('Use table condensed'!D15/SUM('Use table condensed'!$B15:$I15)))</f>
        <v>81.55306895680728</v>
      </c>
      <c r="L23" s="17">
        <f>$E23*(('Use table condensed'!E15/SUM('Use table condensed'!$B15:$I15)))</f>
        <v>9.373915972046813</v>
      </c>
      <c r="M23" s="17">
        <f>$E23*(('Use table condensed'!F15/SUM('Use table condensed'!$B15:$I15)))</f>
        <v>0</v>
      </c>
      <c r="N23" s="58">
        <f t="shared" si="1"/>
        <v>1.3504612536907141E-2</v>
      </c>
      <c r="O23" s="58">
        <f t="shared" si="2"/>
        <v>8.3352645145379239E-2</v>
      </c>
      <c r="P23" s="58">
        <f t="shared" si="3"/>
        <v>0.88010829567450366</v>
      </c>
      <c r="Q23" s="58">
        <f t="shared" si="4"/>
        <v>2.0791922461257013E-2</v>
      </c>
      <c r="R23" s="58">
        <f t="shared" si="5"/>
        <v>5.6063104548820849E-4</v>
      </c>
      <c r="S23" s="58">
        <f t="shared" si="6"/>
        <v>8.244574198356007E-5</v>
      </c>
      <c r="T23" s="58">
        <f t="shared" si="7"/>
        <v>1.4345559105139454E-3</v>
      </c>
      <c r="U23" s="58">
        <f t="shared" si="8"/>
        <v>1.6489148396712014E-4</v>
      </c>
      <c r="V23" s="58">
        <f t="shared" si="9"/>
        <v>0</v>
      </c>
    </row>
    <row r="24" spans="1:22">
      <c r="A24" s="62" t="str">
        <f>'Use Table'!B19</f>
        <v>Fabricação de calçados e de artefatos de couro</v>
      </c>
      <c r="B24" s="74">
        <f>'Use table condensed'!K16</f>
        <v>38136</v>
      </c>
      <c r="C24" s="74">
        <f>B24-'Use table condensed'!L16</f>
        <v>35879</v>
      </c>
      <c r="D24" s="74">
        <f>'Use table condensed'!J16</f>
        <v>6172</v>
      </c>
      <c r="E24" s="74">
        <f t="shared" si="0"/>
        <v>29707</v>
      </c>
      <c r="F24" s="17">
        <f>$E24*(('Use table condensed'!H16/SUM('Use table condensed'!$B16:$I16)))</f>
        <v>43.681297709923669</v>
      </c>
      <c r="G24" s="17">
        <f>$E24*(('Use table condensed'!G16/SUM('Use table condensed'!$B16:$I16)))</f>
        <v>2062.3148854961833</v>
      </c>
      <c r="H24" s="17">
        <f>$E24*(('Use table condensed'!I16/SUM('Use table condensed'!$B16:$I16)))</f>
        <v>27514.57061068702</v>
      </c>
      <c r="I24" s="17">
        <f>$E24*(('Use table condensed'!B16/SUM('Use table condensed'!$B16:$I16)))</f>
        <v>36.710877862595417</v>
      </c>
      <c r="J24" s="17">
        <f>$E24*(('Use table condensed'!C16/SUM('Use table condensed'!$B16:$I16)))</f>
        <v>5.5763358778625953</v>
      </c>
      <c r="K24" s="17">
        <f>$E24*(('Use table condensed'!D16/SUM('Use table condensed'!$B16:$I16)))</f>
        <v>40.42843511450382</v>
      </c>
      <c r="L24" s="17">
        <f>$E24*(('Use table condensed'!E16/SUM('Use table condensed'!$B16:$I16)))</f>
        <v>3.7175572519083966</v>
      </c>
      <c r="M24" s="17">
        <f>$E24*(('Use table condensed'!F16/SUM('Use table condensed'!$B16:$I16)))</f>
        <v>0</v>
      </c>
      <c r="N24" s="58">
        <f t="shared" si="1"/>
        <v>1.2174614038831537E-3</v>
      </c>
      <c r="O24" s="58">
        <f t="shared" si="2"/>
        <v>5.7479720323759947E-2</v>
      </c>
      <c r="P24" s="58">
        <f t="shared" si="3"/>
        <v>0.76687116727576077</v>
      </c>
      <c r="Q24" s="58">
        <f t="shared" si="4"/>
        <v>0.17202263162295492</v>
      </c>
      <c r="R24" s="58">
        <f t="shared" si="5"/>
        <v>1.0231856479443523E-3</v>
      </c>
      <c r="S24" s="58">
        <f t="shared" si="6"/>
        <v>1.5542060475104086E-4</v>
      </c>
      <c r="T24" s="58">
        <f t="shared" si="7"/>
        <v>1.1267993844450465E-3</v>
      </c>
      <c r="U24" s="58">
        <f t="shared" si="8"/>
        <v>1.036137365006939E-4</v>
      </c>
      <c r="V24" s="58">
        <f t="shared" si="9"/>
        <v>0</v>
      </c>
    </row>
    <row r="25" spans="1:22">
      <c r="A25" s="62" t="str">
        <f>'Use Table'!B20</f>
        <v>Fabricação de produtos da madeira</v>
      </c>
      <c r="B25" s="74">
        <f>'Use table condensed'!K17</f>
        <v>25749</v>
      </c>
      <c r="C25" s="74">
        <f>B25-'Use table condensed'!L17</f>
        <v>24793</v>
      </c>
      <c r="D25" s="74">
        <f>'Use table condensed'!J17</f>
        <v>3435</v>
      </c>
      <c r="E25" s="74">
        <f t="shared" si="0"/>
        <v>21358</v>
      </c>
      <c r="F25" s="17">
        <f>$E25*(('Use table condensed'!H17/SUM('Use table condensed'!$B17:$I17)))</f>
        <v>83.272653939230977</v>
      </c>
      <c r="G25" s="17">
        <f>$E25*(('Use table condensed'!G17/SUM('Use table condensed'!$B17:$I17)))</f>
        <v>18884.706462310656</v>
      </c>
      <c r="H25" s="17">
        <f>$E25*(('Use table condensed'!I17/SUM('Use table condensed'!$B17:$I17)))</f>
        <v>2048.3158555167161</v>
      </c>
      <c r="I25" s="17">
        <f>$E25*(('Use table condensed'!B17/SUM('Use table condensed'!$B17:$I17)))</f>
        <v>159.36663081473515</v>
      </c>
      <c r="J25" s="17">
        <f>$E25*(('Use table condensed'!C17/SUM('Use table condensed'!$B17:$I17)))</f>
        <v>5.7429416509814466</v>
      </c>
      <c r="K25" s="17">
        <f>$E25*(('Use table condensed'!D17/SUM('Use table condensed'!$B17:$I17)))</f>
        <v>161.28094469839561</v>
      </c>
      <c r="L25" s="17">
        <f>$E25*(('Use table condensed'!E17/SUM('Use table condensed'!$B17:$I17)))</f>
        <v>15.314511069283856</v>
      </c>
      <c r="M25" s="17">
        <f>$E25*(('Use table condensed'!F17/SUM('Use table condensed'!$B17:$I17)))</f>
        <v>0</v>
      </c>
      <c r="N25" s="58">
        <f t="shared" si="1"/>
        <v>3.358716328771467E-3</v>
      </c>
      <c r="O25" s="58">
        <f t="shared" si="2"/>
        <v>0.76169509386966705</v>
      </c>
      <c r="P25" s="58">
        <f t="shared" si="3"/>
        <v>8.261670050081539E-2</v>
      </c>
      <c r="Q25" s="58">
        <f t="shared" si="4"/>
        <v>0.13854717057233898</v>
      </c>
      <c r="R25" s="58">
        <f t="shared" si="5"/>
        <v>6.427888146441945E-3</v>
      </c>
      <c r="S25" s="58">
        <f t="shared" si="6"/>
        <v>2.3163560888079081E-4</v>
      </c>
      <c r="T25" s="58">
        <f t="shared" si="7"/>
        <v>6.5051000160688752E-3</v>
      </c>
      <c r="U25" s="58">
        <f t="shared" si="8"/>
        <v>6.1769495701544217E-4</v>
      </c>
      <c r="V25" s="58">
        <f t="shared" si="9"/>
        <v>0</v>
      </c>
    </row>
    <row r="26" spans="1:22">
      <c r="A26" s="62" t="str">
        <f>'Use Table'!B21</f>
        <v>Fabricação de celulose, papel e produtos de papel</v>
      </c>
      <c r="B26" s="74">
        <f>'Use table condensed'!K18</f>
        <v>66502</v>
      </c>
      <c r="C26" s="74">
        <f>B26-'Use table condensed'!L18</f>
        <v>60940</v>
      </c>
      <c r="D26" s="74">
        <f>'Use table condensed'!J18</f>
        <v>13798</v>
      </c>
      <c r="E26" s="74">
        <f t="shared" si="0"/>
        <v>47142</v>
      </c>
      <c r="F26" s="17">
        <f>$E26*(('Use table condensed'!H18/SUM('Use table condensed'!$B18:$I18)))</f>
        <v>1078.7274590163936</v>
      </c>
      <c r="G26" s="17">
        <f>$E26*(('Use table condensed'!G18/SUM('Use table condensed'!$B18:$I18)))</f>
        <v>37052.409836065577</v>
      </c>
      <c r="H26" s="17">
        <f>$E26*(('Use table condensed'!I18/SUM('Use table condensed'!$B18:$I18)))</f>
        <v>8882.0594262295072</v>
      </c>
      <c r="I26" s="17">
        <f>$E26*(('Use table condensed'!B18/SUM('Use table condensed'!$B18:$I18)))</f>
        <v>25.49231557377049</v>
      </c>
      <c r="J26" s="17">
        <f>$E26*(('Use table condensed'!C18/SUM('Use table condensed'!$B18:$I18)))</f>
        <v>7.1557377049180335</v>
      </c>
      <c r="K26" s="17">
        <f>$E26*(('Use table condensed'!D18/SUM('Use table condensed'!$B18:$I18)))</f>
        <v>55.009733606557383</v>
      </c>
      <c r="L26" s="17">
        <f>$E26*(('Use table condensed'!E18/SUM('Use table condensed'!$B18:$I18)))</f>
        <v>41.145491803278688</v>
      </c>
      <c r="M26" s="17">
        <f>$E26*(('Use table condensed'!F18/SUM('Use table condensed'!$B18:$I18)))</f>
        <v>0</v>
      </c>
      <c r="N26" s="58">
        <f t="shared" si="1"/>
        <v>1.7701467985172196E-2</v>
      </c>
      <c r="O26" s="58">
        <f t="shared" si="2"/>
        <v>0.6080146018389494</v>
      </c>
      <c r="P26" s="58">
        <f t="shared" si="3"/>
        <v>0.14575089311174116</v>
      </c>
      <c r="Q26" s="58">
        <f t="shared" si="4"/>
        <v>0.22641942894650477</v>
      </c>
      <c r="R26" s="58">
        <f t="shared" si="5"/>
        <v>4.1831827328143241E-4</v>
      </c>
      <c r="S26" s="58">
        <f t="shared" si="6"/>
        <v>1.1742267320180561E-4</v>
      </c>
      <c r="T26" s="58">
        <f t="shared" si="7"/>
        <v>9.0268680023888057E-4</v>
      </c>
      <c r="U26" s="58">
        <f t="shared" si="8"/>
        <v>6.751803709103821E-4</v>
      </c>
      <c r="V26" s="58">
        <f t="shared" si="9"/>
        <v>0</v>
      </c>
    </row>
    <row r="27" spans="1:22">
      <c r="A27" s="62" t="str">
        <f>'Use Table'!B22</f>
        <v>Impressão e reprodução de gravações</v>
      </c>
      <c r="B27" s="74">
        <f>'Use table condensed'!K19</f>
        <v>21287</v>
      </c>
      <c r="C27" s="74">
        <f>B27-'Use table condensed'!L19</f>
        <v>20107</v>
      </c>
      <c r="D27" s="74">
        <f>'Use table condensed'!J19</f>
        <v>110</v>
      </c>
      <c r="E27" s="74">
        <f t="shared" si="0"/>
        <v>19997</v>
      </c>
      <c r="F27" s="17">
        <f>$E27*(('Use table condensed'!H19/SUM('Use table condensed'!$B19:$I19)))</f>
        <v>1236.0614345752467</v>
      </c>
      <c r="G27" s="17">
        <f>$E27*(('Use table condensed'!G19/SUM('Use table condensed'!$B19:$I19)))</f>
        <v>17779.832506965104</v>
      </c>
      <c r="H27" s="17">
        <f>$E27*(('Use table condensed'!I19/SUM('Use table condensed'!$B19:$I19)))</f>
        <v>946.16772914010483</v>
      </c>
      <c r="I27" s="17">
        <f>$E27*(('Use table condensed'!B19/SUM('Use table condensed'!$B19:$I19)))</f>
        <v>10.859210464182841</v>
      </c>
      <c r="J27" s="17">
        <f>$E27*(('Use table condensed'!C19/SUM('Use table condensed'!$B19:$I19)))</f>
        <v>0</v>
      </c>
      <c r="K27" s="17">
        <f>$E27*(('Use table condensed'!D19/SUM('Use table condensed'!$B19:$I19)))</f>
        <v>15.580606318175379</v>
      </c>
      <c r="L27" s="17">
        <f>$E27*(('Use table condensed'!E19/SUM('Use table condensed'!$B19:$I19)))</f>
        <v>8.4985125371865706</v>
      </c>
      <c r="M27" s="17">
        <f>$E27*(('Use table condensed'!F19/SUM('Use table condensed'!$B19:$I19)))</f>
        <v>0</v>
      </c>
      <c r="N27" s="58">
        <f t="shared" si="1"/>
        <v>6.1474184839869037E-2</v>
      </c>
      <c r="O27" s="58">
        <f t="shared" si="2"/>
        <v>0.88426082990824606</v>
      </c>
      <c r="P27" s="58">
        <f t="shared" si="3"/>
        <v>4.7056633467951699E-2</v>
      </c>
      <c r="Q27" s="58">
        <f t="shared" si="4"/>
        <v>5.4707315860148204E-3</v>
      </c>
      <c r="R27" s="58">
        <f t="shared" si="5"/>
        <v>5.4007114259625212E-4</v>
      </c>
      <c r="S27" s="58">
        <f t="shared" si="6"/>
        <v>0</v>
      </c>
      <c r="T27" s="58">
        <f t="shared" si="7"/>
        <v>7.7488468285549208E-4</v>
      </c>
      <c r="U27" s="58">
        <f t="shared" si="8"/>
        <v>4.2266437246663203E-4</v>
      </c>
      <c r="V27" s="58">
        <f t="shared" si="9"/>
        <v>0</v>
      </c>
    </row>
    <row r="28" spans="1:22">
      <c r="A28" s="62" t="str">
        <f>'Use Table'!B23</f>
        <v>Refino de petróleo e coquerias</v>
      </c>
      <c r="B28" s="74">
        <f>'Use table condensed'!K20</f>
        <v>319082</v>
      </c>
      <c r="C28" s="74">
        <f>B28-'Use table condensed'!L20</f>
        <v>254870</v>
      </c>
      <c r="D28" s="74">
        <f>'Use table condensed'!J20</f>
        <v>18833</v>
      </c>
      <c r="E28" s="74">
        <f t="shared" si="0"/>
        <v>236037</v>
      </c>
      <c r="F28" s="17">
        <f>$E28*(('Use table condensed'!H20/SUM('Use table condensed'!$B20:$I20)))</f>
        <v>1412.6890980486196</v>
      </c>
      <c r="G28" s="17">
        <f>$E28*(('Use table condensed'!G20/SUM('Use table condensed'!$B20:$I20)))</f>
        <v>168414.23788255747</v>
      </c>
      <c r="H28" s="17">
        <f>$E28*(('Use table condensed'!I20/SUM('Use table condensed'!$B20:$I20)))</f>
        <v>60341.556538073397</v>
      </c>
      <c r="I28" s="17">
        <f>$E28*(('Use table condensed'!B20/SUM('Use table condensed'!$B20:$I20)))</f>
        <v>1809.688538513034</v>
      </c>
      <c r="J28" s="17">
        <f>$E28*(('Use table condensed'!C20/SUM('Use table condensed'!$B20:$I20)))</f>
        <v>705.16534276550465</v>
      </c>
      <c r="K28" s="17">
        <f>$E28*(('Use table condensed'!D20/SUM('Use table condensed'!$B20:$I20)))</f>
        <v>2394.5748428804091</v>
      </c>
      <c r="L28" s="17">
        <f>$E28*(('Use table condensed'!E20/SUM('Use table condensed'!$B20:$I20)))</f>
        <v>959.08775716155594</v>
      </c>
      <c r="M28" s="17">
        <f>$E28*(('Use table condensed'!F20/SUM('Use table condensed'!$B20:$I20)))</f>
        <v>0</v>
      </c>
      <c r="N28" s="58">
        <f t="shared" si="1"/>
        <v>5.5427829797489682E-3</v>
      </c>
      <c r="O28" s="58">
        <f t="shared" si="2"/>
        <v>0.66078486241047385</v>
      </c>
      <c r="P28" s="58">
        <f t="shared" si="3"/>
        <v>0.23675425329804761</v>
      </c>
      <c r="Q28" s="58">
        <f t="shared" si="4"/>
        <v>7.3892572684113464E-2</v>
      </c>
      <c r="R28" s="58">
        <f t="shared" si="5"/>
        <v>7.1004376290384665E-3</v>
      </c>
      <c r="S28" s="58">
        <f t="shared" si="6"/>
        <v>2.7667647928963967E-3</v>
      </c>
      <c r="T28" s="58">
        <f t="shared" si="7"/>
        <v>9.3952793301699256E-3</v>
      </c>
      <c r="U28" s="58">
        <f t="shared" si="8"/>
        <v>3.7630468755112645E-3</v>
      </c>
      <c r="V28" s="58">
        <f t="shared" si="9"/>
        <v>0</v>
      </c>
    </row>
    <row r="29" spans="1:22">
      <c r="A29" s="62" t="str">
        <f>'Use Table'!B24</f>
        <v>Fabricação de biocombustíveis</v>
      </c>
      <c r="B29" s="74">
        <f>'Use table condensed'!K21</f>
        <v>32241</v>
      </c>
      <c r="C29" s="74">
        <f>B29-'Use table condensed'!L21</f>
        <v>31510</v>
      </c>
      <c r="D29" s="74">
        <f>'Use table condensed'!J21</f>
        <v>5472</v>
      </c>
      <c r="E29" s="74">
        <f t="shared" si="0"/>
        <v>26038</v>
      </c>
      <c r="F29" s="17">
        <f>$E29*(('Use table condensed'!H21/SUM('Use table condensed'!$B21:$I21)))</f>
        <v>420.20307071612683</v>
      </c>
      <c r="G29" s="17">
        <f>$E29*(('Use table condensed'!G21/SUM('Use table condensed'!$B21:$I21)))</f>
        <v>13804.449026859425</v>
      </c>
      <c r="H29" s="17">
        <f>$E29*(('Use table condensed'!I21/SUM('Use table condensed'!$B21:$I21)))</f>
        <v>11410.653292988158</v>
      </c>
      <c r="I29" s="17">
        <f>$E29*(('Use table condensed'!B21/SUM('Use table condensed'!$B21:$I21)))</f>
        <v>1.4590384399865515</v>
      </c>
      <c r="J29" s="17">
        <f>$E29*(('Use table condensed'!C21/SUM('Use table condensed'!$B21:$I21)))</f>
        <v>1.9453845866487354</v>
      </c>
      <c r="K29" s="17">
        <f>$E29*(('Use table condensed'!D21/SUM('Use table condensed'!$B21:$I21)))</f>
        <v>164.87134371848035</v>
      </c>
      <c r="L29" s="17">
        <f>$E29*(('Use table condensed'!E21/SUM('Use table condensed'!$B21:$I21)))</f>
        <v>234.41884269117261</v>
      </c>
      <c r="M29" s="17">
        <f>$E29*(('Use table condensed'!F21/SUM('Use table condensed'!$B21:$I21)))</f>
        <v>0</v>
      </c>
      <c r="N29" s="58">
        <f t="shared" si="1"/>
        <v>1.333554651590374E-2</v>
      </c>
      <c r="O29" s="58">
        <f t="shared" si="2"/>
        <v>0.43809739850394874</v>
      </c>
      <c r="P29" s="58">
        <f t="shared" si="3"/>
        <v>0.36212800041219162</v>
      </c>
      <c r="Q29" s="58">
        <f t="shared" si="4"/>
        <v>0.17365915582354807</v>
      </c>
      <c r="R29" s="58">
        <f t="shared" si="5"/>
        <v>4.6303980957999096E-5</v>
      </c>
      <c r="S29" s="58">
        <f t="shared" si="6"/>
        <v>6.1738641277332123E-5</v>
      </c>
      <c r="T29" s="58">
        <f t="shared" si="7"/>
        <v>5.2323498482538984E-3</v>
      </c>
      <c r="U29" s="58">
        <f t="shared" si="8"/>
        <v>7.4395062739185218E-3</v>
      </c>
      <c r="V29" s="58">
        <f t="shared" si="9"/>
        <v>0</v>
      </c>
    </row>
    <row r="30" spans="1:22">
      <c r="A30" s="62" t="str">
        <f>'Use Table'!B25</f>
        <v>Fabricação de químicos orgânicos e inorgânicos, resinas e elastômeros</v>
      </c>
      <c r="B30" s="74">
        <f>'Use table condensed'!K22</f>
        <v>124304</v>
      </c>
      <c r="C30" s="74">
        <f>B30-'Use table condensed'!L22</f>
        <v>92022</v>
      </c>
      <c r="D30" s="74">
        <f>'Use table condensed'!J22</f>
        <v>14102</v>
      </c>
      <c r="E30" s="74">
        <f t="shared" si="0"/>
        <v>77920</v>
      </c>
      <c r="F30" s="17">
        <f>$E30*(('Use table condensed'!H22/SUM('Use table condensed'!$B22:$I22)))</f>
        <v>219.89727954120616</v>
      </c>
      <c r="G30" s="17">
        <f>$E30*(('Use table condensed'!G22/SUM('Use table condensed'!$B22:$I22)))</f>
        <v>74524.672873450574</v>
      </c>
      <c r="H30" s="17">
        <f>$E30*(('Use table condensed'!I22/SUM('Use table condensed'!$B22:$I22)))</f>
        <v>1553.4222609390031</v>
      </c>
      <c r="I30" s="17">
        <f>$E30*(('Use table condensed'!B22/SUM('Use table condensed'!$B22:$I22)))</f>
        <v>37.474455998983686</v>
      </c>
      <c r="J30" s="17">
        <f>$E30*(('Use table condensed'!C22/SUM('Use table condensed'!$B22:$I22)))</f>
        <v>118.78695486470299</v>
      </c>
      <c r="K30" s="17">
        <f>$E30*(('Use table condensed'!D22/SUM('Use table condensed'!$B22:$I22)))</f>
        <v>1033.0222681983992</v>
      </c>
      <c r="L30" s="17">
        <f>$E30*(('Use table condensed'!E22/SUM('Use table condensed'!$B22:$I22)))</f>
        <v>432.72390700713237</v>
      </c>
      <c r="M30" s="17">
        <f>$E30*(('Use table condensed'!F22/SUM('Use table condensed'!$B22:$I22)))</f>
        <v>0</v>
      </c>
      <c r="N30" s="58">
        <f t="shared" si="1"/>
        <v>2.3896163910935011E-3</v>
      </c>
      <c r="O30" s="58">
        <f t="shared" si="2"/>
        <v>0.80985713061496789</v>
      </c>
      <c r="P30" s="58">
        <f t="shared" si="3"/>
        <v>1.6880987817467597E-2</v>
      </c>
      <c r="Q30" s="58">
        <f t="shared" si="4"/>
        <v>0.15324596292190998</v>
      </c>
      <c r="R30" s="58">
        <f t="shared" si="5"/>
        <v>4.0723366150468025E-4</v>
      </c>
      <c r="S30" s="58">
        <f t="shared" si="6"/>
        <v>1.2908538704299297E-3</v>
      </c>
      <c r="T30" s="58">
        <f t="shared" si="7"/>
        <v>1.1225818480345996E-2</v>
      </c>
      <c r="U30" s="58">
        <f t="shared" si="8"/>
        <v>4.7023962422804589E-3</v>
      </c>
      <c r="V30" s="58">
        <f t="shared" si="9"/>
        <v>0</v>
      </c>
    </row>
    <row r="31" spans="1:22">
      <c r="A31" s="62" t="str">
        <f>'Use Table'!B26</f>
        <v>Fabricação de defensivos, desinfestantes, tintas e químicos diversos</v>
      </c>
      <c r="B31" s="74">
        <f>'Use table condensed'!K23</f>
        <v>63035</v>
      </c>
      <c r="C31" s="74">
        <f>B31-'Use table condensed'!L23</f>
        <v>51267</v>
      </c>
      <c r="D31" s="74">
        <f>'Use table condensed'!J23</f>
        <v>4548</v>
      </c>
      <c r="E31" s="74">
        <f t="shared" si="0"/>
        <v>46719</v>
      </c>
      <c r="F31" s="17">
        <f>$E31*(('Use table condensed'!H23/SUM('Use table condensed'!$B23:$I23)))</f>
        <v>718.91360473267571</v>
      </c>
      <c r="G31" s="17">
        <f>$E31*(('Use table condensed'!G23/SUM('Use table condensed'!$B23:$I23)))</f>
        <v>42609.210559611536</v>
      </c>
      <c r="H31" s="17">
        <f>$E31*(('Use table condensed'!I23/SUM('Use table condensed'!$B23:$I23)))</f>
        <v>1800.4791834082789</v>
      </c>
      <c r="I31" s="17">
        <f>$E31*(('Use table condensed'!B23/SUM('Use table condensed'!$B23:$I23)))</f>
        <v>43.534212731034245</v>
      </c>
      <c r="J31" s="17">
        <f>$E31*(('Use table condensed'!C23/SUM('Use table condensed'!$B23:$I23)))</f>
        <v>1242.9217432933815</v>
      </c>
      <c r="K31" s="17">
        <f>$E31*(('Use table condensed'!D23/SUM('Use table condensed'!$B23:$I23)))</f>
        <v>184.92055499512713</v>
      </c>
      <c r="L31" s="17">
        <f>$E31*(('Use table condensed'!E23/SUM('Use table condensed'!$B23:$I23)))</f>
        <v>119.02014122796518</v>
      </c>
      <c r="M31" s="17">
        <f>$E31*(('Use table condensed'!F23/SUM('Use table condensed'!$B23:$I23)))</f>
        <v>0</v>
      </c>
      <c r="N31" s="58">
        <f t="shared" si="1"/>
        <v>1.4022931022542293E-2</v>
      </c>
      <c r="O31" s="58">
        <f t="shared" si="2"/>
        <v>0.83112354067161209</v>
      </c>
      <c r="P31" s="58">
        <f t="shared" si="3"/>
        <v>3.5119651694233693E-2</v>
      </c>
      <c r="Q31" s="58">
        <f t="shared" si="4"/>
        <v>8.8712036982854472E-2</v>
      </c>
      <c r="R31" s="58">
        <f t="shared" si="5"/>
        <v>8.491663785872831E-4</v>
      </c>
      <c r="S31" s="58">
        <f t="shared" si="6"/>
        <v>2.4244089634528673E-2</v>
      </c>
      <c r="T31" s="58">
        <f t="shared" si="7"/>
        <v>3.6070094796872673E-3</v>
      </c>
      <c r="U31" s="58">
        <f t="shared" si="8"/>
        <v>2.3215741359542234E-3</v>
      </c>
      <c r="V31" s="58">
        <f t="shared" si="9"/>
        <v>0</v>
      </c>
    </row>
    <row r="32" spans="1:22">
      <c r="A32" s="62" t="str">
        <f>'Use Table'!B27</f>
        <v>Fabricação de produtos de limpeza, cosméticos/perfumaria e higiene pessoal</v>
      </c>
      <c r="B32" s="74">
        <f>'Use table condensed'!K24</f>
        <v>35511</v>
      </c>
      <c r="C32" s="74">
        <f>B32-'Use table condensed'!L24</f>
        <v>31403</v>
      </c>
      <c r="D32" s="74">
        <f>'Use table condensed'!J24</f>
        <v>2147</v>
      </c>
      <c r="E32" s="74">
        <f t="shared" si="0"/>
        <v>29256</v>
      </c>
      <c r="F32" s="17">
        <f>$E32*(('Use table condensed'!H24/SUM('Use table condensed'!$B24:$I24)))</f>
        <v>235.00203812492504</v>
      </c>
      <c r="G32" s="17">
        <f>$E32*(('Use table condensed'!G24/SUM('Use table condensed'!$B24:$I24)))</f>
        <v>8571.4362786236652</v>
      </c>
      <c r="H32" s="17">
        <f>$E32*(('Use table condensed'!I24/SUM('Use table condensed'!$B24:$I24)))</f>
        <v>20375.904328018223</v>
      </c>
      <c r="I32" s="17">
        <f>$E32*(('Use table condensed'!B24/SUM('Use table condensed'!$B24:$I24)))</f>
        <v>7.453422850977101</v>
      </c>
      <c r="J32" s="17">
        <f>$E32*(('Use table condensed'!C24/SUM('Use table condensed'!$B24:$I24)))</f>
        <v>17.537465531710826</v>
      </c>
      <c r="K32" s="17">
        <f>$E32*(('Use table condensed'!D24/SUM('Use table condensed'!$B24:$I24)))</f>
        <v>40.774607361227673</v>
      </c>
      <c r="L32" s="17">
        <f>$E32*(('Use table condensed'!E24/SUM('Use table condensed'!$B24:$I24)))</f>
        <v>7.891859489269871</v>
      </c>
      <c r="M32" s="17">
        <f>$E32*(('Use table condensed'!F24/SUM('Use table condensed'!$B24:$I24)))</f>
        <v>0</v>
      </c>
      <c r="N32" s="58">
        <f t="shared" si="1"/>
        <v>7.4834263645169267E-3</v>
      </c>
      <c r="O32" s="58">
        <f t="shared" si="2"/>
        <v>0.27294959967594384</v>
      </c>
      <c r="P32" s="58">
        <f t="shared" si="3"/>
        <v>0.64885215832940235</v>
      </c>
      <c r="Q32" s="58">
        <f t="shared" si="4"/>
        <v>6.8369264083049386E-2</v>
      </c>
      <c r="R32" s="58">
        <f t="shared" si="5"/>
        <v>2.3734747797908164E-4</v>
      </c>
      <c r="S32" s="58">
        <f t="shared" si="6"/>
        <v>5.584646540684274E-4</v>
      </c>
      <c r="T32" s="58">
        <f t="shared" si="7"/>
        <v>1.2984303207090938E-3</v>
      </c>
      <c r="U32" s="58">
        <f t="shared" si="8"/>
        <v>2.5130909433079233E-4</v>
      </c>
      <c r="V32" s="58">
        <f t="shared" si="9"/>
        <v>0</v>
      </c>
    </row>
    <row r="33" spans="1:22">
      <c r="A33" s="62" t="str">
        <f>'Use Table'!B28</f>
        <v>Fabricação de produtos farmoquímicos e farmacêuticos</v>
      </c>
      <c r="B33" s="74">
        <f>'Use table condensed'!K25</f>
        <v>50692</v>
      </c>
      <c r="C33" s="74">
        <f>B33-'Use table condensed'!L25</f>
        <v>47341</v>
      </c>
      <c r="D33" s="74">
        <f>'Use table condensed'!J25</f>
        <v>2377</v>
      </c>
      <c r="E33" s="74">
        <f t="shared" si="0"/>
        <v>44964</v>
      </c>
      <c r="F33" s="17">
        <f>$E33*(('Use table condensed'!H25/SUM('Use table condensed'!$B25:$I25)))</f>
        <v>7720.6114871158015</v>
      </c>
      <c r="G33" s="17">
        <f>$E33*(('Use table condensed'!G25/SUM('Use table condensed'!$B25:$I25)))</f>
        <v>10655.858429059299</v>
      </c>
      <c r="H33" s="17">
        <f>$E33*(('Use table condensed'!I25/SUM('Use table condensed'!$B25:$I25)))</f>
        <v>26476.783607575286</v>
      </c>
      <c r="I33" s="17">
        <f>$E33*(('Use table condensed'!B25/SUM('Use table condensed'!$B25:$I25)))</f>
        <v>2.791927972679292</v>
      </c>
      <c r="J33" s="17">
        <f>$E33*(('Use table condensed'!C25/SUM('Use table condensed'!$B25:$I25)))</f>
        <v>2.791927972679292</v>
      </c>
      <c r="K33" s="17">
        <f>$E33*(('Use table condensed'!D25/SUM('Use table condensed'!$B25:$I25)))</f>
        <v>93.064265755976407</v>
      </c>
      <c r="L33" s="17">
        <f>$E33*(('Use table condensed'!E25/SUM('Use table condensed'!$B25:$I25)))</f>
        <v>12.098354548276932</v>
      </c>
      <c r="M33" s="17">
        <f>$E33*(('Use table condensed'!F25/SUM('Use table condensed'!$B25:$I25)))</f>
        <v>0</v>
      </c>
      <c r="N33" s="58">
        <f t="shared" si="1"/>
        <v>0.16308509509971908</v>
      </c>
      <c r="O33" s="58">
        <f t="shared" si="2"/>
        <v>0.22508731182398553</v>
      </c>
      <c r="P33" s="58">
        <f t="shared" si="3"/>
        <v>0.55927808047095084</v>
      </c>
      <c r="Q33" s="58">
        <f t="shared" si="4"/>
        <v>5.0210177224815696E-2</v>
      </c>
      <c r="R33" s="58">
        <f t="shared" si="5"/>
        <v>5.8974841525935065E-5</v>
      </c>
      <c r="S33" s="58">
        <f t="shared" si="6"/>
        <v>5.8974841525935065E-5</v>
      </c>
      <c r="T33" s="58">
        <f t="shared" si="7"/>
        <v>1.9658280508645025E-3</v>
      </c>
      <c r="U33" s="58">
        <f t="shared" si="8"/>
        <v>2.5555764661238528E-4</v>
      </c>
      <c r="V33" s="58">
        <f t="shared" si="9"/>
        <v>0</v>
      </c>
    </row>
    <row r="34" spans="1:22">
      <c r="A34" s="62" t="str">
        <f>'Use Table'!B29</f>
        <v>Fabricação de produtos de borracha e de material plástico</v>
      </c>
      <c r="B34" s="74">
        <f>'Use table condensed'!K26</f>
        <v>97053</v>
      </c>
      <c r="C34" s="74">
        <f>B34-'Use table condensed'!L26</f>
        <v>84906</v>
      </c>
      <c r="D34" s="74">
        <f>'Use table condensed'!J26</f>
        <v>6140</v>
      </c>
      <c r="E34" s="74">
        <f t="shared" si="0"/>
        <v>78766</v>
      </c>
      <c r="F34" s="17">
        <f>$E34*(('Use table condensed'!H26/SUM('Use table condensed'!$B26:$I26)))</f>
        <v>656.72266892523623</v>
      </c>
      <c r="G34" s="17">
        <f>$E34*(('Use table condensed'!G26/SUM('Use table condensed'!$B26:$I26)))</f>
        <v>67093.144434789298</v>
      </c>
      <c r="H34" s="17">
        <f>$E34*(('Use table condensed'!I26/SUM('Use table condensed'!$B26:$I26)))</f>
        <v>10590.736022351039</v>
      </c>
      <c r="I34" s="17">
        <f>$E34*(('Use table condensed'!B26/SUM('Use table condensed'!$B26:$I26)))</f>
        <v>68.444710877432271</v>
      </c>
      <c r="J34" s="17">
        <f>$E34*(('Use table condensed'!C26/SUM('Use table condensed'!$B26:$I26)))</f>
        <v>127.35914555674105</v>
      </c>
      <c r="K34" s="17">
        <f>$E34*(('Use table condensed'!D26/SUM('Use table condensed'!$B26:$I26)))</f>
        <v>175.87691529264239</v>
      </c>
      <c r="L34" s="17">
        <f>$E34*(('Use table condensed'!E26/SUM('Use table condensed'!$B26:$I26)))</f>
        <v>53.716102207605068</v>
      </c>
      <c r="M34" s="17">
        <f>$E34*(('Use table condensed'!F26/SUM('Use table condensed'!$B26:$I26)))</f>
        <v>0</v>
      </c>
      <c r="N34" s="58">
        <f t="shared" si="1"/>
        <v>7.73470271741969E-3</v>
      </c>
      <c r="O34" s="58">
        <f t="shared" si="2"/>
        <v>0.79020498474535716</v>
      </c>
      <c r="P34" s="58">
        <f t="shared" si="3"/>
        <v>0.12473483643501093</v>
      </c>
      <c r="Q34" s="58">
        <f t="shared" si="4"/>
        <v>7.231526629449038E-2</v>
      </c>
      <c r="R34" s="58">
        <f t="shared" si="5"/>
        <v>8.0612337028516565E-4</v>
      </c>
      <c r="S34" s="58">
        <f t="shared" si="6"/>
        <v>1.5000017143280929E-3</v>
      </c>
      <c r="T34" s="58">
        <f t="shared" si="7"/>
        <v>2.0714309388340331E-3</v>
      </c>
      <c r="U34" s="58">
        <f t="shared" si="8"/>
        <v>6.3265378427443376E-4</v>
      </c>
      <c r="V34" s="58">
        <f t="shared" si="9"/>
        <v>0</v>
      </c>
    </row>
    <row r="35" spans="1:22" s="110" customFormat="1">
      <c r="A35" s="110" t="str">
        <f>'Use Table'!B30</f>
        <v>Fabricação de produtos de minerais não-metálicos</v>
      </c>
      <c r="B35" s="111">
        <f>'Use table condensed'!K27</f>
        <v>86780</v>
      </c>
      <c r="C35" s="111">
        <f>B35-'Use table condensed'!L27</f>
        <v>81434</v>
      </c>
      <c r="D35" s="111">
        <f>'Use table condensed'!J27</f>
        <v>3959</v>
      </c>
      <c r="E35" s="111">
        <f t="shared" si="0"/>
        <v>77475</v>
      </c>
      <c r="F35" s="112">
        <f>$E35*(('Use table condensed'!H27/SUM('Use table condensed'!$B27:$I27)))</f>
        <v>497.66001376462492</v>
      </c>
      <c r="G35" s="112">
        <f>$E35*(('Use table condensed'!G27/SUM('Use table condensed'!$B27:$I27)))</f>
        <v>73038.155178034562</v>
      </c>
      <c r="H35" s="112">
        <f>$E35*(('Use table condensed'!I27/SUM('Use table condensed'!$B27:$I27)))</f>
        <v>2474.2683015177313</v>
      </c>
      <c r="I35" s="112">
        <f>$E35*(('Use table condensed'!B27/SUM('Use table condensed'!$B27:$I27)))</f>
        <v>609.44642663092691</v>
      </c>
      <c r="J35" s="112">
        <f>$E35*(('Use table condensed'!C27/SUM('Use table condensed'!$B27:$I27)))</f>
        <v>74.836092295432323</v>
      </c>
      <c r="K35" s="112">
        <f>$E35*(('Use table condensed'!D27/SUM('Use table condensed'!$B27:$I27)))</f>
        <v>724.50691853515411</v>
      </c>
      <c r="L35" s="112">
        <f>$E35*(('Use table condensed'!E27/SUM('Use table condensed'!$B27:$I27)))</f>
        <v>56.127069221574239</v>
      </c>
      <c r="M35" s="112">
        <f>$E35*(('Use table condensed'!F27/SUM('Use table condensed'!$B27:$I27)))</f>
        <v>0</v>
      </c>
      <c r="N35" s="113">
        <f t="shared" si="1"/>
        <v>6.1112067903409499E-3</v>
      </c>
      <c r="O35" s="113">
        <f t="shared" si="2"/>
        <v>0.89690000709819684</v>
      </c>
      <c r="P35" s="113">
        <f t="shared" si="3"/>
        <v>3.0383725489571078E-2</v>
      </c>
      <c r="Q35" s="113">
        <f t="shared" si="4"/>
        <v>4.8616057175135695E-2</v>
      </c>
      <c r="R35" s="113">
        <f t="shared" si="5"/>
        <v>7.4839308720058813E-3</v>
      </c>
      <c r="S35" s="113">
        <f t="shared" si="6"/>
        <v>9.1897846471292481E-4</v>
      </c>
      <c r="T35" s="113">
        <f t="shared" si="7"/>
        <v>8.8968602615020036E-3</v>
      </c>
      <c r="U35" s="113">
        <f t="shared" si="8"/>
        <v>6.8923384853469361E-4</v>
      </c>
      <c r="V35" s="113">
        <f t="shared" si="9"/>
        <v>0</v>
      </c>
    </row>
    <row r="36" spans="1:22" s="99" customFormat="1">
      <c r="A36" s="99" t="str">
        <f>'Use Table'!B31</f>
        <v>Produção de ferro-gusa/ferroligas, siderurgia e tubos de aço sem costura</v>
      </c>
      <c r="B36" s="100">
        <f>'Use table condensed'!K28</f>
        <v>104408</v>
      </c>
      <c r="C36" s="100">
        <f>B36-'Use table condensed'!L28</f>
        <v>94494</v>
      </c>
      <c r="D36" s="100">
        <f>'Use table condensed'!J28</f>
        <v>20212</v>
      </c>
      <c r="E36" s="100">
        <f t="shared" si="0"/>
        <v>74282</v>
      </c>
      <c r="F36" s="101">
        <f>$E36*(('Use table condensed'!H28/SUM('Use table condensed'!$B28:$I28)))</f>
        <v>182.62594422537887</v>
      </c>
      <c r="G36" s="101">
        <f>$E36*(('Use table condensed'!G28/SUM('Use table condensed'!$B28:$I28)))</f>
        <v>71241.763266663504</v>
      </c>
      <c r="H36" s="101">
        <f>$E36*(('Use table condensed'!I28/SUM('Use table condensed'!$B28:$I28)))</f>
        <v>1137.2214594517554</v>
      </c>
      <c r="I36" s="101">
        <f>$E36*(('Use table condensed'!B28/SUM('Use table condensed'!$B28:$I28)))</f>
        <v>94.841975865836858</v>
      </c>
      <c r="J36" s="101">
        <f>$E36*(('Use table condensed'!C28/SUM('Use table condensed'!$B28:$I28)))</f>
        <v>91.754097581832866</v>
      </c>
      <c r="K36" s="101">
        <f>$E36*(('Use table condensed'!D28/SUM('Use table condensed'!$B28:$I28)))</f>
        <v>1518.79499026082</v>
      </c>
      <c r="L36" s="101">
        <f>$E36*(('Use table condensed'!E28/SUM('Use table condensed'!$B28:$I28)))</f>
        <v>14.998265950876526</v>
      </c>
      <c r="M36" s="101">
        <f>$E36*(('Use table condensed'!F28/SUM('Use table condensed'!$B28:$I28)))</f>
        <v>0</v>
      </c>
      <c r="N36" s="102">
        <f t="shared" si="1"/>
        <v>1.9326723837003288E-3</v>
      </c>
      <c r="O36" s="102">
        <f t="shared" si="2"/>
        <v>0.75392896127440368</v>
      </c>
      <c r="P36" s="102">
        <f t="shared" si="3"/>
        <v>1.2034853635699149E-2</v>
      </c>
      <c r="Q36" s="102">
        <f t="shared" si="4"/>
        <v>0.21389717865684593</v>
      </c>
      <c r="R36" s="102">
        <f t="shared" si="5"/>
        <v>1.0036825181052433E-3</v>
      </c>
      <c r="S36" s="102">
        <f t="shared" si="6"/>
        <v>9.7100448263204926E-4</v>
      </c>
      <c r="T36" s="102">
        <f t="shared" si="7"/>
        <v>1.6072925162029548E-2</v>
      </c>
      <c r="U36" s="102">
        <f t="shared" si="8"/>
        <v>1.5872188658408497E-4</v>
      </c>
      <c r="V36" s="102">
        <f t="shared" si="9"/>
        <v>0</v>
      </c>
    </row>
    <row r="37" spans="1:22">
      <c r="A37" s="62" t="str">
        <f>'Use Table'!B32</f>
        <v>Metalurgia de metais não-ferosos e a fundição de metais</v>
      </c>
      <c r="B37" s="74">
        <f>'Use table condensed'!K29</f>
        <v>49609</v>
      </c>
      <c r="C37" s="74">
        <f>B37-'Use table condensed'!L29</f>
        <v>42863</v>
      </c>
      <c r="D37" s="74">
        <f>'Use table condensed'!J29</f>
        <v>13977</v>
      </c>
      <c r="E37" s="74">
        <f t="shared" si="0"/>
        <v>28886</v>
      </c>
      <c r="F37" s="17">
        <f>$E37*(('Use table condensed'!H29/SUM('Use table condensed'!$B29:$I29)))</f>
        <v>52.693926807364171</v>
      </c>
      <c r="G37" s="17">
        <f>$E37*(('Use table condensed'!G29/SUM('Use table condensed'!$B29:$I29)))</f>
        <v>27771.320779074991</v>
      </c>
      <c r="H37" s="17">
        <f>$E37*(('Use table condensed'!I29/SUM('Use table condensed'!$B29:$I29)))</f>
        <v>989.02447238437355</v>
      </c>
      <c r="I37" s="17">
        <f>$E37*(('Use table condensed'!B29/SUM('Use table condensed'!$B29:$I29)))</f>
        <v>19.456219128872924</v>
      </c>
      <c r="J37" s="17">
        <f>$E37*(('Use table condensed'!C29/SUM('Use table condensed'!$B29:$I29)))</f>
        <v>4.864054782218231</v>
      </c>
      <c r="K37" s="17">
        <f>$E37*(('Use table condensed'!D29/SUM('Use table condensed'!$B29:$I29)))</f>
        <v>46.20852043107319</v>
      </c>
      <c r="L37" s="17">
        <f>$E37*(('Use table condensed'!E29/SUM('Use table condensed'!$B29:$I29)))</f>
        <v>2.4320273911091155</v>
      </c>
      <c r="M37" s="17">
        <f>$E37*(('Use table condensed'!F29/SUM('Use table condensed'!$B29:$I29)))</f>
        <v>0</v>
      </c>
      <c r="N37" s="58">
        <f t="shared" si="1"/>
        <v>1.2293569467224453E-3</v>
      </c>
      <c r="O37" s="58">
        <f t="shared" si="2"/>
        <v>0.64790893729032006</v>
      </c>
      <c r="P37" s="58">
        <f t="shared" si="3"/>
        <v>2.307408423079051E-2</v>
      </c>
      <c r="Q37" s="58">
        <f t="shared" si="4"/>
        <v>0.32608543499055131</v>
      </c>
      <c r="R37" s="58">
        <f t="shared" si="5"/>
        <v>4.5391641109751823E-4</v>
      </c>
      <c r="S37" s="58">
        <f t="shared" si="6"/>
        <v>1.1347910277437956E-4</v>
      </c>
      <c r="T37" s="58">
        <f t="shared" si="7"/>
        <v>1.0780514763566056E-3</v>
      </c>
      <c r="U37" s="58">
        <f t="shared" si="8"/>
        <v>5.6739551387189779E-5</v>
      </c>
      <c r="V37" s="58">
        <f t="shared" si="9"/>
        <v>0</v>
      </c>
    </row>
    <row r="38" spans="1:22">
      <c r="A38" s="62" t="str">
        <f>'Use Table'!B33</f>
        <v>Fabricação de produtos de metal, exceto máquinas e equipamentos</v>
      </c>
      <c r="B38" s="74">
        <f>'Use table condensed'!K30</f>
        <v>92851</v>
      </c>
      <c r="C38" s="74">
        <f>B38-'Use table condensed'!L30</f>
        <v>86446</v>
      </c>
      <c r="D38" s="74">
        <f>'Use table condensed'!J30</f>
        <v>4645</v>
      </c>
      <c r="E38" s="74">
        <f t="shared" si="0"/>
        <v>81801</v>
      </c>
      <c r="F38" s="17">
        <f>$E38*(('Use table condensed'!H30/SUM('Use table condensed'!$B30:$I30)))</f>
        <v>881.01659751037346</v>
      </c>
      <c r="G38" s="17">
        <f>$E38*(('Use table condensed'!G30/SUM('Use table condensed'!$B30:$I30)))</f>
        <v>67050.927385892122</v>
      </c>
      <c r="H38" s="17">
        <f>$E38*(('Use table condensed'!I30/SUM('Use table condensed'!$B30:$I30)))</f>
        <v>11583.049792531121</v>
      </c>
      <c r="I38" s="17">
        <f>$E38*(('Use table condensed'!B30/SUM('Use table condensed'!$B30:$I30)))</f>
        <v>745.15456431535267</v>
      </c>
      <c r="J38" s="17">
        <f>$E38*(('Use table condensed'!C30/SUM('Use table condensed'!$B30:$I30)))</f>
        <v>46.369294605809124</v>
      </c>
      <c r="K38" s="17">
        <f>$E38*(('Use table condensed'!D30/SUM('Use table condensed'!$B30:$I30)))</f>
        <v>1424.9284232365144</v>
      </c>
      <c r="L38" s="17">
        <f>$E38*(('Use table condensed'!E30/SUM('Use table condensed'!$B30:$I30)))</f>
        <v>69.553941908713696</v>
      </c>
      <c r="M38" s="17">
        <f>$E38*(('Use table condensed'!F30/SUM('Use table condensed'!$B30:$I30)))</f>
        <v>0</v>
      </c>
      <c r="N38" s="58">
        <f t="shared" si="1"/>
        <v>1.019152531650248E-2</v>
      </c>
      <c r="O38" s="58">
        <f t="shared" si="2"/>
        <v>0.77563944411415364</v>
      </c>
      <c r="P38" s="58">
        <f t="shared" si="3"/>
        <v>0.13399173810854315</v>
      </c>
      <c r="Q38" s="58">
        <f t="shared" si="4"/>
        <v>5.3732966244823356E-2</v>
      </c>
      <c r="R38" s="58">
        <f t="shared" si="5"/>
        <v>8.6198848334839394E-3</v>
      </c>
      <c r="S38" s="58">
        <f t="shared" si="6"/>
        <v>5.3639606928960418E-4</v>
      </c>
      <c r="T38" s="58">
        <f t="shared" si="7"/>
        <v>1.6483451209269535E-2</v>
      </c>
      <c r="U38" s="58">
        <f t="shared" si="8"/>
        <v>8.0459410393440638E-4</v>
      </c>
      <c r="V38" s="58">
        <f t="shared" si="9"/>
        <v>0</v>
      </c>
    </row>
    <row r="39" spans="1:22">
      <c r="A39" s="62" t="str">
        <f>'Use Table'!B34</f>
        <v>Fabricação de equipamentos de informática, produtos eletrônicos e ópticos</v>
      </c>
      <c r="B39" s="74">
        <f>'Use table condensed'!K31</f>
        <v>88197</v>
      </c>
      <c r="C39" s="74">
        <f>B39-'Use table condensed'!L31</f>
        <v>66316</v>
      </c>
      <c r="D39" s="74">
        <f>'Use table condensed'!J31</f>
        <v>3084</v>
      </c>
      <c r="E39" s="74">
        <f t="shared" si="0"/>
        <v>63232</v>
      </c>
      <c r="F39" s="17">
        <f>$E39*(('Use table condensed'!H31/SUM('Use table condensed'!$B31:$I31)))</f>
        <v>803.09461539365316</v>
      </c>
      <c r="G39" s="17">
        <f>$E39*(('Use table condensed'!G31/SUM('Use table condensed'!$B31:$I31)))</f>
        <v>37926.718973599804</v>
      </c>
      <c r="H39" s="17">
        <f>$E39*(('Use table condensed'!I31/SUM('Use table condensed'!$B31:$I31)))</f>
        <v>24268.91008424095</v>
      </c>
      <c r="I39" s="17">
        <f>$E39*(('Use table condensed'!B31/SUM('Use table condensed'!$B31:$I31)))</f>
        <v>63.8909684772009</v>
      </c>
      <c r="J39" s="17">
        <f>$E39*(('Use table condensed'!C31/SUM('Use table condensed'!$B31:$I31)))</f>
        <v>4.4575094286419228</v>
      </c>
      <c r="K39" s="17">
        <f>$E39*(('Use table condensed'!D31/SUM('Use table condensed'!$B31:$I31)))</f>
        <v>161.95617590732323</v>
      </c>
      <c r="L39" s="17">
        <f>$E39*(('Use table condensed'!E31/SUM('Use table condensed'!$B31:$I31)))</f>
        <v>2.9716729524279488</v>
      </c>
      <c r="M39" s="17">
        <f>$E39*(('Use table condensed'!F31/SUM('Use table condensed'!$B31:$I31)))</f>
        <v>0</v>
      </c>
      <c r="N39" s="58">
        <f t="shared" si="1"/>
        <v>1.2110118453972694E-2</v>
      </c>
      <c r="O39" s="58">
        <f t="shared" si="2"/>
        <v>0.5719090260811841</v>
      </c>
      <c r="P39" s="58">
        <f t="shared" si="3"/>
        <v>0.3659585934652414</v>
      </c>
      <c r="Q39" s="58">
        <f t="shared" si="4"/>
        <v>4.6504614271065808E-2</v>
      </c>
      <c r="R39" s="58">
        <f t="shared" si="5"/>
        <v>9.6343218042705986E-4</v>
      </c>
      <c r="S39" s="58">
        <f t="shared" si="6"/>
        <v>6.7216198634446024E-5</v>
      </c>
      <c r="T39" s="58">
        <f t="shared" si="7"/>
        <v>2.4421885503848727E-3</v>
      </c>
      <c r="U39" s="58">
        <f t="shared" si="8"/>
        <v>4.4810799089630687E-5</v>
      </c>
      <c r="V39" s="58">
        <f t="shared" si="9"/>
        <v>0</v>
      </c>
    </row>
    <row r="40" spans="1:22">
      <c r="A40" s="62" t="str">
        <f>'Use Table'!B35</f>
        <v>Fabricação de máquinas e equipamentos elétricos</v>
      </c>
      <c r="B40" s="74">
        <f>'Use table condensed'!K32</f>
        <v>71166</v>
      </c>
      <c r="C40" s="74">
        <f>B40-'Use table condensed'!L32</f>
        <v>62145</v>
      </c>
      <c r="D40" s="74">
        <f>'Use table condensed'!J32</f>
        <v>6662</v>
      </c>
      <c r="E40" s="74">
        <f t="shared" si="0"/>
        <v>55483</v>
      </c>
      <c r="F40" s="17">
        <f>$E40*(('Use table condensed'!H32/SUM('Use table condensed'!$B32:$I32)))</f>
        <v>137.62371325809252</v>
      </c>
      <c r="G40" s="17">
        <f>$E40*(('Use table condensed'!G32/SUM('Use table condensed'!$B32:$I32)))</f>
        <v>36528.774091529202</v>
      </c>
      <c r="H40" s="17">
        <f>$E40*(('Use table condensed'!I32/SUM('Use table condensed'!$B32:$I32)))</f>
        <v>15849.951026292943</v>
      </c>
      <c r="I40" s="17">
        <f>$E40*(('Use table condensed'!B32/SUM('Use table condensed'!$B32:$I32)))</f>
        <v>1417.5242465583531</v>
      </c>
      <c r="J40" s="17">
        <f>$E40*(('Use table condensed'!C32/SUM('Use table condensed'!$B32:$I32)))</f>
        <v>19.783408780850802</v>
      </c>
      <c r="K40" s="17">
        <f>$E40*(('Use table condensed'!D32/SUM('Use table condensed'!$B32:$I32)))</f>
        <v>1519.0217350861963</v>
      </c>
      <c r="L40" s="17">
        <f>$E40*(('Use table condensed'!E32/SUM('Use table condensed'!$B32:$I32)))</f>
        <v>10.32177849435694</v>
      </c>
      <c r="M40" s="17">
        <f>$E40*(('Use table condensed'!F32/SUM('Use table condensed'!$B32:$I32)))</f>
        <v>0</v>
      </c>
      <c r="N40" s="58">
        <f t="shared" si="1"/>
        <v>2.2145581021496908E-3</v>
      </c>
      <c r="O40" s="58">
        <f t="shared" si="2"/>
        <v>0.58779908426308147</v>
      </c>
      <c r="P40" s="58">
        <f t="shared" si="3"/>
        <v>0.2550478884269522</v>
      </c>
      <c r="Q40" s="58">
        <f t="shared" si="4"/>
        <v>0.10720090111835225</v>
      </c>
      <c r="R40" s="58">
        <f t="shared" si="5"/>
        <v>2.2809948452141814E-2</v>
      </c>
      <c r="S40" s="58">
        <f t="shared" si="6"/>
        <v>3.1834272718401807E-4</v>
      </c>
      <c r="T40" s="58">
        <f t="shared" si="7"/>
        <v>2.4443185052477209E-2</v>
      </c>
      <c r="U40" s="58">
        <f t="shared" si="8"/>
        <v>1.6609185766122681E-4</v>
      </c>
      <c r="V40" s="58">
        <f t="shared" si="9"/>
        <v>0</v>
      </c>
    </row>
    <row r="41" spans="1:22">
      <c r="A41" s="62" t="str">
        <f>'Use Table'!B36</f>
        <v>Fabricação de máquinas e equipamentos mecânicos</v>
      </c>
      <c r="B41" s="74">
        <f>'Use table condensed'!K33</f>
        <v>131325</v>
      </c>
      <c r="C41" s="74">
        <f>B41-'Use table condensed'!L33</f>
        <v>115219</v>
      </c>
      <c r="D41" s="74">
        <f>'Use table condensed'!J33</f>
        <v>15681</v>
      </c>
      <c r="E41" s="74">
        <f t="shared" si="0"/>
        <v>99538</v>
      </c>
      <c r="F41" s="17">
        <f>$E41*(('Use table condensed'!H33/SUM('Use table condensed'!$B33:$I33)))</f>
        <v>164.39900038047801</v>
      </c>
      <c r="G41" s="17">
        <f>$E41*(('Use table condensed'!G33/SUM('Use table condensed'!$B33:$I33)))</f>
        <v>93981.141641589711</v>
      </c>
      <c r="H41" s="17">
        <f>$E41*(('Use table condensed'!I33/SUM('Use table condensed'!$B33:$I33)))</f>
        <v>3425.6964477188612</v>
      </c>
      <c r="I41" s="17">
        <f>$E41*(('Use table condensed'!B33/SUM('Use table condensed'!$B33:$I33)))</f>
        <v>64.124217425893264</v>
      </c>
      <c r="J41" s="17">
        <f>$E41*(('Use table condensed'!C33/SUM('Use table condensed'!$B33:$I33)))</f>
        <v>111.03387983812391</v>
      </c>
      <c r="K41" s="17">
        <f>$E41*(('Use table condensed'!D33/SUM('Use table condensed'!$B33:$I33)))</f>
        <v>1779.5546245373732</v>
      </c>
      <c r="L41" s="17">
        <f>$E41*(('Use table condensed'!E33/SUM('Use table condensed'!$B33:$I33)))</f>
        <v>12.050188509563833</v>
      </c>
      <c r="M41" s="17">
        <f>$E41*(('Use table condensed'!F33/SUM('Use table condensed'!$B33:$I33)))</f>
        <v>0</v>
      </c>
      <c r="N41" s="58">
        <f t="shared" si="1"/>
        <v>1.4268393266777008E-3</v>
      </c>
      <c r="O41" s="58">
        <f t="shared" si="2"/>
        <v>0.8156739916297634</v>
      </c>
      <c r="P41" s="58">
        <f t="shared" si="3"/>
        <v>2.9732044608257849E-2</v>
      </c>
      <c r="Q41" s="58">
        <f t="shared" si="4"/>
        <v>0.13609734505593696</v>
      </c>
      <c r="R41" s="58">
        <f t="shared" si="5"/>
        <v>5.5654204103397237E-4</v>
      </c>
      <c r="S41" s="58">
        <f t="shared" si="6"/>
        <v>9.6367682272996565E-4</v>
      </c>
      <c r="T41" s="58">
        <f t="shared" si="7"/>
        <v>1.5444975434063594E-2</v>
      </c>
      <c r="U41" s="58">
        <f t="shared" si="8"/>
        <v>1.045850815365854E-4</v>
      </c>
      <c r="V41" s="58">
        <f t="shared" si="9"/>
        <v>0</v>
      </c>
    </row>
    <row r="42" spans="1:22">
      <c r="A42" s="62" t="str">
        <f>'Use Table'!B37</f>
        <v>Fabricação de automóveis, caminhões e ônibus, exceto peças</v>
      </c>
      <c r="B42" s="74">
        <f>'Use table condensed'!K34</f>
        <v>194474</v>
      </c>
      <c r="C42" s="74">
        <f>B42-'Use table condensed'!L34</f>
        <v>169684</v>
      </c>
      <c r="D42" s="74">
        <f>'Use table condensed'!J34</f>
        <v>19104</v>
      </c>
      <c r="E42" s="74">
        <f t="shared" si="0"/>
        <v>150580</v>
      </c>
      <c r="F42" s="17">
        <f>$E42*(('Use table condensed'!H34/SUM('Use table condensed'!$B34:$I34)))</f>
        <v>66.974054855448486</v>
      </c>
      <c r="G42" s="17">
        <f>$E42*(('Use table condensed'!G34/SUM('Use table condensed'!$B34:$I34)))</f>
        <v>80991.381080002277</v>
      </c>
      <c r="H42" s="17">
        <f>$E42*(('Use table condensed'!I34/SUM('Use table condensed'!$B34:$I34)))</f>
        <v>69453.81216855791</v>
      </c>
      <c r="I42" s="17">
        <f>$E42*(('Use table condensed'!B34/SUM('Use table condensed'!$B34:$I34)))</f>
        <v>29.623139647602216</v>
      </c>
      <c r="J42" s="17">
        <f>$E42*(('Use table condensed'!C34/SUM('Use table condensed'!$B34:$I34)))</f>
        <v>1.7172834578320124</v>
      </c>
      <c r="K42" s="17">
        <f>$E42*(('Use table condensed'!D34/SUM('Use table condensed'!$B34:$I34)))</f>
        <v>35.633631750014253</v>
      </c>
      <c r="L42" s="17">
        <f>$E42*(('Use table condensed'!E34/SUM('Use table condensed'!$B34:$I34)))</f>
        <v>0.85864172891600621</v>
      </c>
      <c r="M42" s="17">
        <f>$E42*(('Use table condensed'!F34/SUM('Use table condensed'!$B34:$I34)))</f>
        <v>0</v>
      </c>
      <c r="N42" s="58">
        <f t="shared" si="1"/>
        <v>3.9469870379911178E-4</v>
      </c>
      <c r="O42" s="58">
        <f t="shared" si="2"/>
        <v>0.47730711840834888</v>
      </c>
      <c r="P42" s="58">
        <f t="shared" si="3"/>
        <v>0.40931267631926349</v>
      </c>
      <c r="Q42" s="58">
        <f t="shared" si="4"/>
        <v>0.11258574762499705</v>
      </c>
      <c r="R42" s="58">
        <f t="shared" si="5"/>
        <v>1.7457827283422252E-4</v>
      </c>
      <c r="S42" s="58">
        <f t="shared" si="6"/>
        <v>1.0120479584592609E-5</v>
      </c>
      <c r="T42" s="58">
        <f t="shared" si="7"/>
        <v>2.0999995138029664E-4</v>
      </c>
      <c r="U42" s="58">
        <f t="shared" si="8"/>
        <v>5.0602397922963046E-6</v>
      </c>
      <c r="V42" s="58">
        <f t="shared" si="9"/>
        <v>0</v>
      </c>
    </row>
    <row r="43" spans="1:22">
      <c r="A43" s="62" t="str">
        <f>'Use Table'!B38</f>
        <v>Fabricação de peças e acessórios para veículos automotores</v>
      </c>
      <c r="B43" s="74">
        <f>'Use table condensed'!K35</f>
        <v>89100</v>
      </c>
      <c r="C43" s="74">
        <f>B43-'Use table condensed'!L35</f>
        <v>79792</v>
      </c>
      <c r="D43" s="74">
        <f>'Use table condensed'!J35</f>
        <v>12270</v>
      </c>
      <c r="E43" s="74">
        <f t="shared" si="0"/>
        <v>67522</v>
      </c>
      <c r="F43" s="17">
        <f>$E43*(('Use table condensed'!H35/SUM('Use table condensed'!$B35:$I35)))</f>
        <v>792.72216582064289</v>
      </c>
      <c r="G43" s="17">
        <f>$E43*(('Use table condensed'!G35/SUM('Use table condensed'!$B35:$I35)))</f>
        <v>65451.430795262269</v>
      </c>
      <c r="H43" s="17">
        <f>$E43*(('Use table condensed'!I35/SUM('Use table condensed'!$B35:$I35)))</f>
        <v>1178.5370558375635</v>
      </c>
      <c r="I43" s="17">
        <f>$E43*(('Use table condensed'!B35/SUM('Use table condensed'!$B35:$I35)))</f>
        <v>17.13756345177665</v>
      </c>
      <c r="J43" s="17">
        <f>$E43*(('Use table condensed'!C35/SUM('Use table condensed'!$B35:$I35)))</f>
        <v>7.9096446700507617</v>
      </c>
      <c r="K43" s="17">
        <f>$E43*(('Use table condensed'!D35/SUM('Use table condensed'!$B35:$I35)))</f>
        <v>72.505076142131983</v>
      </c>
      <c r="L43" s="17">
        <f>$E43*(('Use table condensed'!E35/SUM('Use table condensed'!$B35:$I35)))</f>
        <v>1.7576988155668358</v>
      </c>
      <c r="M43" s="17">
        <f>$E43*(('Use table condensed'!F35/SUM('Use table condensed'!$B35:$I35)))</f>
        <v>0</v>
      </c>
      <c r="N43" s="58">
        <f t="shared" si="1"/>
        <v>9.934857702785278E-3</v>
      </c>
      <c r="O43" s="58">
        <f t="shared" si="2"/>
        <v>0.82027560150469059</v>
      </c>
      <c r="P43" s="58">
        <f t="shared" si="3"/>
        <v>1.4770115498265032E-2</v>
      </c>
      <c r="Q43" s="58">
        <f t="shared" si="4"/>
        <v>0.15377481451774613</v>
      </c>
      <c r="R43" s="58">
        <f t="shared" si="5"/>
        <v>2.1477796585844006E-4</v>
      </c>
      <c r="S43" s="58">
        <f t="shared" si="6"/>
        <v>9.9128291934664651E-5</v>
      </c>
      <c r="T43" s="58">
        <f t="shared" si="7"/>
        <v>9.0867600940109261E-4</v>
      </c>
      <c r="U43" s="58">
        <f t="shared" si="8"/>
        <v>2.2028509318814364E-5</v>
      </c>
      <c r="V43" s="58">
        <f t="shared" si="9"/>
        <v>0</v>
      </c>
    </row>
    <row r="44" spans="1:22">
      <c r="A44" s="62" t="str">
        <f>'Use Table'!B39</f>
        <v>Fabricação de outros equipamentos de transporte, exceto veículos automotores</v>
      </c>
      <c r="B44" s="74">
        <f>'Use table condensed'!K36</f>
        <v>42779</v>
      </c>
      <c r="C44" s="74">
        <f>B44-'Use table condensed'!L36</f>
        <v>36174</v>
      </c>
      <c r="D44" s="74">
        <f>'Use table condensed'!J36</f>
        <v>26707</v>
      </c>
      <c r="E44" s="74">
        <f t="shared" si="0"/>
        <v>9467</v>
      </c>
      <c r="F44" s="17">
        <f>$E44*(('Use table condensed'!H36/SUM('Use table condensed'!$B36:$I36)))</f>
        <v>103.67048282727725</v>
      </c>
      <c r="G44" s="17">
        <f>$E44*(('Use table condensed'!G36/SUM('Use table condensed'!$B36:$I36)))</f>
        <v>4496.707192633151</v>
      </c>
      <c r="H44" s="17">
        <f>$E44*(('Use table condensed'!I36/SUM('Use table condensed'!$B36:$I36)))</f>
        <v>4839.5266301642605</v>
      </c>
      <c r="I44" s="17">
        <f>$E44*(('Use table condensed'!B36/SUM('Use table condensed'!$B36:$I36)))</f>
        <v>5.3013315082130408</v>
      </c>
      <c r="J44" s="17">
        <f>$E44*(('Use table condensed'!C36/SUM('Use table condensed'!$B36:$I36)))</f>
        <v>2.9451841712294673</v>
      </c>
      <c r="K44" s="17">
        <f>$E44*(('Use table condensed'!D36/SUM('Use table condensed'!$B36:$I36)))</f>
        <v>16.493031358885016</v>
      </c>
      <c r="L44" s="17">
        <f>$E44*(('Use table condensed'!E36/SUM('Use table condensed'!$B36:$I36)))</f>
        <v>2.3561473369835739</v>
      </c>
      <c r="M44" s="17">
        <f>$E44*(('Use table condensed'!F36/SUM('Use table condensed'!$B36:$I36)))</f>
        <v>0</v>
      </c>
      <c r="N44" s="58">
        <f t="shared" si="1"/>
        <v>2.8658838620909287E-3</v>
      </c>
      <c r="O44" s="58">
        <f t="shared" si="2"/>
        <v>0.12430771251819403</v>
      </c>
      <c r="P44" s="58">
        <f t="shared" si="3"/>
        <v>0.13378466938033562</v>
      </c>
      <c r="Q44" s="58">
        <f t="shared" si="4"/>
        <v>0.73829269641178752</v>
      </c>
      <c r="R44" s="58">
        <f t="shared" si="5"/>
        <v>1.4655087931146792E-4</v>
      </c>
      <c r="S44" s="58">
        <f t="shared" si="6"/>
        <v>8.1417155173037746E-5</v>
      </c>
      <c r="T44" s="58">
        <f t="shared" si="7"/>
        <v>4.5593606896901132E-4</v>
      </c>
      <c r="U44" s="58">
        <f t="shared" si="8"/>
        <v>6.5133724138430197E-5</v>
      </c>
      <c r="V44" s="58">
        <f t="shared" si="9"/>
        <v>0</v>
      </c>
    </row>
    <row r="45" spans="1:22">
      <c r="A45" s="62" t="str">
        <f>'Use Table'!B40</f>
        <v>Fabricação de móveis e de produtos de indústrias diversas</v>
      </c>
      <c r="B45" s="74">
        <f>'Use table condensed'!K37</f>
        <v>67071</v>
      </c>
      <c r="C45" s="74">
        <f>B45-'Use table condensed'!L37</f>
        <v>63594</v>
      </c>
      <c r="D45" s="74">
        <f>'Use table condensed'!J37</f>
        <v>2329</v>
      </c>
      <c r="E45" s="74">
        <f t="shared" si="0"/>
        <v>61265</v>
      </c>
      <c r="F45" s="17">
        <f>$E45*(('Use table condensed'!H37/SUM('Use table condensed'!$B37:$I37)))</f>
        <v>1735.5041549535076</v>
      </c>
      <c r="G45" s="17">
        <f>$E45*(('Use table condensed'!G37/SUM('Use table condensed'!$B37:$I37)))</f>
        <v>25589.696487596924</v>
      </c>
      <c r="H45" s="17">
        <f>$E45*(('Use table condensed'!I37/SUM('Use table condensed'!$B37:$I37)))</f>
        <v>33847.062494207785</v>
      </c>
      <c r="I45" s="17">
        <f>$E45*(('Use table condensed'!B37/SUM('Use table condensed'!$B37:$I37)))</f>
        <v>22.711068549009916</v>
      </c>
      <c r="J45" s="17">
        <f>$E45*(('Use table condensed'!C37/SUM('Use table condensed'!$B37:$I37)))</f>
        <v>5.6777671372524789</v>
      </c>
      <c r="K45" s="17">
        <f>$E45*(('Use table condensed'!D37/SUM('Use table condensed'!$B37:$I37)))</f>
        <v>56.777671372524786</v>
      </c>
      <c r="L45" s="17">
        <f>$E45*(('Use table condensed'!E37/SUM('Use table condensed'!$B37:$I37)))</f>
        <v>7.5703561830033061</v>
      </c>
      <c r="M45" s="17">
        <f>$E45*(('Use table condensed'!F37/SUM('Use table condensed'!$B37:$I37)))</f>
        <v>0</v>
      </c>
      <c r="N45" s="58">
        <f t="shared" si="1"/>
        <v>2.7290375742263541E-2</v>
      </c>
      <c r="O45" s="58">
        <f t="shared" si="2"/>
        <v>0.40239167983767216</v>
      </c>
      <c r="P45" s="58">
        <f t="shared" si="3"/>
        <v>0.53223672821662082</v>
      </c>
      <c r="Q45" s="58">
        <f t="shared" si="4"/>
        <v>3.6622951850803533E-2</v>
      </c>
      <c r="R45" s="58">
        <f t="shared" si="5"/>
        <v>3.5712596391184571E-4</v>
      </c>
      <c r="S45" s="58">
        <f t="shared" si="6"/>
        <v>8.9281490977961427E-5</v>
      </c>
      <c r="T45" s="58">
        <f t="shared" si="7"/>
        <v>8.9281490977961419E-4</v>
      </c>
      <c r="U45" s="58">
        <f t="shared" si="8"/>
        <v>1.1904198797061524E-4</v>
      </c>
      <c r="V45" s="58">
        <f t="shared" si="9"/>
        <v>0</v>
      </c>
    </row>
    <row r="46" spans="1:22">
      <c r="A46" s="62" t="str">
        <f>'Use Table'!B41</f>
        <v>Manutenção, reparação e instalação de máquinas e equipamentos</v>
      </c>
      <c r="B46" s="74">
        <f>'Use table condensed'!K38</f>
        <v>55016</v>
      </c>
      <c r="C46" s="74">
        <f>B46-'Use table condensed'!L38</f>
        <v>47765</v>
      </c>
      <c r="D46" s="74">
        <f>'Use table condensed'!J38</f>
        <v>2589</v>
      </c>
      <c r="E46" s="74">
        <f t="shared" si="0"/>
        <v>45176</v>
      </c>
      <c r="F46" s="17">
        <f>$E46*(('Use table condensed'!H38/SUM('Use table condensed'!$B38:$I38)))</f>
        <v>1517.4420813702864</v>
      </c>
      <c r="G46" s="17">
        <f>$E46*(('Use table condensed'!G38/SUM('Use table condensed'!$B38:$I38)))</f>
        <v>39906.744845213347</v>
      </c>
      <c r="H46" s="17">
        <f>$E46*(('Use table condensed'!I38/SUM('Use table condensed'!$B38:$I38)))</f>
        <v>441.1870219543365</v>
      </c>
      <c r="I46" s="17">
        <f>$E46*(('Use table condensed'!B38/SUM('Use table condensed'!$B38:$I38)))</f>
        <v>457.99004329830046</v>
      </c>
      <c r="J46" s="17">
        <f>$E46*(('Use table condensed'!C38/SUM('Use table condensed'!$B38:$I38)))</f>
        <v>586.8132069353577</v>
      </c>
      <c r="K46" s="17">
        <f>$E46*(('Use table condensed'!D38/SUM('Use table condensed'!$B38:$I38)))</f>
        <v>1806.5402178266922</v>
      </c>
      <c r="L46" s="17">
        <f>$E46*(('Use table condensed'!E38/SUM('Use table condensed'!$B38:$I38)))</f>
        <v>459.2825834016823</v>
      </c>
      <c r="M46" s="17">
        <f>$E46*(('Use table condensed'!F38/SUM('Use table condensed'!$B38:$I38)))</f>
        <v>0</v>
      </c>
      <c r="N46" s="58">
        <f t="shared" si="1"/>
        <v>3.1768911993515885E-2</v>
      </c>
      <c r="O46" s="58">
        <f t="shared" si="2"/>
        <v>0.83548089281300841</v>
      </c>
      <c r="P46" s="58">
        <f t="shared" si="3"/>
        <v>9.2366172292334663E-3</v>
      </c>
      <c r="Q46" s="58">
        <f t="shared" si="4"/>
        <v>5.4202868208939603E-2</v>
      </c>
      <c r="R46" s="58">
        <f t="shared" si="5"/>
        <v>9.5884024557374749E-3</v>
      </c>
      <c r="S46" s="58">
        <f t="shared" si="6"/>
        <v>1.2285422525601542E-2</v>
      </c>
      <c r="T46" s="58">
        <f t="shared" si="7"/>
        <v>3.7821421916187425E-2</v>
      </c>
      <c r="U46" s="58">
        <f t="shared" si="8"/>
        <v>9.6154628577762441E-3</v>
      </c>
      <c r="V46" s="58">
        <f t="shared" si="9"/>
        <v>0</v>
      </c>
    </row>
    <row r="47" spans="1:22">
      <c r="A47" s="62" t="str">
        <f>'Use Table'!B42</f>
        <v>Energia elétrica, gás natural e outras utilidades</v>
      </c>
      <c r="B47" s="74">
        <f>'Use table condensed'!K39</f>
        <v>180886</v>
      </c>
      <c r="C47" s="74">
        <f>B47-'Use table condensed'!L39</f>
        <v>171041</v>
      </c>
      <c r="D47" s="74">
        <f>'Use table condensed'!J39</f>
        <v>84</v>
      </c>
      <c r="E47" s="74">
        <f t="shared" si="0"/>
        <v>170957</v>
      </c>
      <c r="F47" s="17">
        <f>$E47*(('Use table condensed'!H39/SUM('Use table condensed'!$B39:$I39)))</f>
        <v>6285.058677448259</v>
      </c>
      <c r="G47" s="17">
        <f>$E47*(('Use table condensed'!G39/SUM('Use table condensed'!$B39:$I39)))</f>
        <v>58878.338917711088</v>
      </c>
      <c r="H47" s="17">
        <f>$E47*(('Use table condensed'!I39/SUM('Use table condensed'!$B39:$I39)))</f>
        <v>52344.6010718908</v>
      </c>
      <c r="I47" s="17">
        <f>$E47*(('Use table condensed'!B39/SUM('Use table condensed'!$B39:$I39)))</f>
        <v>26316.023857590069</v>
      </c>
      <c r="J47" s="17">
        <f>$E47*(('Use table condensed'!C39/SUM('Use table condensed'!$B39:$I39)))</f>
        <v>415.09564606586213</v>
      </c>
      <c r="K47" s="17">
        <f>$E47*(('Use table condensed'!D39/SUM('Use table condensed'!$B39:$I39)))</f>
        <v>26426.652993329721</v>
      </c>
      <c r="L47" s="17">
        <f>$E47*(('Use table condensed'!E39/SUM('Use table condensed'!$B39:$I39)))</f>
        <v>291.22883596420394</v>
      </c>
      <c r="M47" s="17">
        <f>$E47*(('Use table condensed'!F39/SUM('Use table condensed'!$B39:$I39)))</f>
        <v>0</v>
      </c>
      <c r="N47" s="58">
        <f t="shared" si="1"/>
        <v>3.6745918682937181E-2</v>
      </c>
      <c r="O47" s="58">
        <f t="shared" si="2"/>
        <v>0.3442352355149414</v>
      </c>
      <c r="P47" s="58">
        <f t="shared" si="3"/>
        <v>0.30603540128911078</v>
      </c>
      <c r="Q47" s="58">
        <f t="shared" si="4"/>
        <v>4.9111031857858637E-4</v>
      </c>
      <c r="R47" s="58">
        <f t="shared" si="5"/>
        <v>0.15385798643360404</v>
      </c>
      <c r="S47" s="58">
        <f t="shared" si="6"/>
        <v>2.4268780354760678E-3</v>
      </c>
      <c r="T47" s="58">
        <f t="shared" si="7"/>
        <v>0.15450478536333231</v>
      </c>
      <c r="U47" s="58">
        <f t="shared" si="8"/>
        <v>1.7026843620196557E-3</v>
      </c>
      <c r="V47" s="58">
        <f t="shared" si="9"/>
        <v>0</v>
      </c>
    </row>
    <row r="48" spans="1:22">
      <c r="A48" s="62" t="str">
        <f>'Use Table'!B43</f>
        <v>Água, esgoto e gestão de resíduos</v>
      </c>
      <c r="B48" s="74">
        <f>'Use table condensed'!K40</f>
        <v>56737</v>
      </c>
      <c r="C48" s="74">
        <f>B48-'Use table condensed'!L40</f>
        <v>54571</v>
      </c>
      <c r="D48" s="74">
        <f>'Use table condensed'!J40</f>
        <v>33</v>
      </c>
      <c r="E48" s="74">
        <f t="shared" si="0"/>
        <v>54538</v>
      </c>
      <c r="F48" s="17">
        <f>$E48*(('Use table condensed'!H40/SUM('Use table condensed'!$B40:$I40)))</f>
        <v>10516.339094243793</v>
      </c>
      <c r="G48" s="17">
        <f>$E48*(('Use table condensed'!G40/SUM('Use table condensed'!$B40:$I40)))</f>
        <v>23381.397784988716</v>
      </c>
      <c r="H48" s="17">
        <f>$E48*(('Use table condensed'!I40/SUM('Use table condensed'!$B40:$I40)))</f>
        <v>20515.228908013545</v>
      </c>
      <c r="I48" s="17">
        <f>$E48*(('Use table condensed'!B40/SUM('Use table condensed'!$B40:$I40)))</f>
        <v>26.449545005643341</v>
      </c>
      <c r="J48" s="17">
        <f>$E48*(('Use table condensed'!C40/SUM('Use table condensed'!$B40:$I40)))</f>
        <v>26.930445823927766</v>
      </c>
      <c r="K48" s="17">
        <f>$E48*(('Use table condensed'!D40/SUM('Use table condensed'!$B40:$I40)))</f>
        <v>52.418189193002256</v>
      </c>
      <c r="L48" s="17">
        <f>$E48*(('Use table condensed'!E40/SUM('Use table condensed'!$B40:$I40)))</f>
        <v>19.236032731376977</v>
      </c>
      <c r="M48" s="17">
        <f>$E48*(('Use table condensed'!F40/SUM('Use table condensed'!$B40:$I40)))</f>
        <v>0</v>
      </c>
      <c r="N48" s="58">
        <f t="shared" si="1"/>
        <v>0.19270929787329888</v>
      </c>
      <c r="O48" s="58">
        <f t="shared" si="2"/>
        <v>0.42845829808852165</v>
      </c>
      <c r="P48" s="58">
        <f t="shared" si="3"/>
        <v>0.37593646640181683</v>
      </c>
      <c r="Q48" s="58">
        <f t="shared" si="4"/>
        <v>6.0471679096956257E-4</v>
      </c>
      <c r="R48" s="58">
        <f t="shared" si="5"/>
        <v>4.846813326793231E-4</v>
      </c>
      <c r="S48" s="58">
        <f t="shared" si="6"/>
        <v>4.9349372054621993E-4</v>
      </c>
      <c r="T48" s="58">
        <f t="shared" si="7"/>
        <v>9.6055027749174942E-4</v>
      </c>
      <c r="U48" s="58">
        <f t="shared" si="8"/>
        <v>3.5249551467587134E-4</v>
      </c>
      <c r="V48" s="58">
        <f t="shared" si="9"/>
        <v>0</v>
      </c>
    </row>
    <row r="49" spans="1:22">
      <c r="A49" s="62" t="str">
        <f>'Use Table'!B44</f>
        <v>Construção</v>
      </c>
      <c r="B49" s="74">
        <f>'Use table condensed'!K41</f>
        <v>627986</v>
      </c>
      <c r="C49" s="74">
        <f>B49-'Use table condensed'!L41</f>
        <v>601078</v>
      </c>
      <c r="D49" s="74">
        <f>'Use table condensed'!J41</f>
        <v>2955</v>
      </c>
      <c r="E49" s="74">
        <f t="shared" si="0"/>
        <v>598123</v>
      </c>
      <c r="F49" s="17">
        <f>$E49*(('Use table condensed'!H41/SUM('Use table condensed'!$B41:$I41)))</f>
        <v>14941.80692157669</v>
      </c>
      <c r="G49" s="17">
        <f>$E49*(('Use table condensed'!G41/SUM('Use table condensed'!$B41:$I41)))</f>
        <v>580873.98823098373</v>
      </c>
      <c r="H49" s="17">
        <f>$E49*(('Use table condensed'!I41/SUM('Use table condensed'!$B41:$I41)))</f>
        <v>445.93839025584333</v>
      </c>
      <c r="I49" s="17">
        <f>$E49*(('Use table condensed'!B41/SUM('Use table condensed'!$B41:$I41)))</f>
        <v>3.8277973412518738</v>
      </c>
      <c r="J49" s="17">
        <f>$E49*(('Use table condensed'!C41/SUM('Use table condensed'!$B41:$I41)))</f>
        <v>4.7847466765648425</v>
      </c>
      <c r="K49" s="17">
        <f>$E49*(('Use table condensed'!D41/SUM('Use table condensed'!$B41:$I41)))</f>
        <v>1825.8593317771438</v>
      </c>
      <c r="L49" s="17">
        <f>$E49*(('Use table condensed'!E41/SUM('Use table condensed'!$B41:$I41)))</f>
        <v>26.794581388763117</v>
      </c>
      <c r="M49" s="17">
        <f>$E49*(('Use table condensed'!F41/SUM('Use table condensed'!$B41:$I41)))</f>
        <v>0</v>
      </c>
      <c r="N49" s="58">
        <f t="shared" si="1"/>
        <v>2.4858349368262839E-2</v>
      </c>
      <c r="O49" s="58">
        <f t="shared" si="2"/>
        <v>0.96638703833942308</v>
      </c>
      <c r="P49" s="58">
        <f t="shared" si="3"/>
        <v>7.4189770754518275E-4</v>
      </c>
      <c r="Q49" s="58">
        <f t="shared" si="4"/>
        <v>4.9161672861092907E-3</v>
      </c>
      <c r="R49" s="58">
        <f t="shared" si="5"/>
        <v>6.3682206656238857E-6</v>
      </c>
      <c r="S49" s="58">
        <f t="shared" si="6"/>
        <v>7.9602758320298565E-6</v>
      </c>
      <c r="T49" s="58">
        <f t="shared" si="7"/>
        <v>3.0376412575025932E-3</v>
      </c>
      <c r="U49" s="58">
        <f t="shared" si="8"/>
        <v>4.4577544659367199E-5</v>
      </c>
      <c r="V49" s="58">
        <f t="shared" si="9"/>
        <v>0</v>
      </c>
    </row>
    <row r="50" spans="1:22">
      <c r="A50" s="62" t="str">
        <f>'Use Table'!B45</f>
        <v>Comércio e reparação de veículos automotores e motocicletas</v>
      </c>
      <c r="B50" s="74">
        <f>'Use table condensed'!K42</f>
        <v>139739</v>
      </c>
      <c r="C50" s="74">
        <f>B50-'Use table condensed'!L42</f>
        <v>133347</v>
      </c>
      <c r="D50" s="74">
        <f>'Use table condensed'!J42</f>
        <v>7385</v>
      </c>
      <c r="E50" s="74">
        <f t="shared" si="0"/>
        <v>125962</v>
      </c>
      <c r="F50" s="17">
        <f>$E50*(('Use table condensed'!H42/SUM('Use table condensed'!$B42:$I42)))</f>
        <v>2687.6156972966437</v>
      </c>
      <c r="G50" s="17">
        <f>$E50*(('Use table condensed'!G42/SUM('Use table condensed'!$B42:$I42)))</f>
        <v>58761.138809556192</v>
      </c>
      <c r="H50" s="17">
        <f>$E50*(('Use table condensed'!I42/SUM('Use table condensed'!$B42:$I42)))</f>
        <v>64083.074708735665</v>
      </c>
      <c r="I50" s="17">
        <f>$E50*(('Use table condensed'!B42/SUM('Use table condensed'!$B42:$I42)))</f>
        <v>108.97025401574565</v>
      </c>
      <c r="J50" s="17">
        <f>$E50*(('Use table condensed'!C42/SUM('Use table condensed'!$B42:$I42)))</f>
        <v>63.76425344152802</v>
      </c>
      <c r="K50" s="17">
        <f>$E50*(('Use table condensed'!D42/SUM('Use table condensed'!$B42:$I42)))</f>
        <v>226.98170814633485</v>
      </c>
      <c r="L50" s="17">
        <f>$E50*(('Use table condensed'!E42/SUM('Use table condensed'!$B42:$I42)))</f>
        <v>30.454568807893981</v>
      </c>
      <c r="M50" s="17">
        <f>$E50*(('Use table condensed'!F42/SUM('Use table condensed'!$B42:$I42)))</f>
        <v>0</v>
      </c>
      <c r="N50" s="58">
        <f t="shared" si="1"/>
        <v>2.0155051836911544E-2</v>
      </c>
      <c r="O50" s="58">
        <f t="shared" si="2"/>
        <v>0.44066337307593118</v>
      </c>
      <c r="P50" s="58">
        <f t="shared" si="3"/>
        <v>0.48057380150086365</v>
      </c>
      <c r="Q50" s="58">
        <f t="shared" si="4"/>
        <v>5.5381823363105279E-2</v>
      </c>
      <c r="R50" s="58">
        <f t="shared" si="5"/>
        <v>8.1719314282095322E-4</v>
      </c>
      <c r="S50" s="58">
        <f t="shared" si="6"/>
        <v>4.7818288706553595E-4</v>
      </c>
      <c r="T50" s="58">
        <f t="shared" si="7"/>
        <v>1.7021883367929901E-3</v>
      </c>
      <c r="U50" s="58">
        <f t="shared" si="8"/>
        <v>2.2838585650891271E-4</v>
      </c>
      <c r="V50" s="58">
        <f t="shared" si="9"/>
        <v>0</v>
      </c>
    </row>
    <row r="51" spans="1:22">
      <c r="A51" s="62" t="str">
        <f>'Use Table'!B46</f>
        <v>Comércio por atacado e a varejo, exceto veículos automotores</v>
      </c>
      <c r="B51" s="74">
        <f>'Use table condensed'!K43</f>
        <v>822348</v>
      </c>
      <c r="C51" s="74">
        <f>B51-'Use table condensed'!L43</f>
        <v>806368</v>
      </c>
      <c r="D51" s="74">
        <f>'Use table condensed'!J43</f>
        <v>57418</v>
      </c>
      <c r="E51" s="74">
        <f t="shared" si="0"/>
        <v>748950</v>
      </c>
      <c r="F51" s="17">
        <f>$E51*(('Use table condensed'!H43/SUM('Use table condensed'!$B43:$I43)))</f>
        <v>16779.973461623937</v>
      </c>
      <c r="G51" s="17">
        <f>$E51*(('Use table condensed'!G43/SUM('Use table condensed'!$B43:$I43)))</f>
        <v>370618.28886303323</v>
      </c>
      <c r="H51" s="17">
        <f>$E51*(('Use table condensed'!I43/SUM('Use table condensed'!$B43:$I43)))</f>
        <v>353848.1064934046</v>
      </c>
      <c r="I51" s="17">
        <f>$E51*(('Use table condensed'!B43/SUM('Use table condensed'!$B43:$I43)))</f>
        <v>1458.3831527067837</v>
      </c>
      <c r="J51" s="17">
        <f>$E51*(('Use table condensed'!C43/SUM('Use table condensed'!$B43:$I43)))</f>
        <v>706.91684206397974</v>
      </c>
      <c r="K51" s="17">
        <f>$E51*(('Use table condensed'!D43/SUM('Use table condensed'!$B43:$I43)))</f>
        <v>3658.4415240610251</v>
      </c>
      <c r="L51" s="17">
        <f>$E51*(('Use table condensed'!E43/SUM('Use table condensed'!$B43:$I43)))</f>
        <v>1879.8896631064279</v>
      </c>
      <c r="M51" s="17">
        <f>$E51*(('Use table condensed'!F43/SUM('Use table condensed'!$B43:$I43)))</f>
        <v>0</v>
      </c>
      <c r="N51" s="58">
        <f t="shared" si="1"/>
        <v>2.0809324603188541E-2</v>
      </c>
      <c r="O51" s="58">
        <f t="shared" si="2"/>
        <v>0.45961433100399968</v>
      </c>
      <c r="P51" s="58">
        <f t="shared" si="3"/>
        <v>0.43881714861379001</v>
      </c>
      <c r="Q51" s="58">
        <f t="shared" si="4"/>
        <v>7.1205702607246318E-2</v>
      </c>
      <c r="R51" s="58">
        <f t="shared" si="5"/>
        <v>1.8085826232027854E-3</v>
      </c>
      <c r="S51" s="58">
        <f t="shared" si="6"/>
        <v>8.7666777707446199E-4</v>
      </c>
      <c r="T51" s="58">
        <f t="shared" si="7"/>
        <v>4.536937879555023E-3</v>
      </c>
      <c r="U51" s="58">
        <f t="shared" si="8"/>
        <v>2.3313048919431671E-3</v>
      </c>
      <c r="V51" s="58">
        <f t="shared" si="9"/>
        <v>0</v>
      </c>
    </row>
    <row r="52" spans="1:22">
      <c r="A52" s="62" t="str">
        <f>'Use Table'!B47</f>
        <v>Transporte terrestre</v>
      </c>
      <c r="B52" s="74">
        <f>'Use table condensed'!K44</f>
        <v>290078</v>
      </c>
      <c r="C52" s="74">
        <f>B52-'Use table condensed'!L44</f>
        <v>280572</v>
      </c>
      <c r="D52" s="74">
        <f>'Use table condensed'!J44</f>
        <v>10189</v>
      </c>
      <c r="E52" s="74">
        <f t="shared" si="0"/>
        <v>270383</v>
      </c>
      <c r="F52" s="17">
        <f>$E52*(('Use table condensed'!H44/SUM('Use table condensed'!$B44:$I44)))</f>
        <v>6878.1801356966507</v>
      </c>
      <c r="G52" s="17">
        <f>$E52*(('Use table condensed'!G44/SUM('Use table condensed'!$B44:$I44)))</f>
        <v>168827.44312566766</v>
      </c>
      <c r="H52" s="17">
        <f>$E52*(('Use table condensed'!I44/SUM('Use table condensed'!$B44:$I44)))</f>
        <v>84698.21932266005</v>
      </c>
      <c r="I52" s="17">
        <f>$E52*(('Use table condensed'!B44/SUM('Use table condensed'!$B44:$I44)))</f>
        <v>1630.186654352261</v>
      </c>
      <c r="J52" s="17">
        <f>$E52*(('Use table condensed'!C44/SUM('Use table condensed'!$B44:$I44)))</f>
        <v>783.45563062499775</v>
      </c>
      <c r="K52" s="17">
        <f>$E52*(('Use table condensed'!D44/SUM('Use table condensed'!$B44:$I44)))</f>
        <v>5775.4494299525877</v>
      </c>
      <c r="L52" s="17">
        <f>$E52*(('Use table condensed'!E44/SUM('Use table condensed'!$B44:$I44)))</f>
        <v>1790.0657010457717</v>
      </c>
      <c r="M52" s="17">
        <f>$E52*(('Use table condensed'!F44/SUM('Use table condensed'!$B44:$I44)))</f>
        <v>0</v>
      </c>
      <c r="N52" s="58">
        <f t="shared" si="1"/>
        <v>2.4514848722241175E-2</v>
      </c>
      <c r="O52" s="58">
        <f t="shared" si="2"/>
        <v>0.60172591393890928</v>
      </c>
      <c r="P52" s="58">
        <f t="shared" si="3"/>
        <v>0.30187694895663164</v>
      </c>
      <c r="Q52" s="58">
        <f t="shared" si="4"/>
        <v>3.631509915458421E-2</v>
      </c>
      <c r="R52" s="58">
        <f t="shared" si="5"/>
        <v>5.810225732974998E-3</v>
      </c>
      <c r="S52" s="58">
        <f t="shared" si="6"/>
        <v>2.7923514485586509E-3</v>
      </c>
      <c r="T52" s="58">
        <f t="shared" si="7"/>
        <v>2.0584553804202085E-2</v>
      </c>
      <c r="U52" s="58">
        <f t="shared" si="8"/>
        <v>6.3800582418978785E-3</v>
      </c>
      <c r="V52" s="58">
        <f t="shared" si="9"/>
        <v>0</v>
      </c>
    </row>
    <row r="53" spans="1:22">
      <c r="A53" s="62" t="str">
        <f>'Use Table'!B48</f>
        <v>Transporte aquaviário</v>
      </c>
      <c r="B53" s="74">
        <f>'Use table condensed'!K45</f>
        <v>16016</v>
      </c>
      <c r="C53" s="74">
        <f>B53-'Use table condensed'!L45</f>
        <v>15053</v>
      </c>
      <c r="D53" s="74">
        <f>'Use table condensed'!J45</f>
        <v>2625</v>
      </c>
      <c r="E53" s="74">
        <f t="shared" si="0"/>
        <v>12428</v>
      </c>
      <c r="F53" s="17">
        <f>$E53*(('Use table condensed'!H45/SUM('Use table condensed'!$B45:$I45)))</f>
        <v>17.63363453065492</v>
      </c>
      <c r="G53" s="17">
        <f>$E53*(('Use table condensed'!G45/SUM('Use table condensed'!$B45:$I45)))</f>
        <v>7774.5766559629601</v>
      </c>
      <c r="H53" s="17">
        <f>$E53*(('Use table condensed'!I45/SUM('Use table condensed'!$B45:$I45)))</f>
        <v>1349.4370846090658</v>
      </c>
      <c r="I53" s="17">
        <f>$E53*(('Use table condensed'!B45/SUM('Use table condensed'!$B45:$I45)))</f>
        <v>5.104473153610634</v>
      </c>
      <c r="J53" s="17">
        <f>$E53*(('Use table condensed'!C45/SUM('Use table condensed'!$B45:$I45)))</f>
        <v>1.8561720558584123</v>
      </c>
      <c r="K53" s="17">
        <f>$E53*(('Use table condensed'!D45/SUM('Use table condensed'!$B45:$I45)))</f>
        <v>3257.117915017549</v>
      </c>
      <c r="L53" s="17">
        <f>$E53*(('Use table condensed'!E45/SUM('Use table condensed'!$B45:$I45)))</f>
        <v>22.274064670300948</v>
      </c>
      <c r="M53" s="17">
        <f>$E53*(('Use table condensed'!F45/SUM('Use table condensed'!$B45:$I45)))</f>
        <v>0</v>
      </c>
      <c r="N53" s="58">
        <f t="shared" si="1"/>
        <v>1.1714365595333102E-3</v>
      </c>
      <c r="O53" s="58">
        <f t="shared" si="2"/>
        <v>0.51648021364265995</v>
      </c>
      <c r="P53" s="58">
        <f t="shared" si="3"/>
        <v>8.9645724082180675E-2</v>
      </c>
      <c r="Q53" s="58">
        <f t="shared" si="4"/>
        <v>0.174383843752076</v>
      </c>
      <c r="R53" s="58">
        <f t="shared" si="5"/>
        <v>3.3910005670701083E-4</v>
      </c>
      <c r="S53" s="58">
        <f t="shared" si="6"/>
        <v>1.233091115298221E-4</v>
      </c>
      <c r="T53" s="58">
        <f t="shared" si="7"/>
        <v>0.21637666345695536</v>
      </c>
      <c r="U53" s="58">
        <f t="shared" si="8"/>
        <v>1.4797093383578654E-3</v>
      </c>
      <c r="V53" s="58">
        <f t="shared" si="9"/>
        <v>0</v>
      </c>
    </row>
    <row r="54" spans="1:22">
      <c r="A54" s="62" t="str">
        <f>'Use Table'!B49</f>
        <v>Transporte aéreo</v>
      </c>
      <c r="B54" s="74">
        <f>'Use table condensed'!K46</f>
        <v>35430</v>
      </c>
      <c r="C54" s="74">
        <f>B54-'Use table condensed'!L46</f>
        <v>27297</v>
      </c>
      <c r="D54" s="74">
        <f>'Use table condensed'!J46</f>
        <v>4577</v>
      </c>
      <c r="E54" s="74">
        <f t="shared" si="0"/>
        <v>22720</v>
      </c>
      <c r="F54" s="17">
        <f>$E54*(('Use table condensed'!H46/SUM('Use table condensed'!$B46:$I46)))</f>
        <v>1131.8393673224646</v>
      </c>
      <c r="G54" s="17">
        <f>$E54*(('Use table condensed'!G46/SUM('Use table condensed'!$B46:$I46)))</f>
        <v>15020.252163484913</v>
      </c>
      <c r="H54" s="17">
        <f>$E54*(('Use table condensed'!I46/SUM('Use table condensed'!$B46:$I46)))</f>
        <v>5559.0470942858074</v>
      </c>
      <c r="I54" s="17">
        <f>$E54*(('Use table condensed'!B46/SUM('Use table condensed'!$B46:$I46)))</f>
        <v>131.44653680355233</v>
      </c>
      <c r="J54" s="17">
        <f>$E54*(('Use table condensed'!C46/SUM('Use table condensed'!$B46:$I46)))</f>
        <v>4.4183709849933557</v>
      </c>
      <c r="K54" s="17">
        <f>$E54*(('Use table condensed'!D46/SUM('Use table condensed'!$B46:$I46)))</f>
        <v>867.10530580494606</v>
      </c>
      <c r="L54" s="17">
        <f>$E54*(('Use table condensed'!E46/SUM('Use table condensed'!$B46:$I46)))</f>
        <v>5.8911613133244742</v>
      </c>
      <c r="M54" s="17">
        <f>$E54*(('Use table condensed'!F46/SUM('Use table condensed'!$B46:$I46)))</f>
        <v>0</v>
      </c>
      <c r="N54" s="58">
        <f t="shared" si="1"/>
        <v>4.1463873954004637E-2</v>
      </c>
      <c r="O54" s="58">
        <f t="shared" si="2"/>
        <v>0.55025285428746429</v>
      </c>
      <c r="P54" s="58">
        <f t="shared" si="3"/>
        <v>0.20365047786517959</v>
      </c>
      <c r="Q54" s="58">
        <f t="shared" si="4"/>
        <v>0.16767410338132396</v>
      </c>
      <c r="R54" s="58">
        <f t="shared" si="5"/>
        <v>4.8154206251072402E-3</v>
      </c>
      <c r="S54" s="58">
        <f t="shared" si="6"/>
        <v>1.6186287815486521E-4</v>
      </c>
      <c r="T54" s="58">
        <f t="shared" si="7"/>
        <v>3.1765589837892301E-2</v>
      </c>
      <c r="U54" s="58">
        <f t="shared" si="8"/>
        <v>2.1581717087315361E-4</v>
      </c>
      <c r="V54" s="58">
        <f t="shared" si="9"/>
        <v>0</v>
      </c>
    </row>
    <row r="55" spans="1:22">
      <c r="A55" s="62" t="str">
        <f>'Use Table'!B50</f>
        <v>Armazenamento, atividades auxiliares dos transportes e correio</v>
      </c>
      <c r="B55" s="74">
        <f>'Use table condensed'!K47</f>
        <v>100401</v>
      </c>
      <c r="C55" s="74">
        <f>B55-'Use table condensed'!L47</f>
        <v>96688</v>
      </c>
      <c r="D55" s="74">
        <f>'Use table condensed'!J47</f>
        <v>6555</v>
      </c>
      <c r="E55" s="74">
        <f t="shared" si="0"/>
        <v>90133</v>
      </c>
      <c r="F55" s="17">
        <f>$E55*(('Use table condensed'!H47/SUM('Use table condensed'!$B47:$I47)))</f>
        <v>3517.1136329731689</v>
      </c>
      <c r="G55" s="17">
        <f>$E55*(('Use table condensed'!G47/SUM('Use table condensed'!$B47:$I47)))</f>
        <v>63781.539937770394</v>
      </c>
      <c r="H55" s="17">
        <f>$E55*(('Use table condensed'!I47/SUM('Use table condensed'!$B47:$I47)))</f>
        <v>18546.963781088165</v>
      </c>
      <c r="I55" s="17">
        <f>$E55*(('Use table condensed'!B47/SUM('Use table condensed'!$B47:$I47)))</f>
        <v>216.09791573428808</v>
      </c>
      <c r="J55" s="17">
        <f>$E55*(('Use table condensed'!C47/SUM('Use table condensed'!$B47:$I47)))</f>
        <v>25.931749888114567</v>
      </c>
      <c r="K55" s="17">
        <f>$E55*(('Use table condensed'!D47/SUM('Use table condensed'!$B47:$I47)))</f>
        <v>3420.1096796879997</v>
      </c>
      <c r="L55" s="17">
        <f>$E55*(('Use table condensed'!E47/SUM('Use table condensed'!$B47:$I47)))</f>
        <v>625.24330285787357</v>
      </c>
      <c r="M55" s="17">
        <f>$E55*(('Use table condensed'!F47/SUM('Use table condensed'!$B47:$I47)))</f>
        <v>0</v>
      </c>
      <c r="N55" s="58">
        <f t="shared" si="1"/>
        <v>3.6375906347976675E-2</v>
      </c>
      <c r="O55" s="58">
        <f t="shared" si="2"/>
        <v>0.65966345293904516</v>
      </c>
      <c r="P55" s="58">
        <f t="shared" si="3"/>
        <v>0.19182280925335268</v>
      </c>
      <c r="Q55" s="58">
        <f t="shared" si="4"/>
        <v>6.7795383087870267E-2</v>
      </c>
      <c r="R55" s="58">
        <f t="shared" si="5"/>
        <v>2.2350024380925044E-3</v>
      </c>
      <c r="S55" s="58">
        <f t="shared" si="6"/>
        <v>2.682002925711005E-4</v>
      </c>
      <c r="T55" s="58">
        <f t="shared" si="7"/>
        <v>3.5372638586877378E-2</v>
      </c>
      <c r="U55" s="58">
        <f t="shared" si="8"/>
        <v>6.4666070542143137E-3</v>
      </c>
      <c r="V55" s="58">
        <f t="shared" si="9"/>
        <v>0</v>
      </c>
    </row>
    <row r="56" spans="1:22">
      <c r="A56" s="62" t="str">
        <f>'Use Table'!B51</f>
        <v>Alojamento</v>
      </c>
      <c r="B56" s="74">
        <f>'Use table condensed'!K48</f>
        <v>21312</v>
      </c>
      <c r="C56" s="74">
        <f>B56-'Use table condensed'!L48</f>
        <v>20918</v>
      </c>
      <c r="D56" s="74">
        <f>'Use table condensed'!J48</f>
        <v>4689</v>
      </c>
      <c r="E56" s="74">
        <f t="shared" si="0"/>
        <v>16229</v>
      </c>
      <c r="F56" s="17">
        <f>$E56*(('Use table condensed'!H48/SUM('Use table condensed'!$B48:$I48)))</f>
        <v>1398.0585935150093</v>
      </c>
      <c r="G56" s="17">
        <f>$E56*(('Use table condensed'!G48/SUM('Use table condensed'!$B48:$I48)))</f>
        <v>9837.1776454310293</v>
      </c>
      <c r="H56" s="17">
        <f>$E56*(('Use table condensed'!I48/SUM('Use table condensed'!$B48:$I48)))</f>
        <v>4789.7174998496057</v>
      </c>
      <c r="I56" s="17">
        <f>$E56*(('Use table condensed'!B48/SUM('Use table condensed'!$B48:$I48)))</f>
        <v>48.32674607471575</v>
      </c>
      <c r="J56" s="17">
        <f>$E56*(('Use table condensed'!C48/SUM('Use table condensed'!$B48:$I48)))</f>
        <v>5.8577874029958492</v>
      </c>
      <c r="K56" s="17">
        <f>$E56*(('Use table condensed'!D48/SUM('Use table condensed'!$B48:$I48)))</f>
        <v>141.07504662215004</v>
      </c>
      <c r="L56" s="17">
        <f>$E56*(('Use table condensed'!E48/SUM('Use table condensed'!$B48:$I48)))</f>
        <v>8.7866811044937734</v>
      </c>
      <c r="M56" s="17">
        <f>$E56*(('Use table condensed'!F48/SUM('Use table condensed'!$B48:$I48)))</f>
        <v>0</v>
      </c>
      <c r="N56" s="58">
        <f t="shared" si="1"/>
        <v>6.6835194259250857E-2</v>
      </c>
      <c r="O56" s="58">
        <f t="shared" si="2"/>
        <v>0.47027333614260586</v>
      </c>
      <c r="P56" s="58">
        <f t="shared" si="3"/>
        <v>0.22897588200829935</v>
      </c>
      <c r="Q56" s="58">
        <f t="shared" si="4"/>
        <v>0.22416100965675495</v>
      </c>
      <c r="R56" s="58">
        <f t="shared" si="5"/>
        <v>2.3102947736263384E-3</v>
      </c>
      <c r="S56" s="58">
        <f t="shared" si="6"/>
        <v>2.8003573013652593E-4</v>
      </c>
      <c r="T56" s="58">
        <f t="shared" si="7"/>
        <v>6.7441938341213327E-3</v>
      </c>
      <c r="U56" s="58">
        <f t="shared" si="8"/>
        <v>4.2005359520478887E-4</v>
      </c>
      <c r="V56" s="58">
        <f t="shared" si="9"/>
        <v>0</v>
      </c>
    </row>
    <row r="57" spans="1:22">
      <c r="A57" s="62" t="str">
        <f>'Use Table'!B52</f>
        <v>Alimentação</v>
      </c>
      <c r="B57" s="74">
        <f>'Use table condensed'!K49</f>
        <v>192196</v>
      </c>
      <c r="C57" s="74">
        <f>B57-'Use table condensed'!L49</f>
        <v>187475</v>
      </c>
      <c r="D57" s="74">
        <f>'Use table condensed'!J49</f>
        <v>3475</v>
      </c>
      <c r="E57" s="74">
        <f t="shared" si="0"/>
        <v>184000</v>
      </c>
      <c r="F57" s="17">
        <f>$E57*(('Use table condensed'!H49/SUM('Use table condensed'!$B49:$I49)))</f>
        <v>12248.726956724478</v>
      </c>
      <c r="G57" s="17">
        <f>$E57*(('Use table condensed'!G49/SUM('Use table condensed'!$B49:$I49)))</f>
        <v>16962.77573772924</v>
      </c>
      <c r="H57" s="17">
        <f>$E57*(('Use table condensed'!I49/SUM('Use table condensed'!$B49:$I49)))</f>
        <v>154476.50235002994</v>
      </c>
      <c r="I57" s="17">
        <f>$E57*(('Use table condensed'!B49/SUM('Use table condensed'!$B49:$I49)))</f>
        <v>80.923691587051792</v>
      </c>
      <c r="J57" s="17">
        <f>$E57*(('Use table condensed'!C49/SUM('Use table condensed'!$B49:$I49)))</f>
        <v>1.9499684719771513</v>
      </c>
      <c r="K57" s="17">
        <f>$E57*(('Use table condensed'!D49/SUM('Use table condensed'!$B49:$I49)))</f>
        <v>225.22135851336097</v>
      </c>
      <c r="L57" s="17">
        <f>$E57*(('Use table condensed'!E49/SUM('Use table condensed'!$B49:$I49)))</f>
        <v>3.8999369439543026</v>
      </c>
      <c r="M57" s="17">
        <f>$E57*(('Use table condensed'!F49/SUM('Use table condensed'!$B49:$I49)))</f>
        <v>0</v>
      </c>
      <c r="N57" s="58">
        <f t="shared" si="1"/>
        <v>6.5335255136548753E-2</v>
      </c>
      <c r="O57" s="58">
        <f t="shared" si="2"/>
        <v>9.0480201294728571E-2</v>
      </c>
      <c r="P57" s="58">
        <f t="shared" si="3"/>
        <v>0.8239845438060005</v>
      </c>
      <c r="Q57" s="58">
        <f t="shared" si="4"/>
        <v>1.8535804773969863E-2</v>
      </c>
      <c r="R57" s="58">
        <f t="shared" si="5"/>
        <v>4.3165057520763722E-4</v>
      </c>
      <c r="S57" s="58">
        <f t="shared" si="6"/>
        <v>1.0401218679702101E-5</v>
      </c>
      <c r="T57" s="58">
        <f t="shared" si="7"/>
        <v>1.2013407575055925E-3</v>
      </c>
      <c r="U57" s="58">
        <f t="shared" si="8"/>
        <v>2.0802437359404201E-5</v>
      </c>
      <c r="V57" s="58">
        <f t="shared" si="9"/>
        <v>0</v>
      </c>
    </row>
    <row r="58" spans="1:22">
      <c r="A58" s="62" t="str">
        <f>'Use Table'!B53</f>
        <v>Edição e edição integrada à impressão</v>
      </c>
      <c r="B58" s="74">
        <f>'Use table condensed'!K50</f>
        <v>21590</v>
      </c>
      <c r="C58" s="74">
        <f>B58-'Use table condensed'!L50</f>
        <v>20658</v>
      </c>
      <c r="D58" s="74">
        <f>'Use table condensed'!J50</f>
        <v>567</v>
      </c>
      <c r="E58" s="74">
        <f t="shared" si="0"/>
        <v>20091</v>
      </c>
      <c r="F58" s="17">
        <f>$E58*(('Use table condensed'!H50/SUM('Use table condensed'!$B50:$I50)))</f>
        <v>2477.0904247728681</v>
      </c>
      <c r="G58" s="17">
        <f>$E58*(('Use table condensed'!G50/SUM('Use table condensed'!$B50:$I50)))</f>
        <v>6843.5356989963375</v>
      </c>
      <c r="H58" s="17">
        <f>$E58*(('Use table condensed'!I50/SUM('Use table condensed'!$B50:$I50)))</f>
        <v>10702.521476478141</v>
      </c>
      <c r="I58" s="17">
        <f>$E58*(('Use table condensed'!B50/SUM('Use table condensed'!$B50:$I50)))</f>
        <v>32.970532274175902</v>
      </c>
      <c r="J58" s="17">
        <f>$E58*(('Use table condensed'!C50/SUM('Use table condensed'!$B50:$I50)))</f>
        <v>0</v>
      </c>
      <c r="K58" s="17">
        <f>$E58*(('Use table condensed'!D50/SUM('Use table condensed'!$B50:$I50)))</f>
        <v>33.926199876325931</v>
      </c>
      <c r="L58" s="17">
        <f>$E58*(('Use table condensed'!E50/SUM('Use table condensed'!$B50:$I50)))</f>
        <v>0.95566760215002622</v>
      </c>
      <c r="M58" s="17">
        <f>$E58*(('Use table condensed'!F50/SUM('Use table condensed'!$B50:$I50)))</f>
        <v>0</v>
      </c>
      <c r="N58" s="58">
        <f t="shared" si="1"/>
        <v>0.11990949873041283</v>
      </c>
      <c r="O58" s="58">
        <f t="shared" si="2"/>
        <v>0.33127774707117519</v>
      </c>
      <c r="P58" s="58">
        <f t="shared" si="3"/>
        <v>0.51808120226924881</v>
      </c>
      <c r="Q58" s="58">
        <f t="shared" si="4"/>
        <v>2.7446993900668022E-2</v>
      </c>
      <c r="R58" s="58">
        <f t="shared" si="5"/>
        <v>1.5960176335645224E-3</v>
      </c>
      <c r="S58" s="58">
        <f t="shared" si="6"/>
        <v>0</v>
      </c>
      <c r="T58" s="58">
        <f t="shared" si="7"/>
        <v>1.6422790142475521E-3</v>
      </c>
      <c r="U58" s="58">
        <f t="shared" si="8"/>
        <v>4.6261380683029638E-5</v>
      </c>
      <c r="V58" s="58">
        <f t="shared" si="9"/>
        <v>0</v>
      </c>
    </row>
    <row r="59" spans="1:22">
      <c r="A59" s="62" t="str">
        <f>'Use Table'!B54</f>
        <v>Atividades de televisão, rádio, cinema e  gravação/edição de som e imagem</v>
      </c>
      <c r="B59" s="74">
        <f>'Use table condensed'!K51</f>
        <v>38494</v>
      </c>
      <c r="C59" s="74">
        <f>B59-'Use table condensed'!L51</f>
        <v>36599</v>
      </c>
      <c r="D59" s="74">
        <f>'Use table condensed'!J51</f>
        <v>59</v>
      </c>
      <c r="E59" s="74">
        <f t="shared" si="0"/>
        <v>36540</v>
      </c>
      <c r="F59" s="17">
        <f>$E59*(('Use table condensed'!H51/SUM('Use table condensed'!$B51:$I51)))</f>
        <v>1.9013919604527123</v>
      </c>
      <c r="G59" s="17">
        <f>$E59*(('Use table condensed'!G51/SUM('Use table condensed'!$B51:$I51)))</f>
        <v>34961.844672824249</v>
      </c>
      <c r="H59" s="17">
        <f>$E59*(('Use table condensed'!I51/SUM('Use table condensed'!$B51:$I51)))</f>
        <v>1576.2539352152985</v>
      </c>
      <c r="I59" s="17">
        <f>$E59*(('Use table condensed'!B51/SUM('Use table condensed'!$B51:$I51)))</f>
        <v>0</v>
      </c>
      <c r="J59" s="17">
        <f>$E59*(('Use table condensed'!C51/SUM('Use table condensed'!$B51:$I51)))</f>
        <v>0</v>
      </c>
      <c r="K59" s="17">
        <f>$E59*(('Use table condensed'!D51/SUM('Use table condensed'!$B51:$I51)))</f>
        <v>0</v>
      </c>
      <c r="L59" s="17">
        <f>$E59*(('Use table condensed'!E51/SUM('Use table condensed'!$B51:$I51)))</f>
        <v>0</v>
      </c>
      <c r="M59" s="17">
        <f>$E59*(('Use table condensed'!F51/SUM('Use table condensed'!$B51:$I51)))</f>
        <v>0</v>
      </c>
      <c r="N59" s="58">
        <f t="shared" si="1"/>
        <v>5.1952019466452972E-5</v>
      </c>
      <c r="O59" s="58">
        <f t="shared" si="2"/>
        <v>0.95526775793940411</v>
      </c>
      <c r="P59" s="58">
        <f t="shared" si="3"/>
        <v>4.3068224137689515E-2</v>
      </c>
      <c r="Q59" s="58">
        <f t="shared" si="4"/>
        <v>1.6120659034399847E-3</v>
      </c>
      <c r="R59" s="58">
        <f t="shared" si="5"/>
        <v>0</v>
      </c>
      <c r="S59" s="58">
        <f t="shared" si="6"/>
        <v>0</v>
      </c>
      <c r="T59" s="58">
        <f t="shared" si="7"/>
        <v>0</v>
      </c>
      <c r="U59" s="58">
        <f t="shared" si="8"/>
        <v>0</v>
      </c>
      <c r="V59" s="58">
        <f t="shared" si="9"/>
        <v>0</v>
      </c>
    </row>
    <row r="60" spans="1:22">
      <c r="A60" s="62" t="str">
        <f>'Use Table'!B55</f>
        <v>Telecomunicações</v>
      </c>
      <c r="B60" s="74">
        <f>'Use table condensed'!K52</f>
        <v>160382</v>
      </c>
      <c r="C60" s="74">
        <f>B60-'Use table condensed'!L52</f>
        <v>154189</v>
      </c>
      <c r="D60" s="74">
        <f>'Use table condensed'!J52</f>
        <v>703</v>
      </c>
      <c r="E60" s="74">
        <f t="shared" si="0"/>
        <v>153486</v>
      </c>
      <c r="F60" s="17">
        <f>$E60*(('Use table condensed'!H52/SUM('Use table condensed'!$B52:$I52)))</f>
        <v>5111.7463661470829</v>
      </c>
      <c r="G60" s="17">
        <f>$E60*(('Use table condensed'!G52/SUM('Use table condensed'!$B52:$I52)))</f>
        <v>61598.562265545253</v>
      </c>
      <c r="H60" s="17">
        <f>$E60*(('Use table condensed'!I52/SUM('Use table condensed'!$B52:$I52)))</f>
        <v>85960.580251629843</v>
      </c>
      <c r="I60" s="17">
        <f>$E60*(('Use table condensed'!B52/SUM('Use table condensed'!$B52:$I52)))</f>
        <v>157.15880610474764</v>
      </c>
      <c r="J60" s="17">
        <f>$E60*(('Use table condensed'!C52/SUM('Use table condensed'!$B52:$I52)))</f>
        <v>26.914046305400209</v>
      </c>
      <c r="K60" s="17">
        <f>$E60*(('Use table condensed'!D52/SUM('Use table condensed'!$B52:$I52)))</f>
        <v>532.03302250139336</v>
      </c>
      <c r="L60" s="17">
        <f>$E60*(('Use table condensed'!E52/SUM('Use table condensed'!$B52:$I52)))</f>
        <v>99.005241766293622</v>
      </c>
      <c r="M60" s="17">
        <f>$E60*(('Use table condensed'!F52/SUM('Use table condensed'!$B52:$I52)))</f>
        <v>0</v>
      </c>
      <c r="N60" s="58">
        <f t="shared" si="1"/>
        <v>3.3152471098113895E-2</v>
      </c>
      <c r="O60" s="58">
        <f t="shared" si="2"/>
        <v>0.39950036815560935</v>
      </c>
      <c r="P60" s="58">
        <f t="shared" si="3"/>
        <v>0.55750137981068582</v>
      </c>
      <c r="Q60" s="58">
        <f t="shared" si="4"/>
        <v>4.5593395118977359E-3</v>
      </c>
      <c r="R60" s="58">
        <f t="shared" si="5"/>
        <v>1.019260816950286E-3</v>
      </c>
      <c r="S60" s="58">
        <f t="shared" si="6"/>
        <v>1.74552311159682E-4</v>
      </c>
      <c r="T60" s="58">
        <f t="shared" si="7"/>
        <v>3.4505251509601422E-3</v>
      </c>
      <c r="U60" s="58">
        <f t="shared" si="8"/>
        <v>6.4210314462311588E-4</v>
      </c>
      <c r="V60" s="58">
        <f t="shared" si="9"/>
        <v>0</v>
      </c>
    </row>
    <row r="61" spans="1:22">
      <c r="A61" s="62" t="str">
        <f>'Use Table'!B56</f>
        <v>Desenvolvimento de sistemas e outros serviços de informação</v>
      </c>
      <c r="B61" s="74">
        <f>'Use table condensed'!K53</f>
        <v>101707</v>
      </c>
      <c r="C61" s="74">
        <f>B61-'Use table condensed'!L53</f>
        <v>97744</v>
      </c>
      <c r="D61" s="74">
        <f>'Use table condensed'!J53</f>
        <v>942</v>
      </c>
      <c r="E61" s="74">
        <f t="shared" si="0"/>
        <v>96802</v>
      </c>
      <c r="F61" s="17">
        <f>$E61*(('Use table condensed'!H53/SUM('Use table condensed'!$B53:$I53)))</f>
        <v>10537.598749565823</v>
      </c>
      <c r="G61" s="17">
        <f>$E61*(('Use table condensed'!G53/SUM('Use table condensed'!$B53:$I53)))</f>
        <v>85293.163003026842</v>
      </c>
      <c r="H61" s="17">
        <f>$E61*(('Use table condensed'!I53/SUM('Use table condensed'!$B53:$I53)))</f>
        <v>214.22960353297279</v>
      </c>
      <c r="I61" s="17">
        <f>$E61*(('Use table condensed'!B53/SUM('Use table condensed'!$B53:$I53)))</f>
        <v>357.84989827817202</v>
      </c>
      <c r="J61" s="17">
        <f>$E61*(('Use table condensed'!C53/SUM('Use table condensed'!$B53:$I53)))</f>
        <v>0.96067086786086431</v>
      </c>
      <c r="K61" s="17">
        <f>$E61*(('Use table condensed'!D53/SUM('Use table condensed'!$B53:$I53)))</f>
        <v>395.31606212474571</v>
      </c>
      <c r="L61" s="17">
        <f>$E61*(('Use table condensed'!E53/SUM('Use table condensed'!$B53:$I53)))</f>
        <v>2.8820126035825933</v>
      </c>
      <c r="M61" s="17">
        <f>$E61*(('Use table condensed'!F53/SUM('Use table condensed'!$B53:$I53)))</f>
        <v>0</v>
      </c>
      <c r="N61" s="58">
        <f t="shared" si="1"/>
        <v>0.10780813911407168</v>
      </c>
      <c r="O61" s="58">
        <f t="shared" si="2"/>
        <v>0.87261788962009779</v>
      </c>
      <c r="P61" s="58">
        <f t="shared" si="3"/>
        <v>2.1917417287298738E-3</v>
      </c>
      <c r="Q61" s="58">
        <f t="shared" si="4"/>
        <v>9.6374201997053519E-3</v>
      </c>
      <c r="R61" s="58">
        <f t="shared" si="5"/>
        <v>3.6610932464209776E-3</v>
      </c>
      <c r="S61" s="58">
        <f t="shared" si="6"/>
        <v>9.8284382454254413E-6</v>
      </c>
      <c r="T61" s="58">
        <f t="shared" si="7"/>
        <v>4.0444023379925696E-3</v>
      </c>
      <c r="U61" s="58">
        <f t="shared" si="8"/>
        <v>2.9485314736276327E-5</v>
      </c>
      <c r="V61" s="58">
        <f t="shared" si="9"/>
        <v>0</v>
      </c>
    </row>
    <row r="62" spans="1:22">
      <c r="A62" s="62" t="str">
        <f>'Use Table'!B57</f>
        <v>Intermediação financeira, seguros e previdência complementar</v>
      </c>
      <c r="B62" s="74">
        <f>'Use table condensed'!K54</f>
        <v>444766</v>
      </c>
      <c r="C62" s="74">
        <f>B62-'Use table condensed'!L54</f>
        <v>436906</v>
      </c>
      <c r="D62" s="74">
        <f>'Use table condensed'!J54</f>
        <v>10000</v>
      </c>
      <c r="E62" s="74">
        <f t="shared" si="0"/>
        <v>426906</v>
      </c>
      <c r="F62" s="17">
        <f>$E62*(('Use table condensed'!H54/SUM('Use table condensed'!$B54:$I54)))</f>
        <v>42273.6762120313</v>
      </c>
      <c r="G62" s="17">
        <f>$E62*(('Use table condensed'!G54/SUM('Use table condensed'!$B54:$I54)))</f>
        <v>189601.1494735099</v>
      </c>
      <c r="H62" s="17">
        <f>$E62*(('Use table condensed'!I54/SUM('Use table condensed'!$B54:$I54)))</f>
        <v>185822.71627496171</v>
      </c>
      <c r="I62" s="17">
        <f>$E62*(('Use table condensed'!B54/SUM('Use table condensed'!$B54:$I54)))</f>
        <v>2166.1184085232053</v>
      </c>
      <c r="J62" s="17">
        <f>$E62*(('Use table condensed'!C54/SUM('Use table condensed'!$B54:$I54)))</f>
        <v>536.12903492913426</v>
      </c>
      <c r="K62" s="17">
        <f>$E62*(('Use table condensed'!D54/SUM('Use table condensed'!$B54:$I54)))</f>
        <v>5477.1570637998366</v>
      </c>
      <c r="L62" s="17">
        <f>$E62*(('Use table condensed'!E54/SUM('Use table condensed'!$B54:$I54)))</f>
        <v>1029.0535322449318</v>
      </c>
      <c r="M62" s="17">
        <f>$E62*(('Use table condensed'!F54/SUM('Use table condensed'!$B54:$I54)))</f>
        <v>0</v>
      </c>
      <c r="N62" s="58">
        <f t="shared" si="1"/>
        <v>9.6756913871705361E-2</v>
      </c>
      <c r="O62" s="58">
        <f t="shared" si="2"/>
        <v>0.43396325404894853</v>
      </c>
      <c r="P62" s="58">
        <f t="shared" si="3"/>
        <v>0.42531509357839375</v>
      </c>
      <c r="Q62" s="58">
        <f t="shared" si="4"/>
        <v>2.2888218518399839E-2</v>
      </c>
      <c r="R62" s="58">
        <f t="shared" si="5"/>
        <v>4.9578591471007615E-3</v>
      </c>
      <c r="S62" s="58">
        <f t="shared" si="6"/>
        <v>1.2271038505516844E-3</v>
      </c>
      <c r="T62" s="58">
        <f t="shared" si="7"/>
        <v>1.2536236773584791E-2</v>
      </c>
      <c r="U62" s="58">
        <f t="shared" si="8"/>
        <v>2.3553202113153213E-3</v>
      </c>
      <c r="V62" s="58">
        <f t="shared" si="9"/>
        <v>0</v>
      </c>
    </row>
    <row r="63" spans="1:22">
      <c r="A63" s="62" t="str">
        <f>'Use Table'!B58</f>
        <v>Atividades imobiliárias</v>
      </c>
      <c r="B63" s="74">
        <f>'Use table condensed'!K55</f>
        <v>457749</v>
      </c>
      <c r="C63" s="74">
        <f>B63-'Use table condensed'!L55</f>
        <v>456285</v>
      </c>
      <c r="D63" s="74">
        <f>'Use table condensed'!J55</f>
        <v>3208</v>
      </c>
      <c r="E63" s="74">
        <f t="shared" si="0"/>
        <v>453077</v>
      </c>
      <c r="F63" s="17">
        <f>$E63*(('Use table condensed'!H55/SUM('Use table condensed'!$B55:$I55)))</f>
        <v>2412.2055876147588</v>
      </c>
      <c r="G63" s="17">
        <f>$E63*(('Use table condensed'!G55/SUM('Use table condensed'!$B55:$I55)))</f>
        <v>61002.885108274066</v>
      </c>
      <c r="H63" s="17">
        <f>$E63*(('Use table condensed'!I55/SUM('Use table condensed'!$B55:$I55)))</f>
        <v>388784.74363588763</v>
      </c>
      <c r="I63" s="17">
        <f>$E63*(('Use table condensed'!B55/SUM('Use table condensed'!$B55:$I55)))</f>
        <v>312.49026930463918</v>
      </c>
      <c r="J63" s="17">
        <f>$E63*(('Use table condensed'!C55/SUM('Use table condensed'!$B55:$I55)))</f>
        <v>15.948466694973613</v>
      </c>
      <c r="K63" s="17">
        <f>$E63*(('Use table condensed'!D55/SUM('Use table condensed'!$B55:$I55)))</f>
        <v>447.05545704347907</v>
      </c>
      <c r="L63" s="17">
        <f>$E63*(('Use table condensed'!E55/SUM('Use table condensed'!$B55:$I55)))</f>
        <v>101.67147518045677</v>
      </c>
      <c r="M63" s="17">
        <f>$E63*(('Use table condensed'!F55/SUM('Use table condensed'!$B55:$I55)))</f>
        <v>0</v>
      </c>
      <c r="N63" s="58">
        <f t="shared" si="1"/>
        <v>5.286620396495083E-3</v>
      </c>
      <c r="O63" s="58">
        <f t="shared" si="2"/>
        <v>0.13369469763037151</v>
      </c>
      <c r="P63" s="58">
        <f t="shared" si="3"/>
        <v>0.85206558102038776</v>
      </c>
      <c r="Q63" s="58">
        <f t="shared" si="4"/>
        <v>7.030693535838347E-3</v>
      </c>
      <c r="R63" s="58">
        <f t="shared" si="5"/>
        <v>6.8485764227322655E-4</v>
      </c>
      <c r="S63" s="58">
        <f t="shared" si="6"/>
        <v>3.4952862125587323E-5</v>
      </c>
      <c r="T63" s="58">
        <f t="shared" si="7"/>
        <v>9.7977241645786977E-4</v>
      </c>
      <c r="U63" s="58">
        <f t="shared" si="8"/>
        <v>2.2282449605061917E-4</v>
      </c>
      <c r="V63" s="58">
        <f t="shared" si="9"/>
        <v>0</v>
      </c>
    </row>
    <row r="64" spans="1:22">
      <c r="A64" s="62" t="str">
        <f>'Use Table'!B59</f>
        <v xml:space="preserve">Atividades jurídicas, contábeis, consultoria e sedes de empresas </v>
      </c>
      <c r="B64" s="74">
        <f>'Use table condensed'!K56</f>
        <v>160406</v>
      </c>
      <c r="C64" s="74">
        <f>B64-'Use table condensed'!L56</f>
        <v>157926</v>
      </c>
      <c r="D64" s="74">
        <f>'Use table condensed'!J56</f>
        <v>8981</v>
      </c>
      <c r="E64" s="74">
        <f t="shared" si="0"/>
        <v>148945</v>
      </c>
      <c r="F64" s="17">
        <f>$E64*(('Use table condensed'!H56/SUM('Use table condensed'!$B56:$I56)))</f>
        <v>4747.9446260525019</v>
      </c>
      <c r="G64" s="17">
        <f>$E64*(('Use table condensed'!G56/SUM('Use table condensed'!$B56:$I56)))</f>
        <v>125378.39438666006</v>
      </c>
      <c r="H64" s="17">
        <f>$E64*(('Use table condensed'!I56/SUM('Use table condensed'!$B56:$I56)))</f>
        <v>10898.534588079909</v>
      </c>
      <c r="I64" s="17">
        <f>$E64*(('Use table condensed'!B56/SUM('Use table condensed'!$B56:$I56)))</f>
        <v>335.90700016509822</v>
      </c>
      <c r="J64" s="17">
        <f>$E64*(('Use table condensed'!C56/SUM('Use table condensed'!$B56:$I56)))</f>
        <v>426.89205877497108</v>
      </c>
      <c r="K64" s="17">
        <f>$E64*(('Use table condensed'!D56/SUM('Use table condensed'!$B56:$I56)))</f>
        <v>6678.3033019646682</v>
      </c>
      <c r="L64" s="17">
        <f>$E64*(('Use table condensed'!E56/SUM('Use table condensed'!$B56:$I56)))</f>
        <v>479.02403830279019</v>
      </c>
      <c r="M64" s="17">
        <f>$E64*(('Use table condensed'!F56/SUM('Use table condensed'!$B56:$I56)))</f>
        <v>0</v>
      </c>
      <c r="N64" s="58">
        <f t="shared" si="1"/>
        <v>3.0064363221081403E-2</v>
      </c>
      <c r="O64" s="58">
        <f t="shared" si="2"/>
        <v>0.7939059710665759</v>
      </c>
      <c r="P64" s="58">
        <f t="shared" si="3"/>
        <v>6.9010388334282566E-2</v>
      </c>
      <c r="Q64" s="58">
        <f t="shared" si="4"/>
        <v>5.6868406722135681E-2</v>
      </c>
      <c r="R64" s="58">
        <f t="shared" si="5"/>
        <v>2.1269898570539254E-3</v>
      </c>
      <c r="S64" s="58">
        <f t="shared" si="6"/>
        <v>2.7031144889060133E-3</v>
      </c>
      <c r="T64" s="58">
        <f t="shared" si="7"/>
        <v>4.2287547977943263E-2</v>
      </c>
      <c r="U64" s="58">
        <f t="shared" si="8"/>
        <v>3.0332183320212645E-3</v>
      </c>
      <c r="V64" s="58">
        <f t="shared" si="9"/>
        <v>0</v>
      </c>
    </row>
    <row r="65" spans="1:22">
      <c r="A65" s="62" t="str">
        <f>'Use Table'!B60</f>
        <v>Serviços de arquitetura, engenharia, testes/análises técnicas e P &amp; D</v>
      </c>
      <c r="B65" s="74">
        <f>'Use table condensed'!K57</f>
        <v>69319</v>
      </c>
      <c r="C65" s="74">
        <f>B65-'Use table condensed'!L57</f>
        <v>66104</v>
      </c>
      <c r="D65" s="74">
        <f>'Use table condensed'!J57</f>
        <v>15225</v>
      </c>
      <c r="E65" s="74">
        <f t="shared" si="0"/>
        <v>50879</v>
      </c>
      <c r="F65" s="17">
        <f>$E65*(('Use table condensed'!H57/SUM('Use table condensed'!$B57:$I57)))</f>
        <v>6363.8724072910118</v>
      </c>
      <c r="G65" s="17">
        <f>$E65*(('Use table condensed'!G57/SUM('Use table condensed'!$B57:$I57)))</f>
        <v>39131.325396531967</v>
      </c>
      <c r="H65" s="17">
        <f>$E65*(('Use table condensed'!I57/SUM('Use table condensed'!$B57:$I57)))</f>
        <v>783.49182903834071</v>
      </c>
      <c r="I65" s="17">
        <f>$E65*(('Use table condensed'!B57/SUM('Use table condensed'!$B57:$I57)))</f>
        <v>1380.2812234258884</v>
      </c>
      <c r="J65" s="17">
        <f>$E65*(('Use table condensed'!C57/SUM('Use table condensed'!$B57:$I57)))</f>
        <v>62.077383813361919</v>
      </c>
      <c r="K65" s="17">
        <f>$E65*(('Use table condensed'!D57/SUM('Use table condensed'!$B57:$I57)))</f>
        <v>2967.0167763522754</v>
      </c>
      <c r="L65" s="17">
        <f>$E65*(('Use table condensed'!E57/SUM('Use table condensed'!$B57:$I57)))</f>
        <v>190.93498354715865</v>
      </c>
      <c r="M65" s="17">
        <f>$E65*(('Use table condensed'!F57/SUM('Use table condensed'!$B57:$I57)))</f>
        <v>0</v>
      </c>
      <c r="N65" s="58">
        <f t="shared" si="1"/>
        <v>9.6270610058256864E-2</v>
      </c>
      <c r="O65" s="58">
        <f t="shared" si="2"/>
        <v>0.5919660746177533</v>
      </c>
      <c r="P65" s="58">
        <f t="shared" si="3"/>
        <v>1.1852411791091927E-2</v>
      </c>
      <c r="Q65" s="58">
        <f t="shared" si="4"/>
        <v>0.23031889144378556</v>
      </c>
      <c r="R65" s="58">
        <f t="shared" si="5"/>
        <v>2.0880449343850423E-2</v>
      </c>
      <c r="S65" s="58">
        <f t="shared" si="6"/>
        <v>9.3908664851388604E-4</v>
      </c>
      <c r="T65" s="58">
        <f t="shared" si="7"/>
        <v>4.488407322328869E-2</v>
      </c>
      <c r="U65" s="58">
        <f t="shared" si="8"/>
        <v>2.8884028734593769E-3</v>
      </c>
      <c r="V65" s="58">
        <f t="shared" si="9"/>
        <v>0</v>
      </c>
    </row>
    <row r="66" spans="1:22">
      <c r="A66" s="62" t="str">
        <f>'Use Table'!B61</f>
        <v>Outras atividades profissionais, científicas e técnicas</v>
      </c>
      <c r="B66" s="74">
        <f>'Use table condensed'!K58</f>
        <v>80404</v>
      </c>
      <c r="C66" s="74">
        <f>B66-'Use table condensed'!L58</f>
        <v>77082</v>
      </c>
      <c r="D66" s="74">
        <f>'Use table condensed'!J58</f>
        <v>1636</v>
      </c>
      <c r="E66" s="74">
        <f t="shared" si="0"/>
        <v>75446</v>
      </c>
      <c r="F66" s="17">
        <f>$E66*(('Use table condensed'!H58/SUM('Use table condensed'!$B58:$I58)))</f>
        <v>4748.8988929514526</v>
      </c>
      <c r="G66" s="17">
        <f>$E66*(('Use table condensed'!G58/SUM('Use table condensed'!$B58:$I58)))</f>
        <v>67454.86174588665</v>
      </c>
      <c r="H66" s="17">
        <f>$E66*(('Use table condensed'!I58/SUM('Use table condensed'!$B58:$I58)))</f>
        <v>942.5003046922609</v>
      </c>
      <c r="I66" s="17">
        <f>$E66*(('Use table condensed'!B58/SUM('Use table condensed'!$B58:$I58)))</f>
        <v>958.30442565508838</v>
      </c>
      <c r="J66" s="17">
        <f>$E66*(('Use table condensed'!C58/SUM('Use table condensed'!$B58:$I58)))</f>
        <v>32.566067438553731</v>
      </c>
      <c r="K66" s="17">
        <f>$E66*(('Use table condensed'!D58/SUM('Use table condensed'!$B58:$I58)))</f>
        <v>1193.9295018281534</v>
      </c>
      <c r="L66" s="17">
        <f>$E66*(('Use table condensed'!E58/SUM('Use table condensed'!$B58:$I58)))</f>
        <v>114.93906154783669</v>
      </c>
      <c r="M66" s="17">
        <f>$E66*(('Use table condensed'!F58/SUM('Use table condensed'!$B58:$I58)))</f>
        <v>0</v>
      </c>
      <c r="N66" s="58">
        <f t="shared" si="1"/>
        <v>6.1608402648497089E-2</v>
      </c>
      <c r="O66" s="58">
        <f t="shared" si="2"/>
        <v>0.87510523528043704</v>
      </c>
      <c r="P66" s="58">
        <f t="shared" si="3"/>
        <v>1.2227242478039762E-2</v>
      </c>
      <c r="Q66" s="58">
        <f t="shared" si="4"/>
        <v>2.1224150904231857E-2</v>
      </c>
      <c r="R66" s="58">
        <f t="shared" si="5"/>
        <v>1.2432272458616648E-2</v>
      </c>
      <c r="S66" s="58">
        <f t="shared" si="6"/>
        <v>4.2248602058267469E-4</v>
      </c>
      <c r="T66" s="58">
        <f t="shared" si="7"/>
        <v>1.5489083078126586E-2</v>
      </c>
      <c r="U66" s="58">
        <f t="shared" si="8"/>
        <v>1.4911271314682634E-3</v>
      </c>
      <c r="V66" s="58">
        <f t="shared" si="9"/>
        <v>0</v>
      </c>
    </row>
    <row r="67" spans="1:22">
      <c r="A67" s="62" t="str">
        <f>'Use Table'!B62</f>
        <v>Aluguéis não-imobiliários e gestão de ativos de propriedade intelectual</v>
      </c>
      <c r="B67" s="74">
        <f>'Use table condensed'!K59</f>
        <v>45210</v>
      </c>
      <c r="C67" s="74">
        <f>B67-'Use table condensed'!L59</f>
        <v>43402</v>
      </c>
      <c r="D67" s="74">
        <f>'Use table condensed'!J59</f>
        <v>2818</v>
      </c>
      <c r="E67" s="74">
        <f t="shared" si="0"/>
        <v>40584</v>
      </c>
      <c r="F67" s="17">
        <f>$E67*(('Use table condensed'!H59/SUM('Use table condensed'!$B59:$I59)))</f>
        <v>3213.8254387620309</v>
      </c>
      <c r="G67" s="17">
        <f>$E67*(('Use table condensed'!G59/SUM('Use table condensed'!$B59:$I59)))</f>
        <v>30430.341196452158</v>
      </c>
      <c r="H67" s="17">
        <f>$E67*(('Use table condensed'!I59/SUM('Use table condensed'!$B59:$I59)))</f>
        <v>2144.4649933949804</v>
      </c>
      <c r="I67" s="17">
        <f>$E67*(('Use table condensed'!B59/SUM('Use table condensed'!$B59:$I59)))</f>
        <v>185.72598603510096</v>
      </c>
      <c r="J67" s="17">
        <f>$E67*(('Use table condensed'!C59/SUM('Use table condensed'!$B59:$I59)))</f>
        <v>146.47461785242498</v>
      </c>
      <c r="K67" s="17">
        <f>$E67*(('Use table condensed'!D59/SUM('Use table condensed'!$B59:$I59)))</f>
        <v>4358.8165691639933</v>
      </c>
      <c r="L67" s="17">
        <f>$E67*(('Use table condensed'!E59/SUM('Use table condensed'!$B59:$I59)))</f>
        <v>104.35119833930931</v>
      </c>
      <c r="M67" s="17">
        <f>$E67*(('Use table condensed'!F59/SUM('Use table condensed'!$B59:$I59)))</f>
        <v>0</v>
      </c>
      <c r="N67" s="58">
        <f t="shared" si="1"/>
        <v>7.4047865046818831E-2</v>
      </c>
      <c r="O67" s="58">
        <f t="shared" si="2"/>
        <v>0.70112762537330442</v>
      </c>
      <c r="P67" s="58">
        <f t="shared" si="3"/>
        <v>4.9409358863531185E-2</v>
      </c>
      <c r="Q67" s="58">
        <f t="shared" si="4"/>
        <v>6.4927883507672451E-2</v>
      </c>
      <c r="R67" s="58">
        <f t="shared" si="5"/>
        <v>4.2792034015736819E-3</v>
      </c>
      <c r="S67" s="58">
        <f t="shared" si="6"/>
        <v>3.3748356723751205E-3</v>
      </c>
      <c r="T67" s="58">
        <f t="shared" si="7"/>
        <v>0.10042893344002565</v>
      </c>
      <c r="U67" s="58">
        <f t="shared" si="8"/>
        <v>2.4042946946986154E-3</v>
      </c>
      <c r="V67" s="58">
        <f t="shared" si="9"/>
        <v>0</v>
      </c>
    </row>
    <row r="68" spans="1:22">
      <c r="A68" s="62" t="str">
        <f>'Use Table'!B63</f>
        <v>Outras atividades administrativas e serviços complementares</v>
      </c>
      <c r="B68" s="74">
        <f>'Use table condensed'!K60</f>
        <v>182232</v>
      </c>
      <c r="C68" s="74">
        <f>B68-'Use table condensed'!L60</f>
        <v>178337</v>
      </c>
      <c r="D68" s="74">
        <f>'Use table condensed'!J60</f>
        <v>6760</v>
      </c>
      <c r="E68" s="74">
        <f t="shared" si="0"/>
        <v>171577</v>
      </c>
      <c r="F68" s="17">
        <f>$E68*(('Use table condensed'!H60/SUM('Use table condensed'!$B60:$I60)))</f>
        <v>34623.016737713137</v>
      </c>
      <c r="G68" s="17">
        <f>$E68*(('Use table condensed'!G60/SUM('Use table condensed'!$B60:$I60)))</f>
        <v>124080.23256701924</v>
      </c>
      <c r="H68" s="17">
        <f>$E68*(('Use table condensed'!I60/SUM('Use table condensed'!$B60:$I60)))</f>
        <v>9845.4956517279115</v>
      </c>
      <c r="I68" s="17">
        <f>$E68*(('Use table condensed'!B60/SUM('Use table condensed'!$B60:$I60)))</f>
        <v>954.82436229141979</v>
      </c>
      <c r="J68" s="17">
        <f>$E68*(('Use table condensed'!C60/SUM('Use table condensed'!$B60:$I60)))</f>
        <v>443.92243776784898</v>
      </c>
      <c r="K68" s="17">
        <f>$E68*(('Use table condensed'!D60/SUM('Use table condensed'!$B60:$I60)))</f>
        <v>1330.3006092140058</v>
      </c>
      <c r="L68" s="17">
        <f>$E68*(('Use table condensed'!E60/SUM('Use table condensed'!$B60:$I60)))</f>
        <v>299.20763426643566</v>
      </c>
      <c r="M68" s="17">
        <f>$E68*(('Use table condensed'!F60/SUM('Use table condensed'!$B60:$I60)))</f>
        <v>0</v>
      </c>
      <c r="N68" s="58">
        <f t="shared" si="1"/>
        <v>0.19414376566676089</v>
      </c>
      <c r="O68" s="58">
        <f t="shared" si="2"/>
        <v>0.69576269964740489</v>
      </c>
      <c r="P68" s="58">
        <f t="shared" si="3"/>
        <v>5.5207251729747116E-2</v>
      </c>
      <c r="Q68" s="58">
        <f t="shared" si="4"/>
        <v>3.7905762685253197E-2</v>
      </c>
      <c r="R68" s="58">
        <f t="shared" si="5"/>
        <v>5.3540452193959736E-3</v>
      </c>
      <c r="S68" s="58">
        <f t="shared" si="6"/>
        <v>2.4892335172614151E-3</v>
      </c>
      <c r="T68" s="58">
        <f t="shared" si="7"/>
        <v>7.4594762119695058E-3</v>
      </c>
      <c r="U68" s="58">
        <f t="shared" si="8"/>
        <v>1.6777653222070331E-3</v>
      </c>
      <c r="V68" s="58">
        <f t="shared" si="9"/>
        <v>0</v>
      </c>
    </row>
    <row r="69" spans="1:22">
      <c r="A69" s="62" t="str">
        <f>'Use Table'!B64</f>
        <v>Atividades de vigilância, segurança e investigação</v>
      </c>
      <c r="B69" s="74">
        <f>'Use table condensed'!K61</f>
        <v>33105</v>
      </c>
      <c r="C69" s="74">
        <f>B69-'Use table condensed'!L61</f>
        <v>32649</v>
      </c>
      <c r="D69" s="74">
        <f>'Use table condensed'!J61</f>
        <v>10</v>
      </c>
      <c r="E69" s="74">
        <f t="shared" si="0"/>
        <v>32639</v>
      </c>
      <c r="F69" s="17">
        <f>$E69*(('Use table condensed'!H61/SUM('Use table condensed'!$B61:$I61)))</f>
        <v>9336.5587853150028</v>
      </c>
      <c r="G69" s="17">
        <f>$E69*(('Use table condensed'!G61/SUM('Use table condensed'!$B61:$I61)))</f>
        <v>22583.485753134915</v>
      </c>
      <c r="H69" s="17">
        <f>$E69*(('Use table condensed'!I61/SUM('Use table condensed'!$B61:$I61)))</f>
        <v>422.10279498413661</v>
      </c>
      <c r="I69" s="17">
        <f>$E69*(('Use table condensed'!B61/SUM('Use table condensed'!$B61:$I61)))</f>
        <v>111.44302764768091</v>
      </c>
      <c r="J69" s="17">
        <f>$E69*(('Use table condensed'!C61/SUM('Use table condensed'!$B61:$I61)))</f>
        <v>6.9035503852545697</v>
      </c>
      <c r="K69" s="17">
        <f>$E69*(('Use table condensed'!D61/SUM('Use table condensed'!$B61:$I61)))</f>
        <v>174.56120259857985</v>
      </c>
      <c r="L69" s="17">
        <f>$E69*(('Use table condensed'!E61/SUM('Use table condensed'!$B61:$I61)))</f>
        <v>3.9448859344311833</v>
      </c>
      <c r="M69" s="17">
        <f>$E69*(('Use table condensed'!F61/SUM('Use table condensed'!$B61:$I61)))</f>
        <v>0</v>
      </c>
      <c r="N69" s="58">
        <f t="shared" si="1"/>
        <v>0.28596768003047573</v>
      </c>
      <c r="O69" s="58">
        <f t="shared" si="2"/>
        <v>0.69170528203420978</v>
      </c>
      <c r="P69" s="58">
        <f t="shared" si="3"/>
        <v>1.29285060793328E-2</v>
      </c>
      <c r="Q69" s="58">
        <f t="shared" si="4"/>
        <v>3.0628809458176358E-4</v>
      </c>
      <c r="R69" s="58">
        <f t="shared" si="5"/>
        <v>3.4133672592630985E-3</v>
      </c>
      <c r="S69" s="58">
        <f t="shared" si="6"/>
        <v>2.1144752933488221E-4</v>
      </c>
      <c r="T69" s="58">
        <f t="shared" si="7"/>
        <v>5.3466018131820229E-3</v>
      </c>
      <c r="U69" s="58">
        <f t="shared" si="8"/>
        <v>1.2082715961993272E-4</v>
      </c>
      <c r="V69" s="58">
        <f t="shared" si="9"/>
        <v>0</v>
      </c>
    </row>
    <row r="70" spans="1:22">
      <c r="A70" s="62" t="str">
        <f>'Use Table'!B65</f>
        <v>Administração pública, defesa e seguridade social</v>
      </c>
      <c r="B70" s="74">
        <f>'Use table condensed'!K62</f>
        <v>628194</v>
      </c>
      <c r="C70" s="74">
        <f>B70-'Use table condensed'!L62</f>
        <v>617458</v>
      </c>
      <c r="D70" s="74">
        <f>'Use table condensed'!J62</f>
        <v>1834</v>
      </c>
      <c r="E70" s="74">
        <f t="shared" si="0"/>
        <v>615624</v>
      </c>
      <c r="F70" s="17">
        <f>$E70*(('Use table condensed'!H62/SUM('Use table condensed'!$B62:$I62)))</f>
        <v>578256.65716840152</v>
      </c>
      <c r="G70" s="17">
        <f>$E70*(('Use table condensed'!G62/SUM('Use table condensed'!$B62:$I62)))</f>
        <v>27590.837422568489</v>
      </c>
      <c r="H70" s="17">
        <f>$E70*(('Use table condensed'!I62/SUM('Use table condensed'!$B62:$I62)))</f>
        <v>8865.3944696340768</v>
      </c>
      <c r="I70" s="17">
        <f>$E70*(('Use table condensed'!B62/SUM('Use table condensed'!$B62:$I62)))</f>
        <v>211.80626476786514</v>
      </c>
      <c r="J70" s="17">
        <f>$E70*(('Use table condensed'!C62/SUM('Use table condensed'!$B62:$I62)))</f>
        <v>27.520071524362987</v>
      </c>
      <c r="K70" s="17">
        <f>$E70*(('Use table condensed'!D62/SUM('Use table condensed'!$B62:$I62)))</f>
        <v>605.93300338463507</v>
      </c>
      <c r="L70" s="17">
        <f>$E70*(('Use table condensed'!E62/SUM('Use table condensed'!$B62:$I62)))</f>
        <v>65.851599719011432</v>
      </c>
      <c r="M70" s="17">
        <f>$E70*(('Use table condensed'!F62/SUM('Use table condensed'!$B62:$I62)))</f>
        <v>0</v>
      </c>
      <c r="N70" s="58">
        <f t="shared" si="1"/>
        <v>0.93651172576661335</v>
      </c>
      <c r="O70" s="58">
        <f t="shared" si="2"/>
        <v>4.4684557366765819E-2</v>
      </c>
      <c r="P70" s="58">
        <f t="shared" si="3"/>
        <v>1.4357890689948267E-2</v>
      </c>
      <c r="Q70" s="58">
        <f t="shared" si="4"/>
        <v>2.9702425104217614E-3</v>
      </c>
      <c r="R70" s="58">
        <f t="shared" si="5"/>
        <v>3.43029428346325E-4</v>
      </c>
      <c r="S70" s="58">
        <f t="shared" si="6"/>
        <v>4.4569948926668674E-5</v>
      </c>
      <c r="T70" s="58">
        <f t="shared" si="7"/>
        <v>9.8133476833182996E-4</v>
      </c>
      <c r="U70" s="58">
        <f t="shared" si="8"/>
        <v>1.0664952064595719E-4</v>
      </c>
      <c r="V70" s="58">
        <f t="shared" si="9"/>
        <v>0</v>
      </c>
    </row>
    <row r="71" spans="1:22">
      <c r="A71" s="62" t="str">
        <f>'Use Table'!B66</f>
        <v>Educação pública</v>
      </c>
      <c r="B71" s="74">
        <f>'Use table condensed'!K63</f>
        <v>252328</v>
      </c>
      <c r="C71" s="74">
        <f>B71-'Use table condensed'!L63</f>
        <v>248534</v>
      </c>
      <c r="D71" s="74">
        <f>'Use table condensed'!J63</f>
        <v>66</v>
      </c>
      <c r="E71" s="74">
        <f t="shared" si="0"/>
        <v>248468</v>
      </c>
      <c r="F71" s="17">
        <f>$E71*(('Use table condensed'!H63/SUM('Use table condensed'!$B63:$I63)))</f>
        <v>231937.41495746485</v>
      </c>
      <c r="G71" s="17">
        <f>$E71*(('Use table condensed'!G63/SUM('Use table condensed'!$B63:$I63)))</f>
        <v>15710.113294907675</v>
      </c>
      <c r="H71" s="17">
        <f>$E71*(('Use table condensed'!I63/SUM('Use table condensed'!$B63:$I63)))</f>
        <v>770.23878348700953</v>
      </c>
      <c r="I71" s="17">
        <f>$E71*(('Use table condensed'!B63/SUM('Use table condensed'!$B63:$I63)))</f>
        <v>17.729281461337813</v>
      </c>
      <c r="J71" s="17">
        <f>$E71*(('Use table condensed'!C63/SUM('Use table condensed'!$B63:$I63)))</f>
        <v>1.9699201623708684</v>
      </c>
      <c r="K71" s="17">
        <f>$E71*(('Use table condensed'!D63/SUM('Use table condensed'!$B63:$I63)))</f>
        <v>29.548802435563026</v>
      </c>
      <c r="L71" s="17">
        <f>$E71*(('Use table condensed'!E63/SUM('Use table condensed'!$B63:$I63)))</f>
        <v>0.98496008118543421</v>
      </c>
      <c r="M71" s="17">
        <f>$E71*(('Use table condensed'!F63/SUM('Use table condensed'!$B63:$I63)))</f>
        <v>0</v>
      </c>
      <c r="N71" s="58">
        <f t="shared" si="1"/>
        <v>0.93322207407221891</v>
      </c>
      <c r="O71" s="58">
        <f t="shared" si="2"/>
        <v>6.321112320611133E-2</v>
      </c>
      <c r="P71" s="58">
        <f t="shared" si="3"/>
        <v>3.0991284230206311E-3</v>
      </c>
      <c r="Q71" s="58">
        <f t="shared" si="4"/>
        <v>2.6555722758254404E-4</v>
      </c>
      <c r="R71" s="58">
        <f t="shared" si="5"/>
        <v>7.1335436847022186E-5</v>
      </c>
      <c r="S71" s="58">
        <f t="shared" si="6"/>
        <v>7.9261596496691341E-6</v>
      </c>
      <c r="T71" s="58">
        <f t="shared" si="7"/>
        <v>1.18892394745037E-4</v>
      </c>
      <c r="U71" s="58">
        <f t="shared" si="8"/>
        <v>3.963079824834567E-6</v>
      </c>
      <c r="V71" s="58">
        <f t="shared" si="9"/>
        <v>0</v>
      </c>
    </row>
    <row r="72" spans="1:22">
      <c r="A72" s="62" t="str">
        <f>'Use Table'!B67</f>
        <v>Educação privada</v>
      </c>
      <c r="B72" s="74">
        <f>'Use table condensed'!K64</f>
        <v>83639</v>
      </c>
      <c r="C72" s="74">
        <f>B72-'Use table condensed'!L64</f>
        <v>81251</v>
      </c>
      <c r="D72" s="74">
        <f>'Use table condensed'!J64</f>
        <v>45</v>
      </c>
      <c r="E72" s="74">
        <f t="shared" si="0"/>
        <v>81206</v>
      </c>
      <c r="F72" s="17">
        <f>$E72*(('Use table condensed'!H64/SUM('Use table condensed'!$B64:$I64)))</f>
        <v>1373.6067660358401</v>
      </c>
      <c r="G72" s="17">
        <f>$E72*(('Use table condensed'!G64/SUM('Use table condensed'!$B64:$I64)))</f>
        <v>9068.3303825633411</v>
      </c>
      <c r="H72" s="17">
        <f>$E72*(('Use table condensed'!I64/SUM('Use table condensed'!$B64:$I64)))</f>
        <v>70653.319448764261</v>
      </c>
      <c r="I72" s="17">
        <f>$E72*(('Use table condensed'!B64/SUM('Use table condensed'!$B64:$I64)))</f>
        <v>40.314484293131081</v>
      </c>
      <c r="J72" s="17">
        <f>$E72*(('Use table condensed'!C64/SUM('Use table condensed'!$B64:$I64)))</f>
        <v>0.97143335646099005</v>
      </c>
      <c r="K72" s="17">
        <f>$E72*(('Use table condensed'!D64/SUM('Use table condensed'!$B64:$I64)))</f>
        <v>69.457484986960793</v>
      </c>
      <c r="L72" s="17">
        <f>$E72*(('Use table condensed'!E64/SUM('Use table condensed'!$B64:$I64)))</f>
        <v>0</v>
      </c>
      <c r="M72" s="17">
        <f>$E72*(('Use table condensed'!F64/SUM('Use table condensed'!$B64:$I64)))</f>
        <v>0</v>
      </c>
      <c r="N72" s="58">
        <f t="shared" si="1"/>
        <v>1.6905721357716706E-2</v>
      </c>
      <c r="O72" s="58">
        <f t="shared" si="2"/>
        <v>0.11160884644574641</v>
      </c>
      <c r="P72" s="58">
        <f t="shared" si="3"/>
        <v>0.86956861390954276</v>
      </c>
      <c r="Q72" s="58">
        <f t="shared" si="4"/>
        <v>5.538393373620017E-4</v>
      </c>
      <c r="R72" s="58">
        <f t="shared" si="5"/>
        <v>4.9617216148885649E-4</v>
      </c>
      <c r="S72" s="58">
        <f t="shared" si="6"/>
        <v>1.1955955698526664E-5</v>
      </c>
      <c r="T72" s="58">
        <f t="shared" si="7"/>
        <v>8.548508324446566E-4</v>
      </c>
      <c r="U72" s="58">
        <f t="shared" si="8"/>
        <v>0</v>
      </c>
      <c r="V72" s="58">
        <f t="shared" si="9"/>
        <v>0</v>
      </c>
    </row>
    <row r="73" spans="1:22">
      <c r="A73" s="62" t="str">
        <f>'Use Table'!B68</f>
        <v>Saúde pública</v>
      </c>
      <c r="B73" s="74">
        <f>'Use table condensed'!K65</f>
        <v>146225</v>
      </c>
      <c r="C73" s="74">
        <f>B73-'Use table condensed'!L65</f>
        <v>141439</v>
      </c>
      <c r="D73" s="74">
        <f>'Use table condensed'!J65</f>
        <v>2</v>
      </c>
      <c r="E73" s="74">
        <f t="shared" si="0"/>
        <v>141437</v>
      </c>
      <c r="F73" s="17">
        <f>$E73*(('Use table condensed'!H65/SUM('Use table condensed'!$B65:$I65)))</f>
        <v>138360.11676685611</v>
      </c>
      <c r="G73" s="17">
        <f>$E73*(('Use table condensed'!G65/SUM('Use table condensed'!$B65:$I65)))</f>
        <v>1689.8192418429385</v>
      </c>
      <c r="H73" s="17">
        <f>$E73*(('Use table condensed'!I65/SUM('Use table condensed'!$B65:$I65)))</f>
        <v>1384.1621837877763</v>
      </c>
      <c r="I73" s="17">
        <f>$E73*(('Use table condensed'!B65/SUM('Use table condensed'!$B65:$I65)))</f>
        <v>1.4509037565909604</v>
      </c>
      <c r="J73" s="17">
        <f>$E73*(('Use table condensed'!C65/SUM('Use table condensed'!$B65:$I65)))</f>
        <v>0</v>
      </c>
      <c r="K73" s="17">
        <f>$E73*(('Use table condensed'!D65/SUM('Use table condensed'!$B65:$I65)))</f>
        <v>1.4509037565909604</v>
      </c>
      <c r="L73" s="17">
        <f>$E73*(('Use table condensed'!E65/SUM('Use table condensed'!$B65:$I65)))</f>
        <v>0</v>
      </c>
      <c r="M73" s="17">
        <f>$E73*(('Use table condensed'!F65/SUM('Use table condensed'!$B65:$I65)))</f>
        <v>0</v>
      </c>
      <c r="N73" s="58">
        <f t="shared" si="1"/>
        <v>0.97823172368905398</v>
      </c>
      <c r="O73" s="58">
        <f t="shared" si="2"/>
        <v>1.1947335896343572E-2</v>
      </c>
      <c r="P73" s="58">
        <f t="shared" si="3"/>
        <v>9.7862837250530348E-3</v>
      </c>
      <c r="Q73" s="58">
        <f t="shared" si="4"/>
        <v>1.4140371467558453E-5</v>
      </c>
      <c r="R73" s="58">
        <f t="shared" si="5"/>
        <v>1.0258159040936095E-5</v>
      </c>
      <c r="S73" s="58">
        <f t="shared" si="6"/>
        <v>0</v>
      </c>
      <c r="T73" s="58">
        <f t="shared" si="7"/>
        <v>1.0258159040936095E-5</v>
      </c>
      <c r="U73" s="58">
        <f t="shared" si="8"/>
        <v>0</v>
      </c>
      <c r="V73" s="58">
        <f t="shared" si="9"/>
        <v>0</v>
      </c>
    </row>
    <row r="74" spans="1:22">
      <c r="A74" s="62" t="str">
        <f>'Use Table'!B69</f>
        <v>Saúde privada</v>
      </c>
      <c r="B74" s="74">
        <f>'Use table condensed'!K66</f>
        <v>156557</v>
      </c>
      <c r="C74" s="74">
        <f>B74-'Use table condensed'!L66</f>
        <v>151064</v>
      </c>
      <c r="D74" s="74">
        <f>'Use table condensed'!J66</f>
        <v>19</v>
      </c>
      <c r="E74" s="74">
        <f t="shared" si="0"/>
        <v>151045</v>
      </c>
      <c r="F74" s="17">
        <f>$E74*(('Use table condensed'!H66/SUM('Use table condensed'!$B66:$I66)))</f>
        <v>30307.806730634096</v>
      </c>
      <c r="G74" s="17">
        <f>$E74*(('Use table condensed'!G66/SUM('Use table condensed'!$B66:$I66)))</f>
        <v>19773.889950044082</v>
      </c>
      <c r="H74" s="17">
        <f>$E74*(('Use table condensed'!I66/SUM('Use table condensed'!$B66:$I66)))</f>
        <v>100958.47877192758</v>
      </c>
      <c r="I74" s="17">
        <f>$E74*(('Use table condensed'!B66/SUM('Use table condensed'!$B66:$I66)))</f>
        <v>1.4473642182728794</v>
      </c>
      <c r="J74" s="17">
        <f>$E74*(('Use table condensed'!C66/SUM('Use table condensed'!$B66:$I66)))</f>
        <v>0</v>
      </c>
      <c r="K74" s="17">
        <f>$E74*(('Use table condensed'!D66/SUM('Use table condensed'!$B66:$I66)))</f>
        <v>2.4122736971214658</v>
      </c>
      <c r="L74" s="17">
        <f>$E74*(('Use table condensed'!E66/SUM('Use table condensed'!$B66:$I66)))</f>
        <v>0.96490947884858635</v>
      </c>
      <c r="M74" s="17">
        <f>$E74*(('Use table condensed'!F66/SUM('Use table condensed'!$B66:$I66)))</f>
        <v>0</v>
      </c>
      <c r="N74" s="58">
        <f t="shared" si="1"/>
        <v>0.20062891708569941</v>
      </c>
      <c r="O74" s="58">
        <f t="shared" si="2"/>
        <v>0.13089743386938041</v>
      </c>
      <c r="P74" s="58">
        <f t="shared" si="3"/>
        <v>0.66831593743001361</v>
      </c>
      <c r="Q74" s="58">
        <f t="shared" si="4"/>
        <v>1.2577450616957052E-4</v>
      </c>
      <c r="R74" s="58">
        <f t="shared" si="5"/>
        <v>9.5811326210935727E-6</v>
      </c>
      <c r="S74" s="58">
        <f t="shared" si="6"/>
        <v>0</v>
      </c>
      <c r="T74" s="58">
        <f t="shared" si="7"/>
        <v>1.5968554368489289E-5</v>
      </c>
      <c r="U74" s="58">
        <f t="shared" si="8"/>
        <v>6.3874217473957154E-6</v>
      </c>
      <c r="V74" s="58">
        <f t="shared" si="9"/>
        <v>0</v>
      </c>
    </row>
    <row r="75" spans="1:22">
      <c r="A75" s="62" t="str">
        <f>'Use Table'!B70</f>
        <v>Atividades artísticas, criativas e de espetáculos</v>
      </c>
      <c r="B75" s="74">
        <f>'Use table condensed'!K67</f>
        <v>31169</v>
      </c>
      <c r="C75" s="74">
        <f>B75-'Use table condensed'!L67</f>
        <v>30211</v>
      </c>
      <c r="D75" s="74">
        <f>'Use table condensed'!J67</f>
        <v>1662</v>
      </c>
      <c r="E75" s="74">
        <f t="shared" ref="E75:E101" si="10">C75-D75</f>
        <v>28549</v>
      </c>
      <c r="F75" s="17">
        <f>$E75*(('Use table condensed'!H67/SUM('Use table condensed'!$B67:$I67)))</f>
        <v>651.14979496390686</v>
      </c>
      <c r="G75" s="17">
        <f>$E75*(('Use table condensed'!G67/SUM('Use table condensed'!$B67:$I67)))</f>
        <v>11094.70237570746</v>
      </c>
      <c r="H75" s="17">
        <f>$E75*(('Use table condensed'!I67/SUM('Use table condensed'!$B67:$I67)))</f>
        <v>16739.290642898293</v>
      </c>
      <c r="I75" s="17">
        <f>$E75*(('Use table condensed'!B67/SUM('Use table condensed'!$B67:$I67)))</f>
        <v>26.123394448774867</v>
      </c>
      <c r="J75" s="17">
        <f>$E75*(('Use table condensed'!C67/SUM('Use table condensed'!$B67:$I67)))</f>
        <v>0.96753312773240252</v>
      </c>
      <c r="K75" s="17">
        <f>$E75*(('Use table condensed'!D67/SUM('Use table condensed'!$B67:$I67)))</f>
        <v>32.896126342901681</v>
      </c>
      <c r="L75" s="17">
        <f>$E75*(('Use table condensed'!E67/SUM('Use table condensed'!$B67:$I67)))</f>
        <v>3.8701325109296101</v>
      </c>
      <c r="M75" s="17">
        <f>$E75*(('Use table condensed'!F67/SUM('Use table condensed'!$B67:$I67)))</f>
        <v>0</v>
      </c>
      <c r="N75" s="58">
        <f t="shared" ref="N75:N101" si="11">F75/C75</f>
        <v>2.1553400912379825E-2</v>
      </c>
      <c r="O75" s="58">
        <f t="shared" ref="O75:O101" si="12">G75/C75</f>
        <v>0.36724048775967233</v>
      </c>
      <c r="P75" s="58">
        <f t="shared" ref="P75:P101" si="13">H75/C75</f>
        <v>0.55407933014128274</v>
      </c>
      <c r="Q75" s="58">
        <f t="shared" ref="Q75:Q101" si="14">D75/C75</f>
        <v>5.5013074707887855E-2</v>
      </c>
      <c r="R75" s="58">
        <f t="shared" ref="R75:R101" si="15">I75/C75</f>
        <v>8.6469810495431684E-4</v>
      </c>
      <c r="S75" s="58">
        <f t="shared" ref="S75:S101" si="16">J75/C75</f>
        <v>3.2025855739048774E-5</v>
      </c>
      <c r="T75" s="58">
        <f t="shared" ref="T75:T101" si="17">K75/C75</f>
        <v>1.0888790951276582E-3</v>
      </c>
      <c r="U75" s="58">
        <f t="shared" ref="U75:U101" si="18">L75/C75</f>
        <v>1.281034229561951E-4</v>
      </c>
      <c r="V75" s="58">
        <f t="shared" ref="V75:V101" si="19">M75/C75</f>
        <v>0</v>
      </c>
    </row>
    <row r="76" spans="1:22">
      <c r="A76" s="62" t="str">
        <f>'Use Table'!B71</f>
        <v>Organizações associativas e outros serviços pessoais</v>
      </c>
      <c r="B76" s="74">
        <f>'Use table condensed'!K68</f>
        <v>131179</v>
      </c>
      <c r="C76" s="74">
        <f>B76-'Use table condensed'!L68</f>
        <v>122375</v>
      </c>
      <c r="D76" s="74">
        <f>'Use table condensed'!J68</f>
        <v>67</v>
      </c>
      <c r="E76" s="74">
        <f t="shared" si="10"/>
        <v>122308</v>
      </c>
      <c r="F76" s="17">
        <f>$E76*(('Use table condensed'!H68/SUM('Use table condensed'!$B68:$I68)))</f>
        <v>1588.6457685032644</v>
      </c>
      <c r="G76" s="17">
        <f>$E76*(('Use table condensed'!G68/SUM('Use table condensed'!$B68:$I68)))</f>
        <v>52753.674019159189</v>
      </c>
      <c r="H76" s="17">
        <f>$E76*(('Use table condensed'!I68/SUM('Use table condensed'!$B68:$I68)))</f>
        <v>67308.020043931901</v>
      </c>
      <c r="I76" s="17">
        <f>$E76*(('Use table condensed'!B68/SUM('Use table condensed'!$B68:$I68)))</f>
        <v>172.1110653487095</v>
      </c>
      <c r="J76" s="17">
        <f>$E76*(('Use table condensed'!C68/SUM('Use table condensed'!$B68:$I68)))</f>
        <v>32.64979559460614</v>
      </c>
      <c r="K76" s="17">
        <f>$E76*(('Use table condensed'!D68/SUM('Use table condensed'!$B68:$I68)))</f>
        <v>406.25674232717063</v>
      </c>
      <c r="L76" s="17">
        <f>$E76*(('Use table condensed'!E68/SUM('Use table condensed'!$B68:$I68)))</f>
        <v>46.642565135151628</v>
      </c>
      <c r="M76" s="17">
        <f>$E76*(('Use table condensed'!F68/SUM('Use table condensed'!$B68:$I68)))</f>
        <v>0</v>
      </c>
      <c r="N76" s="58">
        <f t="shared" si="11"/>
        <v>1.2981783603703898E-2</v>
      </c>
      <c r="O76" s="58">
        <f t="shared" si="12"/>
        <v>0.4310821166019137</v>
      </c>
      <c r="P76" s="58">
        <f t="shared" si="13"/>
        <v>0.55001446409750276</v>
      </c>
      <c r="Q76" s="58">
        <f t="shared" si="14"/>
        <v>5.4749744637385084E-4</v>
      </c>
      <c r="R76" s="58">
        <f t="shared" si="15"/>
        <v>1.406423414494051E-3</v>
      </c>
      <c r="S76" s="58">
        <f t="shared" si="16"/>
        <v>2.6680118974141892E-4</v>
      </c>
      <c r="T76" s="58">
        <f t="shared" si="17"/>
        <v>3.3197690894967978E-3</v>
      </c>
      <c r="U76" s="58">
        <f t="shared" si="18"/>
        <v>3.8114455677345561E-4</v>
      </c>
      <c r="V76" s="58">
        <f t="shared" si="19"/>
        <v>0</v>
      </c>
    </row>
    <row r="77" spans="1:22">
      <c r="A77" s="62" t="str">
        <f>'Use Table'!B72</f>
        <v>Serviços domésticos</v>
      </c>
      <c r="B77" s="74">
        <f>'Use table condensed'!K69</f>
        <v>53656</v>
      </c>
      <c r="C77" s="74">
        <f>B77-'Use table condensed'!L69</f>
        <v>53656</v>
      </c>
      <c r="D77" s="74">
        <f>'Use table condensed'!J69</f>
        <v>0</v>
      </c>
      <c r="E77" s="74">
        <f t="shared" si="10"/>
        <v>53656</v>
      </c>
      <c r="F77" s="17">
        <f>$E77*(('Use table condensed'!H69/SUM('Use table condensed'!$B69:$I69)))</f>
        <v>0</v>
      </c>
      <c r="G77" s="17">
        <f>$E77*(('Use table condensed'!G69/SUM('Use table condensed'!$B69:$I69)))</f>
        <v>0</v>
      </c>
      <c r="H77" s="17">
        <f>$E77*(('Use table condensed'!I69/SUM('Use table condensed'!$B69:$I69)))</f>
        <v>53656</v>
      </c>
      <c r="I77" s="17">
        <f>$E77*(('Use table condensed'!B69/SUM('Use table condensed'!$B69:$I69)))</f>
        <v>0</v>
      </c>
      <c r="J77" s="17">
        <f>$E77*(('Use table condensed'!C69/SUM('Use table condensed'!$B69:$I69)))</f>
        <v>0</v>
      </c>
      <c r="K77" s="17">
        <f>$E77*(('Use table condensed'!D69/SUM('Use table condensed'!$B69:$I69)))</f>
        <v>0</v>
      </c>
      <c r="L77" s="17">
        <f>$E77*(('Use table condensed'!E69/SUM('Use table condensed'!$B69:$I69)))</f>
        <v>0</v>
      </c>
      <c r="M77" s="17">
        <f>$E77*(('Use table condensed'!F69/SUM('Use table condensed'!$B69:$I69)))</f>
        <v>0</v>
      </c>
      <c r="N77" s="58">
        <f t="shared" si="11"/>
        <v>0</v>
      </c>
      <c r="O77" s="58">
        <f t="shared" si="12"/>
        <v>0</v>
      </c>
      <c r="P77" s="58">
        <f t="shared" si="13"/>
        <v>1</v>
      </c>
      <c r="Q77" s="58">
        <f t="shared" si="14"/>
        <v>0</v>
      </c>
      <c r="R77" s="58">
        <f t="shared" si="15"/>
        <v>0</v>
      </c>
      <c r="S77" s="58">
        <f t="shared" si="16"/>
        <v>0</v>
      </c>
      <c r="T77" s="58">
        <f t="shared" si="17"/>
        <v>0</v>
      </c>
      <c r="U77" s="58">
        <f t="shared" si="18"/>
        <v>0</v>
      </c>
      <c r="V77" s="58">
        <f t="shared" si="19"/>
        <v>0</v>
      </c>
    </row>
    <row r="78" spans="1:22">
      <c r="A78" s="62" t="str">
        <f>'Use Table'!B73</f>
        <v>Prod Nac</v>
      </c>
      <c r="B78" s="74">
        <f>'Use table condensed'!K70</f>
        <v>9090434</v>
      </c>
      <c r="C78" s="74">
        <f>B78-'Use table condensed'!L70</f>
        <v>9090434</v>
      </c>
      <c r="D78" s="74">
        <f>'Use table condensed'!J70</f>
        <v>620077</v>
      </c>
      <c r="E78" s="74">
        <f t="shared" si="10"/>
        <v>8470357</v>
      </c>
      <c r="F78" s="17">
        <f>$E78*(('Use table condensed'!H70/SUM('Use table condensed'!$B70:$I70)))</f>
        <v>1244860</v>
      </c>
      <c r="G78" s="17">
        <f>$E78*(('Use table condensed'!G70/SUM('Use table condensed'!$B70:$I70)))</f>
        <v>4328516</v>
      </c>
      <c r="H78" s="17">
        <f>$E78*(('Use table condensed'!I70/SUM('Use table condensed'!$B70:$I70)))</f>
        <v>2704826</v>
      </c>
      <c r="I78" s="17">
        <f>$E78*(('Use table condensed'!B70/SUM('Use table condensed'!$B70:$I70)))</f>
        <v>51251.5</v>
      </c>
      <c r="J78" s="17">
        <f>$E78*(('Use table condensed'!C70/SUM('Use table condensed'!$B70:$I70)))</f>
        <v>8396</v>
      </c>
      <c r="K78" s="17">
        <f>$E78*(('Use table condensed'!D70/SUM('Use table condensed'!$B70:$I70)))</f>
        <v>102046.5</v>
      </c>
      <c r="L78" s="17">
        <f>$E78*(('Use table condensed'!E70/SUM('Use table condensed'!$B70:$I70)))</f>
        <v>30461</v>
      </c>
      <c r="M78" s="17">
        <f>$E78*(('Use table condensed'!F70/SUM('Use table condensed'!$B70:$I70)))</f>
        <v>0</v>
      </c>
      <c r="N78" s="58">
        <f t="shared" si="11"/>
        <v>0.13694175657619867</v>
      </c>
      <c r="O78" s="58">
        <f t="shared" si="12"/>
        <v>0.47616164420752627</v>
      </c>
      <c r="P78" s="58">
        <f t="shared" si="13"/>
        <v>0.29754640977537489</v>
      </c>
      <c r="Q78" s="58">
        <f t="shared" si="14"/>
        <v>6.821203476093661E-2</v>
      </c>
      <c r="R78" s="58">
        <f t="shared" si="15"/>
        <v>5.6379596397707742E-3</v>
      </c>
      <c r="S78" s="58">
        <f t="shared" si="16"/>
        <v>9.2360826776807358E-4</v>
      </c>
      <c r="T78" s="58">
        <f t="shared" si="17"/>
        <v>1.1225701655168499E-2</v>
      </c>
      <c r="U78" s="58">
        <f t="shared" si="18"/>
        <v>3.3508851172562278E-3</v>
      </c>
      <c r="V78" s="58">
        <f t="shared" si="19"/>
        <v>0</v>
      </c>
    </row>
    <row r="79" spans="1:22">
      <c r="A79" s="62" t="str">
        <f>'Use Table'!B74</f>
        <v>Importado</v>
      </c>
      <c r="B79" s="74">
        <f>'Use table condensed'!K71</f>
        <v>742784</v>
      </c>
      <c r="C79" s="74">
        <f>B79-'Use table condensed'!L71</f>
        <v>742784</v>
      </c>
      <c r="D79" s="74">
        <f>'Use table condensed'!J71</f>
        <v>0</v>
      </c>
      <c r="E79" s="74">
        <f t="shared" si="10"/>
        <v>742784</v>
      </c>
      <c r="F79" s="17">
        <f>$E79*(('Use table condensed'!H71/SUM('Use table condensed'!$B71:$I71)))</f>
        <v>19316</v>
      </c>
      <c r="G79" s="17">
        <f>$E79*(('Use table condensed'!G71/SUM('Use table condensed'!$B71:$I71)))</f>
        <v>535442</v>
      </c>
      <c r="H79" s="17">
        <f>$E79*(('Use table condensed'!I71/SUM('Use table condensed'!$B71:$I71)))</f>
        <v>163512</v>
      </c>
      <c r="I79" s="17">
        <f>$E79*(('Use table condensed'!B71/SUM('Use table condensed'!$B71:$I71)))</f>
        <v>4922.5</v>
      </c>
      <c r="J79" s="17">
        <f>$E79*(('Use table condensed'!C71/SUM('Use table condensed'!$B71:$I71)))</f>
        <v>1351</v>
      </c>
      <c r="K79" s="17">
        <f>$E79*(('Use table condensed'!D71/SUM('Use table condensed'!$B71:$I71)))</f>
        <v>17091.5</v>
      </c>
      <c r="L79" s="17">
        <f>$E79*(('Use table condensed'!E71/SUM('Use table condensed'!$B71:$I71)))</f>
        <v>1149</v>
      </c>
      <c r="M79" s="17">
        <f>$E79*(('Use table condensed'!F71/SUM('Use table condensed'!$B71:$I71)))</f>
        <v>0</v>
      </c>
      <c r="N79" s="58">
        <f t="shared" si="11"/>
        <v>2.6004868171635363E-2</v>
      </c>
      <c r="O79" s="58">
        <f t="shared" si="12"/>
        <v>0.72085828450801315</v>
      </c>
      <c r="P79" s="58">
        <f t="shared" si="13"/>
        <v>0.22013398242288471</v>
      </c>
      <c r="Q79" s="58">
        <f t="shared" si="14"/>
        <v>0</v>
      </c>
      <c r="R79" s="58">
        <f t="shared" si="15"/>
        <v>6.6270948216439769E-3</v>
      </c>
      <c r="S79" s="58">
        <f t="shared" si="16"/>
        <v>1.8188329312424608E-3</v>
      </c>
      <c r="T79" s="58">
        <f t="shared" si="17"/>
        <v>2.3010054066861969E-2</v>
      </c>
      <c r="U79" s="58">
        <f t="shared" si="18"/>
        <v>1.5468830777184215E-3</v>
      </c>
      <c r="V79" s="58">
        <f t="shared" si="19"/>
        <v>0</v>
      </c>
    </row>
    <row r="80" spans="1:22">
      <c r="A80" s="62" t="str">
        <f>'Use Table'!B75</f>
        <v>Imp Import</v>
      </c>
      <c r="B80" s="74">
        <f>'Use table condensed'!K72</f>
        <v>36832</v>
      </c>
      <c r="C80" s="74">
        <f>B80-'Use table condensed'!L72</f>
        <v>36832</v>
      </c>
      <c r="D80" s="74">
        <f>'Use table condensed'!J72</f>
        <v>0</v>
      </c>
      <c r="E80" s="74">
        <f t="shared" si="10"/>
        <v>36832</v>
      </c>
      <c r="F80" s="17">
        <f>$E80*(('Use table condensed'!H72/SUM('Use table condensed'!$B72:$I72)))</f>
        <v>391</v>
      </c>
      <c r="G80" s="17">
        <f>$E80*(('Use table condensed'!G72/SUM('Use table condensed'!$B72:$I72)))</f>
        <v>25301</v>
      </c>
      <c r="H80" s="17">
        <f>$E80*(('Use table condensed'!I72/SUM('Use table condensed'!$B72:$I72)))</f>
        <v>10561.000000000002</v>
      </c>
      <c r="I80" s="17">
        <f>$E80*(('Use table condensed'!B72/SUM('Use table condensed'!$B72:$I72)))</f>
        <v>127.5</v>
      </c>
      <c r="J80" s="17">
        <f>$E80*(('Use table condensed'!C72/SUM('Use table condensed'!$B72:$I72)))</f>
        <v>74</v>
      </c>
      <c r="K80" s="17">
        <f>$E80*(('Use table condensed'!D72/SUM('Use table condensed'!$B72:$I72)))</f>
        <v>343.5</v>
      </c>
      <c r="L80" s="17">
        <f>$E80*(('Use table condensed'!E72/SUM('Use table condensed'!$B72:$I72)))</f>
        <v>34</v>
      </c>
      <c r="M80" s="17">
        <f>$E80*(('Use table condensed'!F72/SUM('Use table condensed'!$B72:$I72)))</f>
        <v>0</v>
      </c>
      <c r="N80" s="58">
        <f t="shared" si="11"/>
        <v>1.0615768896611642E-2</v>
      </c>
      <c r="O80" s="58">
        <f t="shared" si="12"/>
        <v>0.68692984361424847</v>
      </c>
      <c r="P80" s="58">
        <f t="shared" si="13"/>
        <v>0.28673436142484798</v>
      </c>
      <c r="Q80" s="58">
        <f t="shared" si="14"/>
        <v>0</v>
      </c>
      <c r="R80" s="58">
        <f t="shared" si="15"/>
        <v>3.4616637706342311E-3</v>
      </c>
      <c r="S80" s="58">
        <f t="shared" si="16"/>
        <v>2.0091225021720244E-3</v>
      </c>
      <c r="T80" s="58">
        <f t="shared" si="17"/>
        <v>9.3261294526498697E-3</v>
      </c>
      <c r="U80" s="58">
        <f t="shared" si="18"/>
        <v>9.2311033883579491E-4</v>
      </c>
      <c r="V80" s="58">
        <f t="shared" si="19"/>
        <v>0</v>
      </c>
    </row>
    <row r="81" spans="1:22">
      <c r="A81" s="62" t="str">
        <f>'Use Table'!B76</f>
        <v>ICMS Total</v>
      </c>
      <c r="B81" s="74">
        <f>'Use table condensed'!K73</f>
        <v>363552</v>
      </c>
      <c r="C81" s="74">
        <f>B81-'Use table condensed'!L73</f>
        <v>363552</v>
      </c>
      <c r="D81" s="74">
        <f>'Use table condensed'!J73</f>
        <v>0</v>
      </c>
      <c r="E81" s="74">
        <f t="shared" si="10"/>
        <v>363552</v>
      </c>
      <c r="F81" s="17">
        <f>$E81*(('Use table condensed'!H73/SUM('Use table condensed'!$B73:$I73)))</f>
        <v>8066</v>
      </c>
      <c r="G81" s="17">
        <f>$E81*(('Use table condensed'!G73/SUM('Use table condensed'!$B73:$I73)))</f>
        <v>134188</v>
      </c>
      <c r="H81" s="17">
        <f>$E81*(('Use table condensed'!I73/SUM('Use table condensed'!$B73:$I73)))</f>
        <v>210773.99999999997</v>
      </c>
      <c r="I81" s="17">
        <f>$E81*(('Use table condensed'!B73/SUM('Use table condensed'!$B73:$I73)))</f>
        <v>4410</v>
      </c>
      <c r="J81" s="17">
        <f>$E81*(('Use table condensed'!C73/SUM('Use table condensed'!$B73:$I73)))</f>
        <v>225</v>
      </c>
      <c r="K81" s="17">
        <f>$E81*(('Use table condensed'!D73/SUM('Use table condensed'!$B73:$I73)))</f>
        <v>5180</v>
      </c>
      <c r="L81" s="17">
        <f>$E81*(('Use table condensed'!E73/SUM('Use table condensed'!$B73:$I73)))</f>
        <v>709</v>
      </c>
      <c r="M81" s="17">
        <f>$E81*(('Use table condensed'!F73/SUM('Use table condensed'!$B73:$I73)))</f>
        <v>0</v>
      </c>
      <c r="N81" s="58">
        <f t="shared" si="11"/>
        <v>2.2186647302174105E-2</v>
      </c>
      <c r="O81" s="58">
        <f t="shared" si="12"/>
        <v>0.36910263181058006</v>
      </c>
      <c r="P81" s="58">
        <f t="shared" si="13"/>
        <v>0.57976300501716393</v>
      </c>
      <c r="Q81" s="58">
        <f t="shared" si="14"/>
        <v>0</v>
      </c>
      <c r="R81" s="58">
        <f t="shared" si="15"/>
        <v>1.2130314232902032E-2</v>
      </c>
      <c r="S81" s="58">
        <f t="shared" si="16"/>
        <v>6.1889358331132819E-4</v>
      </c>
      <c r="T81" s="58">
        <f t="shared" si="17"/>
        <v>1.4248305606900801E-2</v>
      </c>
      <c r="U81" s="58">
        <f t="shared" si="18"/>
        <v>1.9502024469676964E-3</v>
      </c>
      <c r="V81" s="58">
        <f t="shared" si="19"/>
        <v>0</v>
      </c>
    </row>
    <row r="82" spans="1:22">
      <c r="A82" s="62" t="str">
        <f>'Use Table'!B77</f>
        <v>Zeros</v>
      </c>
      <c r="B82" s="74">
        <f>'Use table condensed'!K74</f>
        <v>0</v>
      </c>
      <c r="C82" s="74">
        <f>B82-'Use table condensed'!L74</f>
        <v>0</v>
      </c>
      <c r="D82" s="74">
        <f>'Use table condensed'!J74</f>
        <v>0</v>
      </c>
      <c r="E82" s="74">
        <f t="shared" si="10"/>
        <v>0</v>
      </c>
      <c r="F82" s="17" t="e">
        <f>$E82*(('Use table condensed'!H74/SUM('Use table condensed'!$B74:$I74)))</f>
        <v>#DIV/0!</v>
      </c>
      <c r="G82" s="17" t="e">
        <f>$E82*(('Use table condensed'!G74/SUM('Use table condensed'!$B74:$I74)))</f>
        <v>#DIV/0!</v>
      </c>
      <c r="H82" s="17" t="e">
        <f>$E82*(('Use table condensed'!I74/SUM('Use table condensed'!$B74:$I74)))</f>
        <v>#DIV/0!</v>
      </c>
      <c r="I82" s="17" t="e">
        <f>$E82*(('Use table condensed'!B74/SUM('Use table condensed'!$B74:$I74)))</f>
        <v>#DIV/0!</v>
      </c>
      <c r="J82" s="17" t="e">
        <f>$E82*(('Use table condensed'!C74/SUM('Use table condensed'!$B74:$I74)))</f>
        <v>#DIV/0!</v>
      </c>
      <c r="K82" s="17" t="e">
        <f>$E82*(('Use table condensed'!D74/SUM('Use table condensed'!$B74:$I74)))</f>
        <v>#DIV/0!</v>
      </c>
      <c r="L82" s="17" t="e">
        <f>$E82*(('Use table condensed'!E74/SUM('Use table condensed'!$B74:$I74)))</f>
        <v>#DIV/0!</v>
      </c>
      <c r="M82" s="17" t="e">
        <f>$E82*(('Use table condensed'!F74/SUM('Use table condensed'!$B74:$I74)))</f>
        <v>#DIV/0!</v>
      </c>
      <c r="N82" s="58" t="e">
        <f t="shared" si="11"/>
        <v>#DIV/0!</v>
      </c>
      <c r="O82" s="58" t="e">
        <f t="shared" si="12"/>
        <v>#DIV/0!</v>
      </c>
      <c r="P82" s="58" t="e">
        <f t="shared" si="13"/>
        <v>#DIV/0!</v>
      </c>
      <c r="Q82" s="58" t="e">
        <f t="shared" si="14"/>
        <v>#DIV/0!</v>
      </c>
      <c r="R82" s="58" t="e">
        <f t="shared" si="15"/>
        <v>#DIV/0!</v>
      </c>
      <c r="S82" s="58" t="e">
        <f t="shared" si="16"/>
        <v>#DIV/0!</v>
      </c>
      <c r="T82" s="58" t="e">
        <f t="shared" si="17"/>
        <v>#DIV/0!</v>
      </c>
      <c r="U82" s="58" t="e">
        <f t="shared" si="18"/>
        <v>#DIV/0!</v>
      </c>
      <c r="V82" s="58" t="e">
        <f t="shared" si="19"/>
        <v>#DIV/0!</v>
      </c>
    </row>
    <row r="83" spans="1:22">
      <c r="A83" s="62" t="str">
        <f>'Use Table'!B78</f>
        <v>IPI Total</v>
      </c>
      <c r="B83" s="74">
        <f>'Use table condensed'!K75</f>
        <v>43188</v>
      </c>
      <c r="C83" s="74">
        <f>B83-'Use table condensed'!L75</f>
        <v>43188</v>
      </c>
      <c r="D83" s="74">
        <f>'Use table condensed'!J75</f>
        <v>0</v>
      </c>
      <c r="E83" s="74">
        <f t="shared" si="10"/>
        <v>43188</v>
      </c>
      <c r="F83" s="17">
        <f>$E83*(('Use table condensed'!H75/SUM('Use table condensed'!$B75:$I75)))</f>
        <v>348</v>
      </c>
      <c r="G83" s="17">
        <f>$E83*(('Use table condensed'!G75/SUM('Use table condensed'!$B75:$I75)))</f>
        <v>20925</v>
      </c>
      <c r="H83" s="17">
        <f>$E83*(('Use table condensed'!I75/SUM('Use table condensed'!$B75:$I75)))</f>
        <v>21633</v>
      </c>
      <c r="I83" s="17">
        <f>$E83*(('Use table condensed'!B75/SUM('Use table condensed'!$B75:$I75)))</f>
        <v>82.5</v>
      </c>
      <c r="J83" s="17">
        <f>$E83*(('Use table condensed'!C75/SUM('Use table condensed'!$B75:$I75)))</f>
        <v>42</v>
      </c>
      <c r="K83" s="17">
        <f>$E83*(('Use table condensed'!D75/SUM('Use table condensed'!$B75:$I75)))</f>
        <v>144.5</v>
      </c>
      <c r="L83" s="17">
        <f>$E83*(('Use table condensed'!E75/SUM('Use table condensed'!$B75:$I75)))</f>
        <v>12.999999999999998</v>
      </c>
      <c r="M83" s="17">
        <f>$E83*(('Use table condensed'!F75/SUM('Use table condensed'!$B75:$I75)))</f>
        <v>0</v>
      </c>
      <c r="N83" s="58">
        <f t="shared" si="11"/>
        <v>8.0577938316198951E-3</v>
      </c>
      <c r="O83" s="58">
        <f t="shared" si="12"/>
        <v>0.48450958599611005</v>
      </c>
      <c r="P83" s="58">
        <f t="shared" si="13"/>
        <v>0.50090302861906089</v>
      </c>
      <c r="Q83" s="58">
        <f t="shared" si="14"/>
        <v>0</v>
      </c>
      <c r="R83" s="58">
        <f t="shared" si="15"/>
        <v>1.9102528480133369E-3</v>
      </c>
      <c r="S83" s="58">
        <f t="shared" si="16"/>
        <v>9.7249235898860798E-4</v>
      </c>
      <c r="T83" s="58">
        <f t="shared" si="17"/>
        <v>3.3458368065203297E-3</v>
      </c>
      <c r="U83" s="58">
        <f t="shared" si="18"/>
        <v>3.0100953968695005E-4</v>
      </c>
      <c r="V83" s="58">
        <f t="shared" si="19"/>
        <v>0</v>
      </c>
    </row>
    <row r="84" spans="1:22">
      <c r="A84" s="62" t="str">
        <f>'Use Table'!B79</f>
        <v>Zeros</v>
      </c>
      <c r="B84" s="74">
        <f>'Use table condensed'!K76</f>
        <v>0</v>
      </c>
      <c r="C84" s="74">
        <f>B84-'Use table condensed'!L76</f>
        <v>0</v>
      </c>
      <c r="D84" s="74">
        <f>'Use table condensed'!J76</f>
        <v>0</v>
      </c>
      <c r="E84" s="74">
        <f t="shared" si="10"/>
        <v>0</v>
      </c>
      <c r="F84" s="17" t="e">
        <f>$E84*(('Use table condensed'!H76/SUM('Use table condensed'!$B76:$I76)))</f>
        <v>#DIV/0!</v>
      </c>
      <c r="G84" s="17" t="e">
        <f>$E84*(('Use table condensed'!G76/SUM('Use table condensed'!$B76:$I76)))</f>
        <v>#DIV/0!</v>
      </c>
      <c r="H84" s="17" t="e">
        <f>$E84*(('Use table condensed'!I76/SUM('Use table condensed'!$B76:$I76)))</f>
        <v>#DIV/0!</v>
      </c>
      <c r="I84" s="17" t="e">
        <f>$E84*(('Use table condensed'!B76/SUM('Use table condensed'!$B76:$I76)))</f>
        <v>#DIV/0!</v>
      </c>
      <c r="J84" s="17" t="e">
        <f>$E84*(('Use table condensed'!C76/SUM('Use table condensed'!$B76:$I76)))</f>
        <v>#DIV/0!</v>
      </c>
      <c r="K84" s="17" t="e">
        <f>$E84*(('Use table condensed'!D76/SUM('Use table condensed'!$B76:$I76)))</f>
        <v>#DIV/0!</v>
      </c>
      <c r="L84" s="17" t="e">
        <f>$E84*(('Use table condensed'!E76/SUM('Use table condensed'!$B76:$I76)))</f>
        <v>#DIV/0!</v>
      </c>
      <c r="M84" s="17" t="e">
        <f>$E84*(('Use table condensed'!F76/SUM('Use table condensed'!$B76:$I76)))</f>
        <v>#DIV/0!</v>
      </c>
      <c r="N84" s="58" t="e">
        <f t="shared" si="11"/>
        <v>#DIV/0!</v>
      </c>
      <c r="O84" s="58" t="e">
        <f t="shared" si="12"/>
        <v>#DIV/0!</v>
      </c>
      <c r="P84" s="58" t="e">
        <f t="shared" si="13"/>
        <v>#DIV/0!</v>
      </c>
      <c r="Q84" s="58" t="e">
        <f t="shared" si="14"/>
        <v>#DIV/0!</v>
      </c>
      <c r="R84" s="58" t="e">
        <f t="shared" si="15"/>
        <v>#DIV/0!</v>
      </c>
      <c r="S84" s="58" t="e">
        <f t="shared" si="16"/>
        <v>#DIV/0!</v>
      </c>
      <c r="T84" s="58" t="e">
        <f t="shared" si="17"/>
        <v>#DIV/0!</v>
      </c>
      <c r="U84" s="58" t="e">
        <f t="shared" si="18"/>
        <v>#DIV/0!</v>
      </c>
      <c r="V84" s="58" t="e">
        <f t="shared" si="19"/>
        <v>#DIV/0!</v>
      </c>
    </row>
    <row r="85" spans="1:22">
      <c r="A85" s="62" t="str">
        <f>'Use Table'!B80</f>
        <v>Outros IIL Total</v>
      </c>
      <c r="B85" s="74">
        <f>'Use table condensed'!K77</f>
        <v>334287</v>
      </c>
      <c r="C85" s="74">
        <f>B85-'Use table condensed'!L77</f>
        <v>334287</v>
      </c>
      <c r="D85" s="74">
        <f>'Use table condensed'!J77</f>
        <v>0</v>
      </c>
      <c r="E85" s="74">
        <f t="shared" si="10"/>
        <v>334287</v>
      </c>
      <c r="F85" s="17">
        <f>$E85*(('Use table condensed'!H77/SUM('Use table condensed'!$B77:$I77)))</f>
        <v>15358</v>
      </c>
      <c r="G85" s="17">
        <f>$E85*(('Use table condensed'!G77/SUM('Use table condensed'!$B77:$I77)))</f>
        <v>222362</v>
      </c>
      <c r="H85" s="17">
        <f>$E85*(('Use table condensed'!I77/SUM('Use table condensed'!$B77:$I77)))</f>
        <v>88139</v>
      </c>
      <c r="I85" s="17">
        <f>$E85*(('Use table condensed'!B77/SUM('Use table condensed'!$B77:$I77)))</f>
        <v>1133</v>
      </c>
      <c r="J85" s="17">
        <f>$E85*(('Use table condensed'!C77/SUM('Use table condensed'!$B77:$I77)))</f>
        <v>494</v>
      </c>
      <c r="K85" s="17">
        <f>$E85*(('Use table condensed'!D77/SUM('Use table condensed'!$B77:$I77)))</f>
        <v>5809</v>
      </c>
      <c r="L85" s="17">
        <f>$E85*(('Use table condensed'!E77/SUM('Use table condensed'!$B77:$I77)))</f>
        <v>991.99999999999989</v>
      </c>
      <c r="M85" s="17">
        <f>$E85*(('Use table condensed'!F77/SUM('Use table condensed'!$B77:$I77)))</f>
        <v>0</v>
      </c>
      <c r="N85" s="58">
        <f t="shared" si="11"/>
        <v>4.594255834058758E-2</v>
      </c>
      <c r="O85" s="58">
        <f t="shared" si="12"/>
        <v>0.66518291168965593</v>
      </c>
      <c r="P85" s="58">
        <f t="shared" si="13"/>
        <v>0.26366266112651704</v>
      </c>
      <c r="Q85" s="58">
        <f t="shared" si="14"/>
        <v>0</v>
      </c>
      <c r="R85" s="58">
        <f t="shared" si="15"/>
        <v>3.3893032035346871E-3</v>
      </c>
      <c r="S85" s="58">
        <f t="shared" si="16"/>
        <v>1.4777720940389546E-3</v>
      </c>
      <c r="T85" s="58">
        <f t="shared" si="17"/>
        <v>1.7377283591644307E-2</v>
      </c>
      <c r="U85" s="58">
        <f t="shared" si="18"/>
        <v>2.9675099540215442E-3</v>
      </c>
      <c r="V85" s="58">
        <f t="shared" si="19"/>
        <v>0</v>
      </c>
    </row>
    <row r="86" spans="1:22">
      <c r="A86" s="62" t="str">
        <f>'Use Table'!B81</f>
        <v>Zeros</v>
      </c>
      <c r="B86" s="74">
        <f>'Use table condensed'!K78</f>
        <v>0</v>
      </c>
      <c r="C86" s="74">
        <f>B86-'Use table condensed'!L78</f>
        <v>0</v>
      </c>
      <c r="D86" s="74">
        <f>'Use table condensed'!J78</f>
        <v>0</v>
      </c>
      <c r="E86" s="74">
        <f t="shared" si="10"/>
        <v>0</v>
      </c>
      <c r="F86" s="17" t="e">
        <f>$E86*(('Use table condensed'!H78/SUM('Use table condensed'!$B78:$I78)))</f>
        <v>#DIV/0!</v>
      </c>
      <c r="G86" s="17" t="e">
        <f>$E86*(('Use table condensed'!G78/SUM('Use table condensed'!$B78:$I78)))</f>
        <v>#DIV/0!</v>
      </c>
      <c r="H86" s="17" t="e">
        <f>$E86*(('Use table condensed'!I78/SUM('Use table condensed'!$B78:$I78)))</f>
        <v>#DIV/0!</v>
      </c>
      <c r="I86" s="17" t="e">
        <f>$E86*(('Use table condensed'!B78/SUM('Use table condensed'!$B78:$I78)))</f>
        <v>#DIV/0!</v>
      </c>
      <c r="J86" s="17" t="e">
        <f>$E86*(('Use table condensed'!C78/SUM('Use table condensed'!$B78:$I78)))</f>
        <v>#DIV/0!</v>
      </c>
      <c r="K86" s="17" t="e">
        <f>$E86*(('Use table condensed'!D78/SUM('Use table condensed'!$B78:$I78)))</f>
        <v>#DIV/0!</v>
      </c>
      <c r="L86" s="17" t="e">
        <f>$E86*(('Use table condensed'!E78/SUM('Use table condensed'!$B78:$I78)))</f>
        <v>#DIV/0!</v>
      </c>
      <c r="M86" s="17" t="e">
        <f>$E86*(('Use table condensed'!F78/SUM('Use table condensed'!$B78:$I78)))</f>
        <v>#DIV/0!</v>
      </c>
      <c r="N86" s="58" t="e">
        <f t="shared" si="11"/>
        <v>#DIV/0!</v>
      </c>
      <c r="O86" s="58" t="e">
        <f t="shared" si="12"/>
        <v>#DIV/0!</v>
      </c>
      <c r="P86" s="58" t="e">
        <f t="shared" si="13"/>
        <v>#DIV/0!</v>
      </c>
      <c r="Q86" s="58" t="e">
        <f t="shared" si="14"/>
        <v>#DIV/0!</v>
      </c>
      <c r="R86" s="58" t="e">
        <f t="shared" si="15"/>
        <v>#DIV/0!</v>
      </c>
      <c r="S86" s="58" t="e">
        <f t="shared" si="16"/>
        <v>#DIV/0!</v>
      </c>
      <c r="T86" s="58" t="e">
        <f t="shared" si="17"/>
        <v>#DIV/0!</v>
      </c>
      <c r="U86" s="58" t="e">
        <f t="shared" si="18"/>
        <v>#DIV/0!</v>
      </c>
      <c r="V86" s="58" t="e">
        <f t="shared" si="19"/>
        <v>#DIV/0!</v>
      </c>
    </row>
    <row r="87" spans="1:22">
      <c r="A87" s="62" t="str">
        <f>'Use Table'!B82</f>
        <v>CONSUMO INTERMEDIÁRIO</v>
      </c>
      <c r="B87" s="74">
        <f>'Use table condensed'!K79</f>
        <v>10611077</v>
      </c>
      <c r="C87" s="74">
        <f>B87-'Use table condensed'!L79</f>
        <v>10611077</v>
      </c>
      <c r="D87" s="74">
        <f>'Use table condensed'!J79</f>
        <v>620077</v>
      </c>
      <c r="E87" s="74">
        <f t="shared" si="10"/>
        <v>9991000</v>
      </c>
      <c r="F87" s="17">
        <f>$E87*(('Use table condensed'!H79/SUM('Use table condensed'!$B79:$I79)))</f>
        <v>1288340</v>
      </c>
      <c r="G87" s="17">
        <f>$E87*(('Use table condensed'!G79/SUM('Use table condensed'!$B79:$I79)))</f>
        <v>5266733</v>
      </c>
      <c r="H87" s="17">
        <f>$E87*(('Use table condensed'!I79/SUM('Use table condensed'!$B79:$I79)))</f>
        <v>3199445</v>
      </c>
      <c r="I87" s="17">
        <f>$E87*(('Use table condensed'!B79/SUM('Use table condensed'!$B79:$I79)))</f>
        <v>61927</v>
      </c>
      <c r="J87" s="17">
        <f>$E87*(('Use table condensed'!C79/SUM('Use table condensed'!$B79:$I79)))</f>
        <v>10581.999999999998</v>
      </c>
      <c r="K87" s="17">
        <f>$E87*(('Use table condensed'!D79/SUM('Use table condensed'!$B79:$I79)))</f>
        <v>130615</v>
      </c>
      <c r="L87" s="17">
        <f>$E87*(('Use table condensed'!E79/SUM('Use table condensed'!$B79:$I79)))</f>
        <v>33358</v>
      </c>
      <c r="M87" s="17">
        <f>$E87*(('Use table condensed'!F79/SUM('Use table condensed'!$B79:$I79)))</f>
        <v>0</v>
      </c>
      <c r="N87" s="58">
        <f t="shared" si="11"/>
        <v>0.12141463114441635</v>
      </c>
      <c r="O87" s="58">
        <f t="shared" si="12"/>
        <v>0.49634292541652464</v>
      </c>
      <c r="P87" s="58">
        <f t="shared" si="13"/>
        <v>0.30151934624543769</v>
      </c>
      <c r="Q87" s="58">
        <f t="shared" si="14"/>
        <v>5.8436763770539031E-2</v>
      </c>
      <c r="R87" s="58">
        <f t="shared" si="15"/>
        <v>5.8360711170034859E-3</v>
      </c>
      <c r="S87" s="58">
        <f t="shared" si="16"/>
        <v>9.9725975035333341E-4</v>
      </c>
      <c r="T87" s="58">
        <f t="shared" si="17"/>
        <v>1.230930658593845E-2</v>
      </c>
      <c r="U87" s="58">
        <f t="shared" si="18"/>
        <v>3.1436959697870442E-3</v>
      </c>
      <c r="V87" s="58">
        <f t="shared" si="19"/>
        <v>0</v>
      </c>
    </row>
    <row r="88" spans="1:22">
      <c r="A88" s="62" t="str">
        <f>'Use Table'!B83</f>
        <v>Remunerações</v>
      </c>
      <c r="B88" s="74">
        <f>'Use table condensed'!K80</f>
        <v>2307327</v>
      </c>
      <c r="C88" s="74">
        <f>B88-'Use table condensed'!L80</f>
        <v>2307327</v>
      </c>
      <c r="D88" s="74">
        <f>'Use table condensed'!J80</f>
        <v>0</v>
      </c>
      <c r="E88" s="74">
        <f t="shared" si="10"/>
        <v>2307327</v>
      </c>
      <c r="F88" s="17">
        <f>$E88*(('Use table condensed'!H80/SUM('Use table condensed'!$B80:$I80)))</f>
        <v>675978.99999999988</v>
      </c>
      <c r="G88" s="17">
        <f>$E88*(('Use table condensed'!G80/SUM('Use table condensed'!$B80:$I80)))</f>
        <v>1587129</v>
      </c>
      <c r="H88" s="17">
        <f>$E88*(('Use table condensed'!I80/SUM('Use table condensed'!$B80:$I80)))</f>
        <v>0</v>
      </c>
      <c r="I88" s="17">
        <f>$E88*(('Use table condensed'!B80/SUM('Use table condensed'!$B80:$I80)))</f>
        <v>7359.5</v>
      </c>
      <c r="J88" s="17">
        <f>$E88*(('Use table condensed'!C80/SUM('Use table condensed'!$B80:$I80)))</f>
        <v>3875</v>
      </c>
      <c r="K88" s="17">
        <f>$E88*(('Use table condensed'!D80/SUM('Use table condensed'!$B80:$I80)))</f>
        <v>26509.5</v>
      </c>
      <c r="L88" s="17">
        <f>$E88*(('Use table condensed'!E80/SUM('Use table condensed'!$B80:$I80)))</f>
        <v>6475.0000000000009</v>
      </c>
      <c r="M88" s="17">
        <f>$E88*(('Use table condensed'!F80/SUM('Use table condensed'!$B80:$I80)))</f>
        <v>0</v>
      </c>
      <c r="N88" s="58">
        <f t="shared" si="11"/>
        <v>0.29297061058098828</v>
      </c>
      <c r="O88" s="58">
        <f t="shared" si="12"/>
        <v>0.68786478899609804</v>
      </c>
      <c r="P88" s="58">
        <f t="shared" si="13"/>
        <v>0</v>
      </c>
      <c r="Q88" s="58">
        <f t="shared" si="14"/>
        <v>0</v>
      </c>
      <c r="R88" s="58">
        <f t="shared" si="15"/>
        <v>3.1896215837633763E-3</v>
      </c>
      <c r="S88" s="58">
        <f t="shared" si="16"/>
        <v>1.6794325208347148E-3</v>
      </c>
      <c r="T88" s="58">
        <f t="shared" si="17"/>
        <v>1.1489268751243321E-2</v>
      </c>
      <c r="U88" s="58">
        <f t="shared" si="18"/>
        <v>2.8062775670722011E-3</v>
      </c>
      <c r="V88" s="58">
        <f t="shared" si="19"/>
        <v>0</v>
      </c>
    </row>
    <row r="89" spans="1:22">
      <c r="A89" s="62" t="str">
        <f>'Use Table'!B84</f>
        <v xml:space="preserve">   Salários</v>
      </c>
      <c r="B89" s="74">
        <f>'Use table condensed'!K81</f>
        <v>1823824</v>
      </c>
      <c r="C89" s="74">
        <f>B89-'Use table condensed'!L81</f>
        <v>1823824</v>
      </c>
      <c r="D89" s="74">
        <f>'Use table condensed'!J81</f>
        <v>0</v>
      </c>
      <c r="E89" s="74">
        <f t="shared" si="10"/>
        <v>1823824</v>
      </c>
      <c r="F89" s="17">
        <f>$E89*(('Use table condensed'!H81/SUM('Use table condensed'!$B81:$I81)))</f>
        <v>519371</v>
      </c>
      <c r="G89" s="17">
        <f>$E89*(('Use table condensed'!G81/SUM('Use table condensed'!$B81:$I81)))</f>
        <v>1271692</v>
      </c>
      <c r="H89" s="17">
        <f>$E89*(('Use table condensed'!I81/SUM('Use table condensed'!$B81:$I81)))</f>
        <v>0</v>
      </c>
      <c r="I89" s="17">
        <f>$E89*(('Use table condensed'!B81/SUM('Use table condensed'!$B81:$I81)))</f>
        <v>5404.5</v>
      </c>
      <c r="J89" s="17">
        <f>$E89*(('Use table condensed'!C81/SUM('Use table condensed'!$B81:$I81)))</f>
        <v>3048</v>
      </c>
      <c r="K89" s="17">
        <f>$E89*(('Use table condensed'!D81/SUM('Use table condensed'!$B81:$I81)))</f>
        <v>19348.5</v>
      </c>
      <c r="L89" s="17">
        <f>$E89*(('Use table condensed'!E81/SUM('Use table condensed'!$B81:$I81)))</f>
        <v>4960</v>
      </c>
      <c r="M89" s="17">
        <f>$E89*(('Use table condensed'!F81/SUM('Use table condensed'!$B81:$I81)))</f>
        <v>0</v>
      </c>
      <c r="N89" s="58">
        <f t="shared" si="11"/>
        <v>0.28477035064786954</v>
      </c>
      <c r="O89" s="58">
        <f t="shared" si="12"/>
        <v>0.69726684153734131</v>
      </c>
      <c r="P89" s="58">
        <f t="shared" si="13"/>
        <v>0</v>
      </c>
      <c r="Q89" s="58">
        <f t="shared" si="14"/>
        <v>0</v>
      </c>
      <c r="R89" s="58">
        <f t="shared" si="15"/>
        <v>2.9632793515163743E-3</v>
      </c>
      <c r="S89" s="58">
        <f t="shared" si="16"/>
        <v>1.6712138890594707E-3</v>
      </c>
      <c r="T89" s="58">
        <f t="shared" si="17"/>
        <v>1.0608753914851433E-2</v>
      </c>
      <c r="U89" s="58">
        <f t="shared" si="18"/>
        <v>2.7195606593618683E-3</v>
      </c>
      <c r="V89" s="58">
        <f t="shared" si="19"/>
        <v>0</v>
      </c>
    </row>
    <row r="90" spans="1:22">
      <c r="A90" s="62" t="str">
        <f>'Use Table'!B85</f>
        <v xml:space="preserve">   Contribuições sociais efetivas</v>
      </c>
      <c r="B90" s="74">
        <f>'Use table condensed'!K82</f>
        <v>421108</v>
      </c>
      <c r="C90" s="74">
        <f>B90-'Use table condensed'!L82</f>
        <v>421108</v>
      </c>
      <c r="D90" s="74">
        <f>'Use table condensed'!J82</f>
        <v>0</v>
      </c>
      <c r="E90" s="74">
        <f t="shared" si="10"/>
        <v>421108</v>
      </c>
      <c r="F90" s="17">
        <f>$E90*(('Use table condensed'!H82/SUM('Use table condensed'!$B82:$I82)))</f>
        <v>94213</v>
      </c>
      <c r="G90" s="17">
        <f>$E90*(('Use table condensed'!G82/SUM('Use table condensed'!$B82:$I82)))</f>
        <v>315437</v>
      </c>
      <c r="H90" s="17">
        <f>$E90*(('Use table condensed'!I82/SUM('Use table condensed'!$B82:$I82)))</f>
        <v>0</v>
      </c>
      <c r="I90" s="17">
        <f>$E90*(('Use table condensed'!B82/SUM('Use table condensed'!$B82:$I82)))</f>
        <v>1954.9999999999998</v>
      </c>
      <c r="J90" s="17">
        <f>$E90*(('Use table condensed'!C82/SUM('Use table condensed'!$B82:$I82)))</f>
        <v>826.99999999999989</v>
      </c>
      <c r="K90" s="17">
        <f>$E90*(('Use table condensed'!D82/SUM('Use table condensed'!$B82:$I82)))</f>
        <v>7161.0000000000009</v>
      </c>
      <c r="L90" s="17">
        <f>$E90*(('Use table condensed'!E82/SUM('Use table condensed'!$B82:$I82)))</f>
        <v>1515</v>
      </c>
      <c r="M90" s="17">
        <f>$E90*(('Use table condensed'!F82/SUM('Use table condensed'!$B82:$I82)))</f>
        <v>0</v>
      </c>
      <c r="N90" s="58">
        <f t="shared" si="11"/>
        <v>0.2237264549711713</v>
      </c>
      <c r="O90" s="58">
        <f t="shared" si="12"/>
        <v>0.74906437303494589</v>
      </c>
      <c r="P90" s="58">
        <f t="shared" si="13"/>
        <v>0</v>
      </c>
      <c r="Q90" s="58">
        <f t="shared" si="14"/>
        <v>0</v>
      </c>
      <c r="R90" s="58">
        <f t="shared" si="15"/>
        <v>4.6425145093420212E-3</v>
      </c>
      <c r="S90" s="58">
        <f t="shared" si="16"/>
        <v>1.9638667515221747E-3</v>
      </c>
      <c r="T90" s="58">
        <f t="shared" si="17"/>
        <v>1.7005138824244613E-2</v>
      </c>
      <c r="U90" s="58">
        <f t="shared" si="18"/>
        <v>3.597651908773996E-3</v>
      </c>
      <c r="V90" s="58">
        <f t="shared" si="19"/>
        <v>0</v>
      </c>
    </row>
    <row r="91" spans="1:22">
      <c r="A91" s="62" t="str">
        <f>'Use Table'!B86</f>
        <v xml:space="preserve">      Previdência oficial /FGTS</v>
      </c>
      <c r="B91" s="74">
        <f>'Use table condensed'!K83</f>
        <v>401638</v>
      </c>
      <c r="C91" s="74">
        <f>B91-'Use table condensed'!L83</f>
        <v>401638</v>
      </c>
      <c r="D91" s="74">
        <f>'Use table condensed'!J83</f>
        <v>0</v>
      </c>
      <c r="E91" s="74">
        <f t="shared" si="10"/>
        <v>401638</v>
      </c>
      <c r="F91" s="17">
        <f>$E91*(('Use table condensed'!H83/SUM('Use table condensed'!$B83:$I83)))</f>
        <v>93433</v>
      </c>
      <c r="G91" s="17">
        <f>$E91*(('Use table condensed'!G83/SUM('Use table condensed'!$B83:$I83)))</f>
        <v>298449</v>
      </c>
      <c r="H91" s="17">
        <f>$E91*(('Use table condensed'!I83/SUM('Use table condensed'!$B83:$I83)))</f>
        <v>0</v>
      </c>
      <c r="I91" s="17">
        <f>$E91*(('Use table condensed'!B83/SUM('Use table condensed'!$B83:$I83)))</f>
        <v>1616.5</v>
      </c>
      <c r="J91" s="17">
        <f>$E91*(('Use table condensed'!C83/SUM('Use table condensed'!$B83:$I83)))</f>
        <v>771</v>
      </c>
      <c r="K91" s="17">
        <f>$E91*(('Use table condensed'!D83/SUM('Use table condensed'!$B83:$I83)))</f>
        <v>5902.5</v>
      </c>
      <c r="L91" s="17">
        <f>$E91*(('Use table condensed'!E83/SUM('Use table condensed'!$B83:$I83)))</f>
        <v>1466</v>
      </c>
      <c r="M91" s="17">
        <f>$E91*(('Use table condensed'!F83/SUM('Use table condensed'!$B83:$I83)))</f>
        <v>0</v>
      </c>
      <c r="N91" s="58">
        <f t="shared" si="11"/>
        <v>0.23262988063878418</v>
      </c>
      <c r="O91" s="58">
        <f t="shared" si="12"/>
        <v>0.74307958908270633</v>
      </c>
      <c r="P91" s="58">
        <f t="shared" si="13"/>
        <v>0</v>
      </c>
      <c r="Q91" s="58">
        <f t="shared" si="14"/>
        <v>0</v>
      </c>
      <c r="R91" s="58">
        <f t="shared" si="15"/>
        <v>4.0247685726948149E-3</v>
      </c>
      <c r="S91" s="58">
        <f t="shared" si="16"/>
        <v>1.9196390779756896E-3</v>
      </c>
      <c r="T91" s="58">
        <f t="shared" si="17"/>
        <v>1.4696069595008441E-2</v>
      </c>
      <c r="U91" s="58">
        <f t="shared" si="18"/>
        <v>3.6500530328305589E-3</v>
      </c>
      <c r="V91" s="58">
        <f t="shared" si="19"/>
        <v>0</v>
      </c>
    </row>
    <row r="92" spans="1:22">
      <c r="A92" s="62" t="str">
        <f>'Use Table'!B87</f>
        <v xml:space="preserve">      Previdência privada</v>
      </c>
      <c r="B92" s="74">
        <f>'Use table condensed'!K84</f>
        <v>19470</v>
      </c>
      <c r="C92" s="74">
        <f>B92-'Use table condensed'!L84</f>
        <v>19470</v>
      </c>
      <c r="D92" s="74">
        <f>'Use table condensed'!J84</f>
        <v>0</v>
      </c>
      <c r="E92" s="74">
        <f t="shared" si="10"/>
        <v>19470</v>
      </c>
      <c r="F92" s="17">
        <f>$E92*(('Use table condensed'!H84/SUM('Use table condensed'!$B84:$I84)))</f>
        <v>780</v>
      </c>
      <c r="G92" s="17">
        <f>$E92*(('Use table condensed'!G84/SUM('Use table condensed'!$B84:$I84)))</f>
        <v>16988</v>
      </c>
      <c r="H92" s="17">
        <f>$E92*(('Use table condensed'!I84/SUM('Use table condensed'!$B84:$I84)))</f>
        <v>0</v>
      </c>
      <c r="I92" s="17">
        <f>$E92*(('Use table condensed'!B84/SUM('Use table condensed'!$B84:$I84)))</f>
        <v>338.5</v>
      </c>
      <c r="J92" s="17">
        <f>$E92*(('Use table condensed'!C84/SUM('Use table condensed'!$B84:$I84)))</f>
        <v>56</v>
      </c>
      <c r="K92" s="17">
        <f>$E92*(('Use table condensed'!D84/SUM('Use table condensed'!$B84:$I84)))</f>
        <v>1258.5</v>
      </c>
      <c r="L92" s="17">
        <f>$E92*(('Use table condensed'!E84/SUM('Use table condensed'!$B84:$I84)))</f>
        <v>49.000000000000007</v>
      </c>
      <c r="M92" s="17">
        <f>$E92*(('Use table condensed'!F84/SUM('Use table condensed'!$B84:$I84)))</f>
        <v>0</v>
      </c>
      <c r="N92" s="58">
        <f t="shared" si="11"/>
        <v>4.0061633281972264E-2</v>
      </c>
      <c r="O92" s="58">
        <f t="shared" si="12"/>
        <v>0.87252182845403181</v>
      </c>
      <c r="P92" s="58">
        <f t="shared" si="13"/>
        <v>0</v>
      </c>
      <c r="Q92" s="58">
        <f t="shared" si="14"/>
        <v>0</v>
      </c>
      <c r="R92" s="58">
        <f t="shared" si="15"/>
        <v>1.7385721623009758E-2</v>
      </c>
      <c r="S92" s="58">
        <f t="shared" si="16"/>
        <v>2.8762198253723678E-3</v>
      </c>
      <c r="T92" s="58">
        <f t="shared" si="17"/>
        <v>6.4637904468412943E-2</v>
      </c>
      <c r="U92" s="58">
        <f t="shared" si="18"/>
        <v>2.516692347200822E-3</v>
      </c>
      <c r="V92" s="58">
        <f t="shared" si="19"/>
        <v>0</v>
      </c>
    </row>
    <row r="93" spans="1:22">
      <c r="A93" s="62" t="str">
        <f>'Use Table'!B88</f>
        <v xml:space="preserve">   Contribuições sociais imputadas</v>
      </c>
      <c r="B93" s="74">
        <f>'Use table condensed'!K85</f>
        <v>62395</v>
      </c>
      <c r="C93" s="74">
        <f>B93-'Use table condensed'!L85</f>
        <v>62395</v>
      </c>
      <c r="D93" s="74">
        <f>'Use table condensed'!J85</f>
        <v>0</v>
      </c>
      <c r="E93" s="74">
        <f t="shared" si="10"/>
        <v>62395</v>
      </c>
      <c r="F93" s="17">
        <f>$E93*(('Use table condensed'!H85/SUM('Use table condensed'!$B85:$I85)))</f>
        <v>62395</v>
      </c>
      <c r="G93" s="17">
        <f>$E93*(('Use table condensed'!G85/SUM('Use table condensed'!$B85:$I85)))</f>
        <v>0</v>
      </c>
      <c r="H93" s="17">
        <f>$E93*(('Use table condensed'!I85/SUM('Use table condensed'!$B85:$I85)))</f>
        <v>0</v>
      </c>
      <c r="I93" s="17">
        <f>$E93*(('Use table condensed'!B85/SUM('Use table condensed'!$B85:$I85)))</f>
        <v>0</v>
      </c>
      <c r="J93" s="17">
        <f>$E93*(('Use table condensed'!C85/SUM('Use table condensed'!$B85:$I85)))</f>
        <v>0</v>
      </c>
      <c r="K93" s="17">
        <f>$E93*(('Use table condensed'!D85/SUM('Use table condensed'!$B85:$I85)))</f>
        <v>0</v>
      </c>
      <c r="L93" s="17">
        <f>$E93*(('Use table condensed'!E85/SUM('Use table condensed'!$B85:$I85)))</f>
        <v>0</v>
      </c>
      <c r="M93" s="17">
        <f>$E93*(('Use table condensed'!F85/SUM('Use table condensed'!$B85:$I85)))</f>
        <v>0</v>
      </c>
      <c r="N93" s="58">
        <f t="shared" si="11"/>
        <v>1</v>
      </c>
      <c r="O93" s="58">
        <f t="shared" si="12"/>
        <v>0</v>
      </c>
      <c r="P93" s="58">
        <f t="shared" si="13"/>
        <v>0</v>
      </c>
      <c r="Q93" s="58">
        <f t="shared" si="14"/>
        <v>0</v>
      </c>
      <c r="R93" s="58">
        <f t="shared" si="15"/>
        <v>0</v>
      </c>
      <c r="S93" s="58">
        <f t="shared" si="16"/>
        <v>0</v>
      </c>
      <c r="T93" s="58">
        <f t="shared" si="17"/>
        <v>0</v>
      </c>
      <c r="U93" s="58">
        <f t="shared" si="18"/>
        <v>0</v>
      </c>
      <c r="V93" s="58">
        <f t="shared" si="19"/>
        <v>0</v>
      </c>
    </row>
    <row r="94" spans="1:22">
      <c r="A94" s="62" t="str">
        <f>'Use Table'!B89</f>
        <v>Excedente operacional bruto e rendimento misto bruto</v>
      </c>
      <c r="B94" s="74">
        <f>'Use table condensed'!K86</f>
        <v>2171851</v>
      </c>
      <c r="C94" s="74">
        <f>B94-'Use table condensed'!L86</f>
        <v>2171851</v>
      </c>
      <c r="D94" s="74">
        <f>'Use table condensed'!J86</f>
        <v>0</v>
      </c>
      <c r="E94" s="74">
        <f t="shared" si="10"/>
        <v>2171851</v>
      </c>
      <c r="F94" s="17">
        <f>$E94*(('Use table condensed'!H86/SUM('Use table condensed'!$B86:$I86)))</f>
        <v>70093</v>
      </c>
      <c r="G94" s="17">
        <f>$E94*(('Use table condensed'!G86/SUM('Use table condensed'!$B86:$I86)))</f>
        <v>1930203</v>
      </c>
      <c r="H94" s="17">
        <f>$E94*(('Use table condensed'!I86/SUM('Use table condensed'!$B86:$I86)))</f>
        <v>0</v>
      </c>
      <c r="I94" s="17">
        <f>$E94*(('Use table condensed'!B86/SUM('Use table condensed'!$B86:$I86)))</f>
        <v>20624.5</v>
      </c>
      <c r="J94" s="17">
        <f>$E94*(('Use table condensed'!C86/SUM('Use table condensed'!$B86:$I86)))</f>
        <v>4839</v>
      </c>
      <c r="K94" s="17">
        <f>$E94*(('Use table condensed'!D86/SUM('Use table condensed'!$B86:$I86)))</f>
        <v>124463.5</v>
      </c>
      <c r="L94" s="17">
        <f>$E94*(('Use table condensed'!E86/SUM('Use table condensed'!$B86:$I86)))</f>
        <v>21628</v>
      </c>
      <c r="M94" s="17">
        <f>$E94*(('Use table condensed'!F86/SUM('Use table condensed'!$B86:$I86)))</f>
        <v>0</v>
      </c>
      <c r="N94" s="58">
        <f t="shared" si="11"/>
        <v>3.2273392603820429E-2</v>
      </c>
      <c r="O94" s="58">
        <f t="shared" si="12"/>
        <v>0.8887363820077897</v>
      </c>
      <c r="P94" s="58">
        <f t="shared" si="13"/>
        <v>0</v>
      </c>
      <c r="Q94" s="58">
        <f t="shared" si="14"/>
        <v>0</v>
      </c>
      <c r="R94" s="58">
        <f t="shared" si="15"/>
        <v>9.496277599153901E-3</v>
      </c>
      <c r="S94" s="58">
        <f t="shared" si="16"/>
        <v>2.2280533977699205E-3</v>
      </c>
      <c r="T94" s="58">
        <f t="shared" si="17"/>
        <v>5.7307568521044953E-2</v>
      </c>
      <c r="U94" s="58">
        <f t="shared" si="18"/>
        <v>9.9583258704211298E-3</v>
      </c>
      <c r="V94" s="58">
        <f t="shared" si="19"/>
        <v>0</v>
      </c>
    </row>
    <row r="95" spans="1:22">
      <c r="A95" s="62" t="str">
        <f>'Use Table'!B90</f>
        <v xml:space="preserve">   Rendimento misto bruto</v>
      </c>
      <c r="B95" s="74">
        <f>'Use table condensed'!K87</f>
        <v>460817</v>
      </c>
      <c r="C95" s="74">
        <f>B95-'Use table condensed'!L87</f>
        <v>460817</v>
      </c>
      <c r="D95" s="74">
        <f>'Use table condensed'!J87</f>
        <v>0</v>
      </c>
      <c r="E95" s="74">
        <f t="shared" si="10"/>
        <v>460817</v>
      </c>
      <c r="F95" s="17">
        <f>$E95*(('Use table condensed'!H87/SUM('Use table condensed'!$B87:$I87)))</f>
        <v>0</v>
      </c>
      <c r="G95" s="17">
        <f>$E95*(('Use table condensed'!G87/SUM('Use table condensed'!$B87:$I87)))</f>
        <v>450978</v>
      </c>
      <c r="H95" s="17">
        <f>$E95*(('Use table condensed'!I87/SUM('Use table condensed'!$B87:$I87)))</f>
        <v>0</v>
      </c>
      <c r="I95" s="17">
        <f>$E95*(('Use table condensed'!B87/SUM('Use table condensed'!$B87:$I87)))</f>
        <v>0</v>
      </c>
      <c r="J95" s="17">
        <f>$E95*(('Use table condensed'!C87/SUM('Use table condensed'!$B87:$I87)))</f>
        <v>252.99999999999997</v>
      </c>
      <c r="K95" s="17">
        <f>$E95*(('Use table condensed'!D87/SUM('Use table condensed'!$B87:$I87)))</f>
        <v>0</v>
      </c>
      <c r="L95" s="17">
        <f>$E95*(('Use table condensed'!E87/SUM('Use table condensed'!$B87:$I87)))</f>
        <v>9586</v>
      </c>
      <c r="M95" s="17">
        <f>$E95*(('Use table condensed'!F87/SUM('Use table condensed'!$B87:$I87)))</f>
        <v>0</v>
      </c>
      <c r="N95" s="58">
        <f t="shared" si="11"/>
        <v>0</v>
      </c>
      <c r="O95" s="58">
        <f t="shared" si="12"/>
        <v>0.9786487911687286</v>
      </c>
      <c r="P95" s="58">
        <f t="shared" si="13"/>
        <v>0</v>
      </c>
      <c r="Q95" s="58">
        <f t="shared" si="14"/>
        <v>0</v>
      </c>
      <c r="R95" s="58">
        <f t="shared" si="15"/>
        <v>0</v>
      </c>
      <c r="S95" s="58">
        <f t="shared" si="16"/>
        <v>5.4902488406460696E-4</v>
      </c>
      <c r="T95" s="58">
        <f t="shared" si="17"/>
        <v>0</v>
      </c>
      <c r="U95" s="58">
        <f t="shared" si="18"/>
        <v>2.0802183947206808E-2</v>
      </c>
      <c r="V95" s="58">
        <f t="shared" si="19"/>
        <v>0</v>
      </c>
    </row>
    <row r="96" spans="1:22">
      <c r="A96" s="62" t="str">
        <f>'Use Table'!B91</f>
        <v xml:space="preserve">   Excedente operacional bruto (EOB)</v>
      </c>
      <c r="B96" s="74">
        <f>'Use table condensed'!K88</f>
        <v>1711034</v>
      </c>
      <c r="C96" s="74">
        <f>B96-'Use table condensed'!L88</f>
        <v>1711034</v>
      </c>
      <c r="D96" s="74">
        <f>'Use table condensed'!J88</f>
        <v>0</v>
      </c>
      <c r="E96" s="74">
        <f t="shared" si="10"/>
        <v>1711034</v>
      </c>
      <c r="F96" s="17">
        <f>$E96*(('Use table condensed'!H88/SUM('Use table condensed'!$B88:$I88)))</f>
        <v>70093</v>
      </c>
      <c r="G96" s="17">
        <f>$E96*(('Use table condensed'!G88/SUM('Use table condensed'!$B88:$I88)))</f>
        <v>1479225</v>
      </c>
      <c r="H96" s="17">
        <f>$E96*(('Use table condensed'!I88/SUM('Use table condensed'!$B88:$I88)))</f>
        <v>0</v>
      </c>
      <c r="I96" s="17">
        <f>$E96*(('Use table condensed'!B88/SUM('Use table condensed'!$B88:$I88)))</f>
        <v>20624.5</v>
      </c>
      <c r="J96" s="17">
        <f>$E96*(('Use table condensed'!C88/SUM('Use table condensed'!$B88:$I88)))</f>
        <v>4586</v>
      </c>
      <c r="K96" s="17">
        <f>$E96*(('Use table condensed'!D88/SUM('Use table condensed'!$B88:$I88)))</f>
        <v>124463.50000000001</v>
      </c>
      <c r="L96" s="17">
        <f>$E96*(('Use table condensed'!E88/SUM('Use table condensed'!$B88:$I88)))</f>
        <v>12042</v>
      </c>
      <c r="M96" s="17">
        <f>$E96*(('Use table condensed'!F88/SUM('Use table condensed'!$B88:$I88)))</f>
        <v>0</v>
      </c>
      <c r="N96" s="58">
        <f t="shared" si="11"/>
        <v>4.0965287656469715E-2</v>
      </c>
      <c r="O96" s="58">
        <f t="shared" si="12"/>
        <v>0.86452110244448677</v>
      </c>
      <c r="P96" s="58">
        <f t="shared" si="13"/>
        <v>0</v>
      </c>
      <c r="Q96" s="58">
        <f t="shared" si="14"/>
        <v>0</v>
      </c>
      <c r="R96" s="58">
        <f t="shared" si="15"/>
        <v>1.205382242550411E-2</v>
      </c>
      <c r="S96" s="58">
        <f t="shared" si="16"/>
        <v>2.6802506554516156E-3</v>
      </c>
      <c r="T96" s="58">
        <f t="shared" si="17"/>
        <v>7.2741687190318843E-2</v>
      </c>
      <c r="U96" s="58">
        <f t="shared" si="18"/>
        <v>7.0378496277689398E-3</v>
      </c>
      <c r="V96" s="58">
        <f t="shared" si="19"/>
        <v>0</v>
      </c>
    </row>
    <row r="97" spans="1:22">
      <c r="A97" s="62" t="str">
        <f>'Use Table'!B92</f>
        <v>VALOR ADICIONADO CUSTO FATORES</v>
      </c>
      <c r="B97" s="74">
        <f>'Use table condensed'!K89</f>
        <v>4479178</v>
      </c>
      <c r="C97" s="74">
        <f>B97-'Use table condensed'!L89</f>
        <v>4479178</v>
      </c>
      <c r="D97" s="74">
        <f>'Use table condensed'!J89</f>
        <v>0</v>
      </c>
      <c r="E97" s="74">
        <f t="shared" si="10"/>
        <v>4479178</v>
      </c>
      <c r="F97" s="17">
        <f>$E97*(('Use table condensed'!H89/SUM('Use table condensed'!$B89:$I89)))</f>
        <v>746072</v>
      </c>
      <c r="G97" s="17">
        <f>$E97*(('Use table condensed'!G89/SUM('Use table condensed'!$B89:$I89)))</f>
        <v>3517332</v>
      </c>
      <c r="H97" s="17">
        <f>$E97*(('Use table condensed'!I89/SUM('Use table condensed'!$B89:$I89)))</f>
        <v>0</v>
      </c>
      <c r="I97" s="17">
        <f>$E97*(('Use table condensed'!B89/SUM('Use table condensed'!$B89:$I89)))</f>
        <v>27984</v>
      </c>
      <c r="J97" s="17">
        <f>$E97*(('Use table condensed'!C89/SUM('Use table condensed'!$B89:$I89)))</f>
        <v>8714</v>
      </c>
      <c r="K97" s="17">
        <f>$E97*(('Use table condensed'!D89/SUM('Use table condensed'!$B89:$I89)))</f>
        <v>150973.00000000003</v>
      </c>
      <c r="L97" s="17">
        <f>$E97*(('Use table condensed'!E89/SUM('Use table condensed'!$B89:$I89)))</f>
        <v>28103</v>
      </c>
      <c r="M97" s="17">
        <f>$E97*(('Use table condensed'!F89/SUM('Use table condensed'!$B89:$I89)))</f>
        <v>0</v>
      </c>
      <c r="N97" s="58">
        <f t="shared" si="11"/>
        <v>0.16656449018101088</v>
      </c>
      <c r="O97" s="58">
        <f t="shared" si="12"/>
        <v>0.78526283170706768</v>
      </c>
      <c r="P97" s="58">
        <f t="shared" si="13"/>
        <v>0</v>
      </c>
      <c r="Q97" s="58">
        <f t="shared" si="14"/>
        <v>0</v>
      </c>
      <c r="R97" s="58">
        <f t="shared" si="15"/>
        <v>6.2475748898570228E-3</v>
      </c>
      <c r="S97" s="58">
        <f t="shared" si="16"/>
        <v>1.9454462403592802E-3</v>
      </c>
      <c r="T97" s="58">
        <f t="shared" si="17"/>
        <v>3.3705514717209277E-2</v>
      </c>
      <c r="U97" s="58">
        <f t="shared" si="18"/>
        <v>6.2741422644958513E-3</v>
      </c>
      <c r="V97" s="58">
        <f t="shared" si="19"/>
        <v>0</v>
      </c>
    </row>
    <row r="98" spans="1:22">
      <c r="A98" s="62" t="str">
        <f>'Use Table'!B93</f>
        <v>Outros impostos sobre a produção</v>
      </c>
      <c r="B98" s="74">
        <f>'Use table condensed'!K90</f>
        <v>0</v>
      </c>
      <c r="C98" s="74">
        <f>B98-'Use table condensed'!L90</f>
        <v>0</v>
      </c>
      <c r="D98" s="74">
        <f>'Use table condensed'!J90</f>
        <v>0</v>
      </c>
      <c r="E98" s="74">
        <f t="shared" si="10"/>
        <v>0</v>
      </c>
      <c r="F98" s="17" t="e">
        <f>$E98*(('Use table condensed'!H90/SUM('Use table condensed'!$B90:$I90)))</f>
        <v>#DIV/0!</v>
      </c>
      <c r="G98" s="17" t="e">
        <f>$E98*(('Use table condensed'!G90/SUM('Use table condensed'!$B90:$I90)))</f>
        <v>#DIV/0!</v>
      </c>
      <c r="H98" s="17" t="e">
        <f>$E98*(('Use table condensed'!I90/SUM('Use table condensed'!$B90:$I90)))</f>
        <v>#DIV/0!</v>
      </c>
      <c r="I98" s="17" t="e">
        <f>$E98*(('Use table condensed'!B90/SUM('Use table condensed'!$B90:$I90)))</f>
        <v>#DIV/0!</v>
      </c>
      <c r="J98" s="17" t="e">
        <f>$E98*(('Use table condensed'!C90/SUM('Use table condensed'!$B90:$I90)))</f>
        <v>#DIV/0!</v>
      </c>
      <c r="K98" s="17" t="e">
        <f>$E98*(('Use table condensed'!D90/SUM('Use table condensed'!$B90:$I90)))</f>
        <v>#DIV/0!</v>
      </c>
      <c r="L98" s="17" t="e">
        <f>$E98*(('Use table condensed'!E90/SUM('Use table condensed'!$B90:$I90)))</f>
        <v>#DIV/0!</v>
      </c>
      <c r="M98" s="17" t="e">
        <f>$E98*(('Use table condensed'!F90/SUM('Use table condensed'!$B90:$I90)))</f>
        <v>#DIV/0!</v>
      </c>
      <c r="N98" s="58" t="e">
        <f t="shared" si="11"/>
        <v>#DIV/0!</v>
      </c>
      <c r="O98" s="58" t="e">
        <f t="shared" si="12"/>
        <v>#DIV/0!</v>
      </c>
      <c r="P98" s="58" t="e">
        <f t="shared" si="13"/>
        <v>#DIV/0!</v>
      </c>
      <c r="Q98" s="58" t="e">
        <f t="shared" si="14"/>
        <v>#DIV/0!</v>
      </c>
      <c r="R98" s="58" t="e">
        <f t="shared" si="15"/>
        <v>#DIV/0!</v>
      </c>
      <c r="S98" s="58" t="e">
        <f t="shared" si="16"/>
        <v>#DIV/0!</v>
      </c>
      <c r="T98" s="58" t="e">
        <f t="shared" si="17"/>
        <v>#DIV/0!</v>
      </c>
      <c r="U98" s="58" t="e">
        <f t="shared" si="18"/>
        <v>#DIV/0!</v>
      </c>
      <c r="V98" s="58" t="e">
        <f t="shared" si="19"/>
        <v>#DIV/0!</v>
      </c>
    </row>
    <row r="99" spans="1:22">
      <c r="A99" s="62" t="str">
        <f>'Use Table'!B94</f>
        <v>Outros subsídios à produção</v>
      </c>
      <c r="B99" s="74">
        <f>'Use table condensed'!K91</f>
        <v>0</v>
      </c>
      <c r="C99" s="74">
        <f>B99-'Use table condensed'!L91</f>
        <v>0</v>
      </c>
      <c r="D99" s="74">
        <f>'Use table condensed'!J91</f>
        <v>0</v>
      </c>
      <c r="E99" s="74">
        <f t="shared" si="10"/>
        <v>0</v>
      </c>
      <c r="F99" s="17" t="e">
        <f>$E99*(('Use table condensed'!H91/SUM('Use table condensed'!$B91:$I91)))</f>
        <v>#DIV/0!</v>
      </c>
      <c r="G99" s="17" t="e">
        <f>$E99*(('Use table condensed'!G91/SUM('Use table condensed'!$B91:$I91)))</f>
        <v>#DIV/0!</v>
      </c>
      <c r="H99" s="17" t="e">
        <f>$E99*(('Use table condensed'!I91/SUM('Use table condensed'!$B91:$I91)))</f>
        <v>#DIV/0!</v>
      </c>
      <c r="I99" s="17" t="e">
        <f>$E99*(('Use table condensed'!B91/SUM('Use table condensed'!$B91:$I91)))</f>
        <v>#DIV/0!</v>
      </c>
      <c r="J99" s="17" t="e">
        <f>$E99*(('Use table condensed'!C91/SUM('Use table condensed'!$B91:$I91)))</f>
        <v>#DIV/0!</v>
      </c>
      <c r="K99" s="17" t="e">
        <f>$E99*(('Use table condensed'!D91/SUM('Use table condensed'!$B91:$I91)))</f>
        <v>#DIV/0!</v>
      </c>
      <c r="L99" s="17" t="e">
        <f>$E99*(('Use table condensed'!E91/SUM('Use table condensed'!$B91:$I91)))</f>
        <v>#DIV/0!</v>
      </c>
      <c r="M99" s="17" t="e">
        <f>$E99*(('Use table condensed'!F91/SUM('Use table condensed'!$B91:$I91)))</f>
        <v>#DIV/0!</v>
      </c>
      <c r="N99" s="58" t="e">
        <f t="shared" si="11"/>
        <v>#DIV/0!</v>
      </c>
      <c r="O99" s="58" t="e">
        <f t="shared" si="12"/>
        <v>#DIV/0!</v>
      </c>
      <c r="P99" s="58" t="e">
        <f t="shared" si="13"/>
        <v>#DIV/0!</v>
      </c>
      <c r="Q99" s="58" t="e">
        <f t="shared" si="14"/>
        <v>#DIV/0!</v>
      </c>
      <c r="R99" s="58" t="e">
        <f t="shared" si="15"/>
        <v>#DIV/0!</v>
      </c>
      <c r="S99" s="58" t="e">
        <f t="shared" si="16"/>
        <v>#DIV/0!</v>
      </c>
      <c r="T99" s="58" t="e">
        <f t="shared" si="17"/>
        <v>#DIV/0!</v>
      </c>
      <c r="U99" s="58" t="e">
        <f t="shared" si="18"/>
        <v>#DIV/0!</v>
      </c>
      <c r="V99" s="58" t="e">
        <f t="shared" si="19"/>
        <v>#DIV/0!</v>
      </c>
    </row>
    <row r="100" spans="1:22">
      <c r="A100" s="62" t="str">
        <f>'Use Table'!B95</f>
        <v>Valor adicionado bruto ( PIB )</v>
      </c>
      <c r="B100" s="74">
        <f>'Use table condensed'!K92</f>
        <v>0</v>
      </c>
      <c r="C100" s="74">
        <f>B100-'Use table condensed'!L92</f>
        <v>0</v>
      </c>
      <c r="D100" s="74">
        <f>'Use table condensed'!J92</f>
        <v>0</v>
      </c>
      <c r="E100" s="74">
        <f t="shared" si="10"/>
        <v>0</v>
      </c>
      <c r="F100" s="17" t="e">
        <f>$E100*(('Use table condensed'!H92/SUM('Use table condensed'!$B92:$I92)))</f>
        <v>#DIV/0!</v>
      </c>
      <c r="G100" s="17" t="e">
        <f>$E100*(('Use table condensed'!G92/SUM('Use table condensed'!$B92:$I92)))</f>
        <v>#DIV/0!</v>
      </c>
      <c r="H100" s="17" t="e">
        <f>$E100*(('Use table condensed'!I92/SUM('Use table condensed'!$B92:$I92)))</f>
        <v>#DIV/0!</v>
      </c>
      <c r="I100" s="17" t="e">
        <f>$E100*(('Use table condensed'!B92/SUM('Use table condensed'!$B92:$I92)))</f>
        <v>#DIV/0!</v>
      </c>
      <c r="J100" s="17" t="e">
        <f>$E100*(('Use table condensed'!C92/SUM('Use table condensed'!$B92:$I92)))</f>
        <v>#DIV/0!</v>
      </c>
      <c r="K100" s="17" t="e">
        <f>$E100*(('Use table condensed'!D92/SUM('Use table condensed'!$B92:$I92)))</f>
        <v>#DIV/0!</v>
      </c>
      <c r="L100" s="17" t="e">
        <f>$E100*(('Use table condensed'!E92/SUM('Use table condensed'!$B92:$I92)))</f>
        <v>#DIV/0!</v>
      </c>
      <c r="M100" s="17" t="e">
        <f>$E100*(('Use table condensed'!F92/SUM('Use table condensed'!$B92:$I92)))</f>
        <v>#DIV/0!</v>
      </c>
      <c r="N100" s="58" t="e">
        <f t="shared" si="11"/>
        <v>#DIV/0!</v>
      </c>
      <c r="O100" s="58" t="e">
        <f t="shared" si="12"/>
        <v>#DIV/0!</v>
      </c>
      <c r="P100" s="58" t="e">
        <f t="shared" si="13"/>
        <v>#DIV/0!</v>
      </c>
      <c r="Q100" s="58" t="e">
        <f t="shared" si="14"/>
        <v>#DIV/0!</v>
      </c>
      <c r="R100" s="58" t="e">
        <f t="shared" si="15"/>
        <v>#DIV/0!</v>
      </c>
      <c r="S100" s="58" t="e">
        <f t="shared" si="16"/>
        <v>#DIV/0!</v>
      </c>
      <c r="T100" s="58" t="e">
        <f t="shared" si="17"/>
        <v>#DIV/0!</v>
      </c>
      <c r="U100" s="58" t="e">
        <f t="shared" si="18"/>
        <v>#DIV/0!</v>
      </c>
      <c r="V100" s="58" t="e">
        <f t="shared" si="19"/>
        <v>#DIV/0!</v>
      </c>
    </row>
    <row r="101" spans="1:22">
      <c r="A101" s="62" t="str">
        <f>'Use Table'!B96</f>
        <v>VALOR DA PRODUÇÃO</v>
      </c>
      <c r="B101" s="74">
        <f>'Use table condensed'!K93</f>
        <v>0</v>
      </c>
      <c r="C101" s="74">
        <f>B101-'Use table condensed'!L93</f>
        <v>0</v>
      </c>
      <c r="D101" s="74">
        <f>'Use table condensed'!J93</f>
        <v>0</v>
      </c>
      <c r="E101" s="74">
        <f t="shared" si="10"/>
        <v>0</v>
      </c>
      <c r="F101" s="17" t="e">
        <f>$E101*(('Use table condensed'!H93/SUM('Use table condensed'!$B93:$I93)))</f>
        <v>#DIV/0!</v>
      </c>
      <c r="G101" s="17" t="e">
        <f>$E101*(('Use table condensed'!G93/SUM('Use table condensed'!$B93:$I93)))</f>
        <v>#DIV/0!</v>
      </c>
      <c r="H101" s="17" t="e">
        <f>$E101*(('Use table condensed'!I93/SUM('Use table condensed'!$B93:$I93)))</f>
        <v>#DIV/0!</v>
      </c>
      <c r="I101" s="17" t="e">
        <f>$E101*(('Use table condensed'!B93/SUM('Use table condensed'!$B93:$I93)))</f>
        <v>#DIV/0!</v>
      </c>
      <c r="J101" s="17" t="e">
        <f>$E101*(('Use table condensed'!C93/SUM('Use table condensed'!$B93:$I93)))</f>
        <v>#DIV/0!</v>
      </c>
      <c r="K101" s="17" t="e">
        <f>$E101*(('Use table condensed'!D93/SUM('Use table condensed'!$B93:$I93)))</f>
        <v>#DIV/0!</v>
      </c>
      <c r="L101" s="17" t="e">
        <f>$E101*(('Use table condensed'!E93/SUM('Use table condensed'!$B93:$I93)))</f>
        <v>#DIV/0!</v>
      </c>
      <c r="M101" s="17" t="e">
        <f>$E101*(('Use table condensed'!F93/SUM('Use table condensed'!$B93:$I93)))</f>
        <v>#DIV/0!</v>
      </c>
      <c r="N101" s="58" t="e">
        <f t="shared" si="11"/>
        <v>#DIV/0!</v>
      </c>
      <c r="O101" s="58" t="e">
        <f t="shared" si="12"/>
        <v>#DIV/0!</v>
      </c>
      <c r="P101" s="58" t="e">
        <f t="shared" si="13"/>
        <v>#DIV/0!</v>
      </c>
      <c r="Q101" s="58" t="e">
        <f t="shared" si="14"/>
        <v>#DIV/0!</v>
      </c>
      <c r="R101" s="58" t="e">
        <f t="shared" si="15"/>
        <v>#DIV/0!</v>
      </c>
      <c r="S101" s="58" t="e">
        <f t="shared" si="16"/>
        <v>#DIV/0!</v>
      </c>
      <c r="T101" s="58" t="e">
        <f t="shared" si="17"/>
        <v>#DIV/0!</v>
      </c>
      <c r="U101" s="58" t="e">
        <f t="shared" si="18"/>
        <v>#DIV/0!</v>
      </c>
      <c r="V101" s="58" t="e">
        <f t="shared" si="19"/>
        <v>#DIV/0!</v>
      </c>
    </row>
    <row r="102" spans="1:22">
      <c r="A102" s="62"/>
      <c r="K102" s="17"/>
    </row>
    <row r="103" spans="1:22">
      <c r="A103" s="62"/>
      <c r="K103" s="17"/>
    </row>
    <row r="104" spans="1:22">
      <c r="A104" s="62"/>
      <c r="K104" s="17"/>
    </row>
    <row r="105" spans="1:22">
      <c r="A105" s="62"/>
      <c r="K105" s="17"/>
    </row>
    <row r="106" spans="1:22">
      <c r="A106" s="62"/>
      <c r="K106" s="17"/>
    </row>
    <row r="107" spans="1:22">
      <c r="A107" s="62"/>
      <c r="K107" s="17"/>
    </row>
    <row r="108" spans="1:22">
      <c r="A108" s="62"/>
      <c r="K108" s="17"/>
    </row>
    <row r="109" spans="1:22">
      <c r="A109" s="62"/>
      <c r="K109" s="17"/>
    </row>
    <row r="110" spans="1:22">
      <c r="A110" s="62"/>
    </row>
    <row r="111" spans="1:22">
      <c r="A111" s="62"/>
    </row>
    <row r="112" spans="1:22">
      <c r="A112" s="62"/>
    </row>
    <row r="113" spans="1:1">
      <c r="A113" s="62"/>
    </row>
    <row r="114" spans="1:1">
      <c r="A114" s="62"/>
    </row>
    <row r="115" spans="1:1">
      <c r="A115" s="62"/>
    </row>
    <row r="116" spans="1:1">
      <c r="A116" s="62"/>
    </row>
    <row r="117" spans="1:1">
      <c r="A117" s="62"/>
    </row>
    <row r="118" spans="1:1">
      <c r="A118" s="62"/>
    </row>
    <row r="119" spans="1:1">
      <c r="A119" s="62"/>
    </row>
    <row r="120" spans="1:1">
      <c r="A120" s="62"/>
    </row>
    <row r="121" spans="1:1">
      <c r="A121" s="62"/>
    </row>
    <row r="122" spans="1:1">
      <c r="A122" s="62"/>
    </row>
    <row r="123" spans="1:1">
      <c r="A123" s="62"/>
    </row>
    <row r="124" spans="1:1">
      <c r="A124" s="62"/>
    </row>
    <row r="125" spans="1:1">
      <c r="A125" s="62"/>
    </row>
    <row r="126" spans="1:1">
      <c r="A126" s="62"/>
    </row>
    <row r="127" spans="1:1">
      <c r="A127" s="62"/>
    </row>
    <row r="128" spans="1:1">
      <c r="A128" s="62"/>
    </row>
    <row r="129" spans="1:1">
      <c r="A129" s="62"/>
    </row>
    <row r="130" spans="1:1">
      <c r="A130" s="62"/>
    </row>
    <row r="131" spans="1:1">
      <c r="A131" s="62"/>
    </row>
    <row r="132" spans="1:1">
      <c r="A132" s="62"/>
    </row>
    <row r="133" spans="1:1">
      <c r="A133" s="62"/>
    </row>
    <row r="134" spans="1:1">
      <c r="A134" s="62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J13"/>
  <sheetViews>
    <sheetView workbookViewId="0">
      <selection activeCell="E9" sqref="E9"/>
    </sheetView>
  </sheetViews>
  <sheetFormatPr defaultColWidth="8.77734375" defaultRowHeight="14.4"/>
  <cols>
    <col min="1" max="1" width="33.33203125" customWidth="1"/>
    <col min="2" max="10" width="19.6640625" customWidth="1"/>
  </cols>
  <sheetData>
    <row r="1" spans="1:10" s="54" customFormat="1" ht="28.8">
      <c r="A1" s="63" t="s">
        <v>1410</v>
      </c>
      <c r="B1" s="54" t="s">
        <v>8</v>
      </c>
      <c r="C1" s="54" t="s">
        <v>1393</v>
      </c>
      <c r="D1" s="54" t="s">
        <v>1394</v>
      </c>
      <c r="E1" s="54" t="s">
        <v>10</v>
      </c>
      <c r="F1" s="54" t="s">
        <v>1395</v>
      </c>
      <c r="G1" s="54" t="s">
        <v>1396</v>
      </c>
      <c r="H1" s="54" t="s">
        <v>1397</v>
      </c>
      <c r="I1" s="54" t="s">
        <v>1398</v>
      </c>
      <c r="J1" s="54" t="s">
        <v>1399</v>
      </c>
    </row>
    <row r="2" spans="1:10">
      <c r="A2" s="14" t="s">
        <v>1</v>
      </c>
      <c r="B2" s="23">
        <f>'Use Calculations - BR'!N35</f>
        <v>6.1112067903409499E-3</v>
      </c>
      <c r="C2" s="23">
        <f>'Use Calculations - BR'!O35</f>
        <v>0.89690000709819684</v>
      </c>
      <c r="D2" s="23">
        <f>'Use Calculations - BR'!P35</f>
        <v>3.0383725489571078E-2</v>
      </c>
      <c r="E2" s="23">
        <f>'Use Calculations - BR'!Q35</f>
        <v>4.8616057175135695E-2</v>
      </c>
      <c r="F2" s="23">
        <f>'Use Calculations - BR'!R35</f>
        <v>7.4839308720058813E-3</v>
      </c>
      <c r="G2" s="23">
        <f>'Use Calculations - BR'!S35</f>
        <v>9.1897846471292481E-4</v>
      </c>
      <c r="H2" s="23">
        <f>'Use Calculations - BR'!T35</f>
        <v>8.8968602615020036E-3</v>
      </c>
      <c r="I2" s="23">
        <f>'Use Calculations - BR'!U35</f>
        <v>6.8923384853469361E-4</v>
      </c>
      <c r="J2" s="23">
        <f>'Use Calculations - BR'!V35</f>
        <v>0</v>
      </c>
    </row>
    <row r="3" spans="1:10">
      <c r="A3" s="14" t="s">
        <v>2</v>
      </c>
      <c r="B3" s="43">
        <f>'Use Calculations - BR'!N14</f>
        <v>2.5730136370606155E-3</v>
      </c>
      <c r="C3" s="43">
        <f>'Use Calculations - BR'!O14</f>
        <v>0.75573305919602074</v>
      </c>
      <c r="D3" s="43">
        <f>'Use Calculations - BR'!P14</f>
        <v>1.6555446310170892E-3</v>
      </c>
      <c r="E3" s="43">
        <f>'Use Calculations - BR'!Q14</f>
        <v>0.15674347294253091</v>
      </c>
      <c r="F3" s="43">
        <f>'Use Calculations - BR'!R14</f>
        <v>2.5291903968278098E-2</v>
      </c>
      <c r="G3" s="43">
        <f>'Use Calculations - BR'!S14</f>
        <v>1.0251050346855041E-5</v>
      </c>
      <c r="H3" s="43">
        <f>'Use Calculations - BR'!T14</f>
        <v>5.7992754574745675E-2</v>
      </c>
      <c r="I3" s="43">
        <f>'Use Calculations - BR'!U14</f>
        <v>0</v>
      </c>
      <c r="J3" s="43">
        <f>'Use Calculations - BR'!V14</f>
        <v>0</v>
      </c>
    </row>
    <row r="4" spans="1:10">
      <c r="A4" s="14" t="s">
        <v>3</v>
      </c>
      <c r="B4" s="48">
        <f>'Use Calculations - BR'!N36</f>
        <v>1.9326723837003288E-3</v>
      </c>
      <c r="C4" s="48">
        <f>'Use Calculations - BR'!O36</f>
        <v>0.75392896127440368</v>
      </c>
      <c r="D4" s="48">
        <f>'Use Calculations - BR'!P36</f>
        <v>1.2034853635699149E-2</v>
      </c>
      <c r="E4" s="48">
        <f>'Use Calculations - BR'!Q36</f>
        <v>0.21389717865684593</v>
      </c>
      <c r="F4" s="48">
        <f>'Use Calculations - BR'!R36</f>
        <v>1.0036825181052433E-3</v>
      </c>
      <c r="G4" s="48">
        <f>'Use Calculations - BR'!S36</f>
        <v>9.7100448263204926E-4</v>
      </c>
      <c r="H4" s="48">
        <f>'Use Calculations - BR'!T36</f>
        <v>1.6072925162029548E-2</v>
      </c>
      <c r="I4" s="48">
        <f>'Use Calculations - BR'!U36</f>
        <v>1.5872188658408497E-4</v>
      </c>
      <c r="J4" s="48">
        <f>'Use Calculations - BR'!V36</f>
        <v>0</v>
      </c>
    </row>
    <row r="5" spans="1:10">
      <c r="A5" s="14" t="s">
        <v>4</v>
      </c>
      <c r="B5" s="48">
        <f>'Use Calculations - BR'!N30</f>
        <v>2.3896163910935011E-3</v>
      </c>
      <c r="C5" s="48">
        <f>'Use Calculations - BR'!O30</f>
        <v>0.80985713061496789</v>
      </c>
      <c r="D5" s="48">
        <f>'Use Calculations - BR'!P30</f>
        <v>1.6880987817467597E-2</v>
      </c>
      <c r="E5" s="48">
        <f>'Use Calculations - BR'!Q30</f>
        <v>0.15324596292190998</v>
      </c>
      <c r="F5" s="48">
        <f>'Use Calculations - BR'!R30</f>
        <v>4.0723366150468025E-4</v>
      </c>
      <c r="G5" s="48">
        <f>'Use Calculations - BR'!S30</f>
        <v>1.2908538704299297E-3</v>
      </c>
      <c r="H5" s="48">
        <f>'Use Calculations - BR'!T30</f>
        <v>1.1225818480345996E-2</v>
      </c>
      <c r="I5" s="48">
        <f>'Use Calculations - BR'!U30</f>
        <v>4.7023962422804589E-3</v>
      </c>
      <c r="J5" s="48">
        <f>'Use Calculations - BR'!V30</f>
        <v>0</v>
      </c>
    </row>
    <row r="6" spans="1:10">
      <c r="A6" s="14" t="s">
        <v>1374</v>
      </c>
      <c r="B6" s="43">
        <f>'Use Calculations - BR'!N13</f>
        <v>3.7369452973799629E-3</v>
      </c>
      <c r="C6" s="43">
        <f>'Use Calculations - BR'!O13</f>
        <v>0.87603212156251098</v>
      </c>
      <c r="D6" s="43">
        <f>'Use Calculations - BR'!P13</f>
        <v>1.2592993741855766E-2</v>
      </c>
      <c r="E6" s="43">
        <f>'Use Calculations - BR'!Q13</f>
        <v>6.028623528761673E-2</v>
      </c>
      <c r="F6" s="43">
        <f>'Use Calculations - BR'!R13</f>
        <v>6.3476879023988408E-3</v>
      </c>
      <c r="G6" s="43">
        <f>'Use Calculations - BR'!S13</f>
        <v>1.4691826032165059E-2</v>
      </c>
      <c r="H6" s="43">
        <f>'Use Calculations - BR'!T13</f>
        <v>1.9043063707196523E-2</v>
      </c>
      <c r="I6" s="43">
        <f>'Use Calculations - BR'!U13</f>
        <v>7.2691264688760915E-3</v>
      </c>
      <c r="J6" s="43">
        <f>'Use Calculations - BR'!V13</f>
        <v>0</v>
      </c>
    </row>
    <row r="7" spans="1:10">
      <c r="A7" s="14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</row>
    <row r="8" spans="1:10">
      <c r="A8" s="14" t="s">
        <v>6</v>
      </c>
      <c r="B8" s="23">
        <f>'Use Calculations - BR'!N10</f>
        <v>6.1506326971156235E-3</v>
      </c>
      <c r="C8" s="23">
        <f>'Use Calculations - BR'!O10</f>
        <v>0.46368813141865178</v>
      </c>
      <c r="D8" s="23">
        <f>'Use Calculations - BR'!P10</f>
        <v>0.20225663585767761</v>
      </c>
      <c r="E8" s="23">
        <f>'Use Calculations - BR'!Q10</f>
        <v>0.27363692381084898</v>
      </c>
      <c r="F8" s="23">
        <f>'Use Calculations - BR'!R10</f>
        <v>1.8503708475077089E-6</v>
      </c>
      <c r="G8" s="23">
        <f>'Use Calculations - BR'!S10</f>
        <v>1.1102225085046252E-5</v>
      </c>
      <c r="H8" s="23">
        <f>'Use Calculations - BR'!T10</f>
        <v>1.2952595932553961E-5</v>
      </c>
      <c r="I8" s="23">
        <f>'Use Calculations - BR'!U10</f>
        <v>5.4241771023840972E-2</v>
      </c>
      <c r="J8" s="23">
        <f>'Use Calculations - BR'!V10</f>
        <v>0</v>
      </c>
    </row>
    <row r="9" spans="1:10">
      <c r="A9" s="14" t="s">
        <v>7</v>
      </c>
      <c r="B9" s="23">
        <f>'Use Calculations - BR'!N49</f>
        <v>2.4858349368262839E-2</v>
      </c>
      <c r="C9" s="23">
        <f>'Use Calculations - BR'!O49</f>
        <v>0.96638703833942308</v>
      </c>
      <c r="D9" s="23">
        <f>'Use Calculations - BR'!P49</f>
        <v>7.4189770754518275E-4</v>
      </c>
      <c r="E9" s="23">
        <f>'Use Calculations - BR'!Q49</f>
        <v>4.9161672861092907E-3</v>
      </c>
      <c r="F9" s="23">
        <f>'Use Calculations - BR'!R49</f>
        <v>6.3682206656238857E-6</v>
      </c>
      <c r="G9" s="23">
        <f>'Use Calculations - BR'!S49</f>
        <v>7.9602758320298565E-6</v>
      </c>
      <c r="H9" s="23">
        <f>'Use Calculations - BR'!T49</f>
        <v>3.0376412575025932E-3</v>
      </c>
      <c r="I9" s="23">
        <f>'Use Calculations - BR'!U49</f>
        <v>4.4577544659367199E-5</v>
      </c>
      <c r="J9" s="23">
        <f>'Use Calculations - BR'!V49</f>
        <v>0</v>
      </c>
    </row>
    <row r="10" spans="1:10">
      <c r="E10" s="7"/>
    </row>
    <row r="12" spans="1:10">
      <c r="A12" s="43" t="s">
        <v>1381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>
      <c r="A13" t="s">
        <v>1392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11"/>
  <sheetViews>
    <sheetView workbookViewId="0">
      <pane ySplit="6" topLeftCell="A133" activePane="bottomLeft" state="frozen"/>
      <selection activeCell="L141" activeCellId="1" sqref="L135 L141"/>
      <selection pane="bottomLeft" activeCell="A2" sqref="A2:L2"/>
    </sheetView>
  </sheetViews>
  <sheetFormatPr defaultColWidth="9.109375" defaultRowHeight="13.2"/>
  <cols>
    <col min="1" max="1" width="9.109375" style="26"/>
    <col min="2" max="2" width="52.6640625" style="26" customWidth="1"/>
    <col min="3" max="16384" width="9.109375" style="26"/>
  </cols>
  <sheetData>
    <row r="1" spans="1:12" ht="17.399999999999999">
      <c r="A1" s="138" t="s">
        <v>306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2" ht="16.8">
      <c r="A2" s="139" t="s">
        <v>307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spans="1:12">
      <c r="A3" s="137" t="s">
        <v>11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1:12">
      <c r="A4" s="137" t="s">
        <v>308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</row>
    <row r="6" spans="1:12">
      <c r="A6" s="27" t="s">
        <v>309</v>
      </c>
      <c r="B6" s="27" t="s">
        <v>12</v>
      </c>
      <c r="C6" s="27" t="s">
        <v>310</v>
      </c>
      <c r="D6" s="27" t="s">
        <v>311</v>
      </c>
      <c r="E6" s="27" t="s">
        <v>312</v>
      </c>
      <c r="F6" s="27" t="s">
        <v>313</v>
      </c>
      <c r="G6" s="27" t="s">
        <v>314</v>
      </c>
      <c r="H6" s="27" t="s">
        <v>315</v>
      </c>
      <c r="I6" s="27" t="s">
        <v>316</v>
      </c>
      <c r="J6" s="27" t="s">
        <v>317</v>
      </c>
      <c r="K6" s="27" t="s">
        <v>318</v>
      </c>
      <c r="L6" s="27" t="s">
        <v>13</v>
      </c>
    </row>
    <row r="7" spans="1:12">
      <c r="A7" s="26" t="s">
        <v>319</v>
      </c>
      <c r="B7" s="28" t="s">
        <v>320</v>
      </c>
      <c r="C7" s="26">
        <v>100</v>
      </c>
      <c r="D7" s="26">
        <v>100</v>
      </c>
      <c r="E7" s="26">
        <v>100</v>
      </c>
      <c r="F7" s="26">
        <v>100</v>
      </c>
      <c r="G7" s="26">
        <v>100</v>
      </c>
      <c r="H7" s="26">
        <v>100</v>
      </c>
      <c r="I7" s="26">
        <v>100</v>
      </c>
      <c r="J7" s="26">
        <v>100</v>
      </c>
      <c r="K7" s="26">
        <v>100</v>
      </c>
      <c r="L7" s="26">
        <v>100</v>
      </c>
    </row>
    <row r="8" spans="1:12">
      <c r="A8" s="26" t="s">
        <v>321</v>
      </c>
      <c r="B8" s="26" t="s">
        <v>322</v>
      </c>
      <c r="C8" s="26">
        <v>54.5</v>
      </c>
      <c r="D8" s="26">
        <v>58</v>
      </c>
      <c r="E8" s="26">
        <v>56.7</v>
      </c>
      <c r="F8" s="26">
        <v>55.5</v>
      </c>
      <c r="G8" s="26">
        <v>55.5</v>
      </c>
      <c r="H8" s="26">
        <v>55.4</v>
      </c>
      <c r="I8" s="26">
        <v>55.3</v>
      </c>
      <c r="J8" s="26">
        <v>56.8</v>
      </c>
      <c r="K8" s="26">
        <v>57.1</v>
      </c>
      <c r="L8" s="26">
        <v>56.6</v>
      </c>
    </row>
    <row r="9" spans="1:12">
      <c r="A9" s="26" t="s">
        <v>323</v>
      </c>
      <c r="B9" s="26" t="s">
        <v>324</v>
      </c>
      <c r="C9" s="26">
        <v>29.9</v>
      </c>
      <c r="D9" s="26">
        <v>31.2</v>
      </c>
      <c r="E9" s="26">
        <v>30</v>
      </c>
      <c r="F9" s="26">
        <v>29.4</v>
      </c>
      <c r="G9" s="26">
        <v>29.4</v>
      </c>
      <c r="H9" s="26">
        <v>29.2</v>
      </c>
      <c r="I9" s="26">
        <v>29.2</v>
      </c>
      <c r="J9" s="26">
        <v>30.3</v>
      </c>
      <c r="K9" s="26">
        <v>30.4</v>
      </c>
      <c r="L9" s="26">
        <v>30.3</v>
      </c>
    </row>
    <row r="10" spans="1:12">
      <c r="A10" s="26" t="s">
        <v>325</v>
      </c>
      <c r="B10" s="26" t="s">
        <v>326</v>
      </c>
      <c r="C10" s="26">
        <v>3.7</v>
      </c>
      <c r="D10" s="26">
        <v>3.9</v>
      </c>
      <c r="E10" s="26">
        <v>3.8</v>
      </c>
      <c r="F10" s="26">
        <v>3.7</v>
      </c>
      <c r="G10" s="26">
        <v>3.7</v>
      </c>
      <c r="H10" s="26">
        <v>3.7</v>
      </c>
      <c r="I10" s="26">
        <v>3.7</v>
      </c>
      <c r="J10" s="26">
        <v>3.8</v>
      </c>
      <c r="K10" s="26">
        <v>3.8</v>
      </c>
      <c r="L10" s="26">
        <v>3.7</v>
      </c>
    </row>
    <row r="11" spans="1:12">
      <c r="A11" s="26" t="s">
        <v>327</v>
      </c>
      <c r="B11" s="26" t="s">
        <v>328</v>
      </c>
      <c r="C11" s="26">
        <v>20.9</v>
      </c>
      <c r="D11" s="26">
        <v>22.9</v>
      </c>
      <c r="E11" s="26">
        <v>22.9</v>
      </c>
      <c r="F11" s="26">
        <v>22.4</v>
      </c>
      <c r="G11" s="26">
        <v>22.4</v>
      </c>
      <c r="H11" s="26">
        <v>22.5</v>
      </c>
      <c r="I11" s="26">
        <v>22.3</v>
      </c>
      <c r="J11" s="26">
        <v>22.7</v>
      </c>
      <c r="K11" s="26">
        <v>22.9</v>
      </c>
      <c r="L11" s="26">
        <v>22.6</v>
      </c>
    </row>
    <row r="12" spans="1:12">
      <c r="A12" s="26" t="s">
        <v>329</v>
      </c>
      <c r="B12" s="26" t="s">
        <v>330</v>
      </c>
      <c r="C12" s="26">
        <v>45.5</v>
      </c>
      <c r="D12" s="26">
        <v>42</v>
      </c>
      <c r="E12" s="26">
        <v>43.3</v>
      </c>
      <c r="F12" s="26">
        <v>44.5</v>
      </c>
      <c r="G12" s="26">
        <v>44.5</v>
      </c>
      <c r="H12" s="26">
        <v>44.6</v>
      </c>
      <c r="I12" s="26">
        <v>44.7</v>
      </c>
      <c r="J12" s="26">
        <v>43.2</v>
      </c>
      <c r="K12" s="26">
        <v>42.9</v>
      </c>
      <c r="L12" s="26">
        <v>43.4</v>
      </c>
    </row>
    <row r="13" spans="1:12">
      <c r="A13" s="26" t="s">
        <v>331</v>
      </c>
      <c r="B13" s="26" t="s">
        <v>332</v>
      </c>
      <c r="C13" s="26">
        <v>3.8</v>
      </c>
      <c r="D13" s="26">
        <v>2.8</v>
      </c>
      <c r="E13" s="26">
        <v>3.2</v>
      </c>
      <c r="F13" s="26">
        <v>3.4</v>
      </c>
      <c r="G13" s="26">
        <v>3.1</v>
      </c>
      <c r="H13" s="26">
        <v>3.2</v>
      </c>
      <c r="I13" s="26">
        <v>3.1</v>
      </c>
      <c r="J13" s="26">
        <v>2.4</v>
      </c>
      <c r="K13" s="26">
        <v>2.1</v>
      </c>
      <c r="L13" s="26">
        <v>2.2000000000000002</v>
      </c>
    </row>
    <row r="14" spans="1:12">
      <c r="A14" s="26" t="s">
        <v>333</v>
      </c>
      <c r="B14" s="26" t="s">
        <v>334</v>
      </c>
      <c r="C14" s="26">
        <v>17.899999999999999</v>
      </c>
      <c r="D14" s="26">
        <v>15</v>
      </c>
      <c r="E14" s="26">
        <v>16.3</v>
      </c>
      <c r="F14" s="26">
        <v>17.7</v>
      </c>
      <c r="G14" s="26">
        <v>17.5</v>
      </c>
      <c r="H14" s="26">
        <v>17.399999999999999</v>
      </c>
      <c r="I14" s="26">
        <v>17.3</v>
      </c>
      <c r="J14" s="26">
        <v>15.8</v>
      </c>
      <c r="K14" s="26">
        <v>15.2</v>
      </c>
      <c r="L14" s="26">
        <v>15.5</v>
      </c>
    </row>
    <row r="15" spans="1:12">
      <c r="A15" s="26" t="s">
        <v>335</v>
      </c>
      <c r="B15" s="26" t="s">
        <v>336</v>
      </c>
      <c r="C15" s="26">
        <v>23.8</v>
      </c>
      <c r="D15" s="26">
        <v>24.2</v>
      </c>
      <c r="E15" s="26">
        <v>23.7</v>
      </c>
      <c r="F15" s="26">
        <v>23.4</v>
      </c>
      <c r="G15" s="26">
        <v>23.9</v>
      </c>
      <c r="H15" s="26">
        <v>24</v>
      </c>
      <c r="I15" s="26">
        <v>24.4</v>
      </c>
      <c r="J15" s="26">
        <v>25</v>
      </c>
      <c r="K15" s="26">
        <v>25.7</v>
      </c>
      <c r="L15" s="26">
        <v>25.7</v>
      </c>
    </row>
    <row r="16" spans="1:12">
      <c r="A16" s="26" t="s">
        <v>337</v>
      </c>
      <c r="B16" s="28" t="s">
        <v>338</v>
      </c>
      <c r="C16" s="26">
        <v>100</v>
      </c>
      <c r="D16" s="26">
        <v>100</v>
      </c>
      <c r="E16" s="26">
        <v>100</v>
      </c>
      <c r="F16" s="26">
        <v>100</v>
      </c>
      <c r="G16" s="26">
        <v>100</v>
      </c>
      <c r="H16" s="26">
        <v>100</v>
      </c>
      <c r="I16" s="26">
        <v>100</v>
      </c>
      <c r="J16" s="26">
        <v>100</v>
      </c>
      <c r="K16" s="26">
        <v>100</v>
      </c>
      <c r="L16" s="26">
        <v>100</v>
      </c>
    </row>
    <row r="17" spans="1:12">
      <c r="A17" s="26" t="s">
        <v>339</v>
      </c>
      <c r="B17" s="26" t="s">
        <v>340</v>
      </c>
      <c r="C17" s="26">
        <v>53.3</v>
      </c>
      <c r="D17" s="26">
        <v>57.2</v>
      </c>
      <c r="E17" s="26">
        <v>55.8</v>
      </c>
      <c r="F17" s="26">
        <v>54.4</v>
      </c>
      <c r="G17" s="26">
        <v>54.4</v>
      </c>
      <c r="H17" s="26">
        <v>54.2</v>
      </c>
      <c r="I17" s="26">
        <v>54.1</v>
      </c>
      <c r="J17" s="26">
        <v>55.7</v>
      </c>
      <c r="K17" s="26">
        <v>56</v>
      </c>
      <c r="L17" s="26">
        <v>55.5</v>
      </c>
    </row>
    <row r="18" spans="1:12">
      <c r="A18" s="26" t="s">
        <v>341</v>
      </c>
      <c r="B18" s="26" t="s">
        <v>342</v>
      </c>
      <c r="C18" s="26">
        <v>27.1</v>
      </c>
      <c r="D18" s="26">
        <v>28.2</v>
      </c>
      <c r="E18" s="26">
        <v>27</v>
      </c>
      <c r="F18" s="26">
        <v>26.5</v>
      </c>
      <c r="G18" s="26">
        <v>26.6</v>
      </c>
      <c r="H18" s="26">
        <v>26.4</v>
      </c>
      <c r="I18" s="26">
        <v>26.5</v>
      </c>
      <c r="J18" s="26">
        <v>27.6</v>
      </c>
      <c r="K18" s="26">
        <v>27.7</v>
      </c>
      <c r="L18" s="26">
        <v>27.6</v>
      </c>
    </row>
    <row r="19" spans="1:12">
      <c r="A19" s="26" t="s">
        <v>343</v>
      </c>
      <c r="B19" s="26" t="s">
        <v>344</v>
      </c>
      <c r="C19" s="26">
        <v>4.3</v>
      </c>
      <c r="D19" s="26">
        <v>4.5999999999999996</v>
      </c>
      <c r="E19" s="26">
        <v>4.5</v>
      </c>
      <c r="F19" s="26">
        <v>4.3</v>
      </c>
      <c r="G19" s="26">
        <v>4.3</v>
      </c>
      <c r="H19" s="26">
        <v>4.3</v>
      </c>
      <c r="I19" s="26">
        <v>4.3</v>
      </c>
      <c r="J19" s="26">
        <v>4.3</v>
      </c>
      <c r="K19" s="26">
        <v>4.4000000000000004</v>
      </c>
      <c r="L19" s="26">
        <v>4.3</v>
      </c>
    </row>
    <row r="20" spans="1:12">
      <c r="A20" s="26" t="s">
        <v>345</v>
      </c>
      <c r="B20" s="26" t="s">
        <v>346</v>
      </c>
      <c r="C20" s="26">
        <v>21.9</v>
      </c>
      <c r="D20" s="26">
        <v>24.4</v>
      </c>
      <c r="E20" s="26">
        <v>24.3</v>
      </c>
      <c r="F20" s="26">
        <v>23.6</v>
      </c>
      <c r="G20" s="26">
        <v>23.5</v>
      </c>
      <c r="H20" s="26">
        <v>23.5</v>
      </c>
      <c r="I20" s="26">
        <v>23.3</v>
      </c>
      <c r="J20" s="26">
        <v>23.8</v>
      </c>
      <c r="K20" s="26">
        <v>23.9</v>
      </c>
      <c r="L20" s="26">
        <v>23.6</v>
      </c>
    </row>
    <row r="21" spans="1:12">
      <c r="A21" s="26" t="s">
        <v>347</v>
      </c>
      <c r="B21" s="26" t="s">
        <v>348</v>
      </c>
      <c r="C21" s="26">
        <v>46.7</v>
      </c>
      <c r="D21" s="26">
        <v>42.8</v>
      </c>
      <c r="E21" s="26">
        <v>44.2</v>
      </c>
      <c r="F21" s="26">
        <v>45.6</v>
      </c>
      <c r="G21" s="26">
        <v>45.6</v>
      </c>
      <c r="H21" s="26">
        <v>45.8</v>
      </c>
      <c r="I21" s="26">
        <v>45.9</v>
      </c>
      <c r="J21" s="26">
        <v>44.3</v>
      </c>
      <c r="K21" s="26">
        <v>44</v>
      </c>
      <c r="L21" s="26">
        <v>44.5</v>
      </c>
    </row>
    <row r="22" spans="1:12">
      <c r="A22" s="26" t="s">
        <v>349</v>
      </c>
      <c r="B22" s="26" t="s">
        <v>350</v>
      </c>
      <c r="C22" s="26">
        <v>3.3</v>
      </c>
      <c r="D22" s="26">
        <v>2.4</v>
      </c>
      <c r="E22" s="26">
        <v>2.7</v>
      </c>
      <c r="F22" s="26">
        <v>2.9</v>
      </c>
      <c r="G22" s="26">
        <v>2.7</v>
      </c>
      <c r="H22" s="26">
        <v>2.8</v>
      </c>
      <c r="I22" s="26">
        <v>2.7</v>
      </c>
      <c r="J22" s="26">
        <v>2.2000000000000002</v>
      </c>
      <c r="K22" s="26">
        <v>1.9</v>
      </c>
      <c r="L22" s="26">
        <v>1.9</v>
      </c>
    </row>
    <row r="23" spans="1:12">
      <c r="A23" s="26" t="s">
        <v>351</v>
      </c>
      <c r="B23" s="26" t="s">
        <v>352</v>
      </c>
      <c r="C23" s="26">
        <v>19.2</v>
      </c>
      <c r="D23" s="26">
        <v>16</v>
      </c>
      <c r="E23" s="26">
        <v>17.399999999999999</v>
      </c>
      <c r="F23" s="26">
        <v>18.899999999999999</v>
      </c>
      <c r="G23" s="26">
        <v>18.8</v>
      </c>
      <c r="H23" s="26">
        <v>18.600000000000001</v>
      </c>
      <c r="I23" s="26">
        <v>18.399999999999999</v>
      </c>
      <c r="J23" s="26">
        <v>16.7</v>
      </c>
      <c r="K23" s="26">
        <v>16</v>
      </c>
      <c r="L23" s="26">
        <v>16.2</v>
      </c>
    </row>
    <row r="24" spans="1:12">
      <c r="A24" s="26" t="s">
        <v>353</v>
      </c>
      <c r="B24" s="26" t="s">
        <v>354</v>
      </c>
      <c r="C24" s="26">
        <v>24.1</v>
      </c>
      <c r="D24" s="26">
        <v>24.4</v>
      </c>
      <c r="E24" s="26">
        <v>24</v>
      </c>
      <c r="F24" s="26">
        <v>23.7</v>
      </c>
      <c r="G24" s="26">
        <v>24.1</v>
      </c>
      <c r="H24" s="26">
        <v>24.4</v>
      </c>
      <c r="I24" s="26">
        <v>24.8</v>
      </c>
      <c r="J24" s="26">
        <v>25.4</v>
      </c>
      <c r="K24" s="26">
        <v>26.1</v>
      </c>
      <c r="L24" s="26">
        <v>26.4</v>
      </c>
    </row>
    <row r="25" spans="1:12">
      <c r="A25" s="26" t="s">
        <v>355</v>
      </c>
      <c r="B25" s="28" t="s">
        <v>356</v>
      </c>
      <c r="C25" s="26">
        <v>100</v>
      </c>
      <c r="D25" s="26">
        <v>100</v>
      </c>
      <c r="E25" s="26">
        <v>100</v>
      </c>
      <c r="F25" s="26">
        <v>100</v>
      </c>
      <c r="G25" s="26">
        <v>100</v>
      </c>
      <c r="H25" s="26">
        <v>100</v>
      </c>
      <c r="I25" s="26">
        <v>100</v>
      </c>
      <c r="J25" s="26">
        <v>100</v>
      </c>
      <c r="K25" s="26">
        <v>100</v>
      </c>
      <c r="L25" s="26">
        <v>100</v>
      </c>
    </row>
    <row r="26" spans="1:12">
      <c r="A26" s="26" t="s">
        <v>357</v>
      </c>
      <c r="B26" s="26" t="s">
        <v>358</v>
      </c>
      <c r="C26" s="26">
        <v>39.299999999999997</v>
      </c>
      <c r="D26" s="26">
        <v>38.200000000000003</v>
      </c>
      <c r="E26" s="26">
        <v>39.700000000000003</v>
      </c>
      <c r="F26" s="26">
        <v>41.8</v>
      </c>
      <c r="G26" s="26">
        <v>39.700000000000003</v>
      </c>
      <c r="H26" s="26">
        <v>44.1</v>
      </c>
      <c r="I26" s="26">
        <v>40.1</v>
      </c>
      <c r="J26" s="26">
        <v>39.799999999999997</v>
      </c>
      <c r="K26" s="26">
        <v>38.5</v>
      </c>
      <c r="L26" s="26">
        <v>38.799999999999997</v>
      </c>
    </row>
    <row r="27" spans="1:12">
      <c r="A27" s="26" t="s">
        <v>359</v>
      </c>
      <c r="B27" s="26" t="s">
        <v>360</v>
      </c>
      <c r="C27" s="26">
        <v>11.2</v>
      </c>
      <c r="D27" s="26">
        <v>12.4</v>
      </c>
      <c r="E27" s="26">
        <v>11.2</v>
      </c>
      <c r="F27" s="26">
        <v>9.5</v>
      </c>
      <c r="G27" s="26">
        <v>10.6</v>
      </c>
      <c r="H27" s="26">
        <v>10</v>
      </c>
      <c r="I27" s="26">
        <v>10.199999999999999</v>
      </c>
      <c r="J27" s="26">
        <v>11.2</v>
      </c>
      <c r="K27" s="26">
        <v>12.6</v>
      </c>
      <c r="L27" s="26">
        <v>12.7</v>
      </c>
    </row>
    <row r="28" spans="1:12">
      <c r="A28" s="26" t="s">
        <v>361</v>
      </c>
      <c r="B28" s="26" t="s">
        <v>362</v>
      </c>
      <c r="C28" s="26">
        <v>-0.4</v>
      </c>
      <c r="D28" s="26">
        <v>-0.5</v>
      </c>
      <c r="E28" s="26">
        <v>-0.4</v>
      </c>
      <c r="F28" s="26">
        <v>0.2</v>
      </c>
      <c r="G28" s="26">
        <v>0.2</v>
      </c>
      <c r="H28" s="26">
        <v>0.3</v>
      </c>
      <c r="I28" s="26">
        <v>0.7</v>
      </c>
      <c r="J28" s="26">
        <v>0.4</v>
      </c>
      <c r="K28" s="26">
        <v>-0.3</v>
      </c>
      <c r="L28" s="26">
        <v>0.3</v>
      </c>
    </row>
    <row r="29" spans="1:12">
      <c r="A29" s="26" t="s">
        <v>363</v>
      </c>
      <c r="B29" s="26" t="s">
        <v>364</v>
      </c>
      <c r="C29" s="26">
        <v>28.5</v>
      </c>
      <c r="D29" s="26">
        <v>26.3</v>
      </c>
      <c r="E29" s="26">
        <v>28.9</v>
      </c>
      <c r="F29" s="26">
        <v>32.200000000000003</v>
      </c>
      <c r="G29" s="26">
        <v>28.8</v>
      </c>
      <c r="H29" s="26">
        <v>33.9</v>
      </c>
      <c r="I29" s="26">
        <v>29.2</v>
      </c>
      <c r="J29" s="26">
        <v>28.2</v>
      </c>
      <c r="K29" s="26">
        <v>26.2</v>
      </c>
      <c r="L29" s="26">
        <v>25.9</v>
      </c>
    </row>
    <row r="30" spans="1:12">
      <c r="A30" s="26" t="s">
        <v>365</v>
      </c>
      <c r="B30" s="26" t="s">
        <v>366</v>
      </c>
      <c r="C30" s="26">
        <v>60.7</v>
      </c>
      <c r="D30" s="26">
        <v>61.8</v>
      </c>
      <c r="E30" s="26">
        <v>60.3</v>
      </c>
      <c r="F30" s="26">
        <v>58.2</v>
      </c>
      <c r="G30" s="26">
        <v>60.3</v>
      </c>
      <c r="H30" s="26">
        <v>55.9</v>
      </c>
      <c r="I30" s="26">
        <v>59.9</v>
      </c>
      <c r="J30" s="26">
        <v>60.2</v>
      </c>
      <c r="K30" s="26">
        <v>61.5</v>
      </c>
      <c r="L30" s="26">
        <v>61.2</v>
      </c>
    </row>
    <row r="31" spans="1:12">
      <c r="A31" s="26" t="s">
        <v>367</v>
      </c>
      <c r="B31" s="26" t="s">
        <v>368</v>
      </c>
      <c r="C31" s="26">
        <v>4.7</v>
      </c>
      <c r="D31" s="26">
        <v>3.7</v>
      </c>
      <c r="E31" s="26">
        <v>3.8</v>
      </c>
      <c r="F31" s="26">
        <v>4</v>
      </c>
      <c r="G31" s="26">
        <v>3.3</v>
      </c>
      <c r="H31" s="26">
        <v>3.4</v>
      </c>
      <c r="I31" s="26">
        <v>3.4</v>
      </c>
      <c r="J31" s="26">
        <v>2.6</v>
      </c>
      <c r="K31" s="26">
        <v>2.6</v>
      </c>
      <c r="L31" s="26">
        <v>2.8</v>
      </c>
    </row>
    <row r="32" spans="1:12">
      <c r="A32" s="26" t="s">
        <v>369</v>
      </c>
      <c r="B32" s="26" t="s">
        <v>370</v>
      </c>
      <c r="C32" s="26">
        <v>37.700000000000003</v>
      </c>
      <c r="D32" s="26">
        <v>39</v>
      </c>
      <c r="E32" s="26">
        <v>38.5</v>
      </c>
      <c r="F32" s="26">
        <v>37.9</v>
      </c>
      <c r="G32" s="26">
        <v>40.700000000000003</v>
      </c>
      <c r="H32" s="26">
        <v>36.799999999999997</v>
      </c>
      <c r="I32" s="26">
        <v>39</v>
      </c>
      <c r="J32" s="26">
        <v>39.799999999999997</v>
      </c>
      <c r="K32" s="26">
        <v>40</v>
      </c>
      <c r="L32" s="26">
        <v>40.6</v>
      </c>
    </row>
    <row r="33" spans="1:12" ht="13.8" thickBot="1">
      <c r="A33" s="26" t="s">
        <v>371</v>
      </c>
      <c r="B33" s="26" t="s">
        <v>372</v>
      </c>
      <c r="C33" s="26">
        <v>18.399999999999999</v>
      </c>
      <c r="D33" s="26">
        <v>19.100000000000001</v>
      </c>
      <c r="E33" s="26">
        <v>18.100000000000001</v>
      </c>
      <c r="F33" s="26">
        <v>16.3</v>
      </c>
      <c r="G33" s="26">
        <v>16.3</v>
      </c>
      <c r="H33" s="26">
        <v>15.7</v>
      </c>
      <c r="I33" s="26">
        <v>17.5</v>
      </c>
      <c r="J33" s="26">
        <v>17.899999999999999</v>
      </c>
      <c r="K33" s="26">
        <v>18.899999999999999</v>
      </c>
      <c r="L33" s="26">
        <v>17.8</v>
      </c>
    </row>
    <row r="34" spans="1:12">
      <c r="A34" s="29" t="s">
        <v>373</v>
      </c>
      <c r="B34" s="30" t="s">
        <v>374</v>
      </c>
      <c r="C34" s="31">
        <v>100</v>
      </c>
      <c r="D34" s="31">
        <v>100</v>
      </c>
      <c r="E34" s="31">
        <v>100</v>
      </c>
      <c r="F34" s="31">
        <v>100</v>
      </c>
      <c r="G34" s="31">
        <v>100</v>
      </c>
      <c r="H34" s="31">
        <v>100</v>
      </c>
      <c r="I34" s="31">
        <v>100</v>
      </c>
      <c r="J34" s="31">
        <v>100</v>
      </c>
      <c r="K34" s="31">
        <v>100</v>
      </c>
      <c r="L34" s="32">
        <v>100</v>
      </c>
    </row>
    <row r="35" spans="1:12">
      <c r="A35" s="33" t="s">
        <v>375</v>
      </c>
      <c r="B35" s="34" t="s">
        <v>322</v>
      </c>
      <c r="C35" s="34">
        <v>36.200000000000003</v>
      </c>
      <c r="D35" s="34">
        <v>34.5</v>
      </c>
      <c r="E35" s="34">
        <v>36.4</v>
      </c>
      <c r="F35" s="34">
        <v>39.700000000000003</v>
      </c>
      <c r="G35" s="34">
        <v>36.700000000000003</v>
      </c>
      <c r="H35" s="34">
        <v>42</v>
      </c>
      <c r="I35" s="34">
        <v>37.700000000000003</v>
      </c>
      <c r="J35" s="34">
        <v>36.4</v>
      </c>
      <c r="K35" s="34">
        <v>34.5</v>
      </c>
      <c r="L35" s="35">
        <v>34.9</v>
      </c>
    </row>
    <row r="36" spans="1:12">
      <c r="A36" s="33" t="s">
        <v>376</v>
      </c>
      <c r="B36" s="34" t="s">
        <v>324</v>
      </c>
      <c r="C36" s="34">
        <v>7.8</v>
      </c>
      <c r="D36" s="34">
        <v>8.6</v>
      </c>
      <c r="E36" s="34">
        <v>7.5</v>
      </c>
      <c r="F36" s="34">
        <v>6</v>
      </c>
      <c r="G36" s="34">
        <v>7</v>
      </c>
      <c r="H36" s="34">
        <v>6.5</v>
      </c>
      <c r="I36" s="34">
        <v>6.5</v>
      </c>
      <c r="J36" s="34">
        <v>6.8</v>
      </c>
      <c r="K36" s="34">
        <v>7.8</v>
      </c>
      <c r="L36" s="35">
        <v>7.9</v>
      </c>
    </row>
    <row r="37" spans="1:12">
      <c r="A37" s="33" t="s">
        <v>377</v>
      </c>
      <c r="B37" s="34" t="s">
        <v>326</v>
      </c>
      <c r="C37" s="34">
        <v>-1</v>
      </c>
      <c r="D37" s="34">
        <v>-1</v>
      </c>
      <c r="E37" s="34">
        <v>-0.9</v>
      </c>
      <c r="F37" s="34">
        <v>-0.2</v>
      </c>
      <c r="G37" s="34">
        <v>-0.1</v>
      </c>
      <c r="H37" s="34">
        <v>-0.1</v>
      </c>
      <c r="I37" s="34">
        <v>0.4</v>
      </c>
      <c r="J37" s="34">
        <v>0</v>
      </c>
      <c r="K37" s="34">
        <v>-0.7</v>
      </c>
      <c r="L37" s="35">
        <v>-0.1</v>
      </c>
    </row>
    <row r="38" spans="1:12">
      <c r="A38" s="33" t="s">
        <v>378</v>
      </c>
      <c r="B38" s="34" t="s">
        <v>328</v>
      </c>
      <c r="C38" s="34">
        <v>29.4</v>
      </c>
      <c r="D38" s="34">
        <v>26.9</v>
      </c>
      <c r="E38" s="34">
        <v>29.8</v>
      </c>
      <c r="F38" s="34">
        <v>33.9</v>
      </c>
      <c r="G38" s="34">
        <v>29.9</v>
      </c>
      <c r="H38" s="34">
        <v>35.6</v>
      </c>
      <c r="I38" s="34">
        <v>30.8</v>
      </c>
      <c r="J38" s="34">
        <v>29.5</v>
      </c>
      <c r="K38" s="34">
        <v>27.4</v>
      </c>
      <c r="L38" s="35">
        <v>27.1</v>
      </c>
    </row>
    <row r="39" spans="1:12">
      <c r="A39" s="33" t="s">
        <v>379</v>
      </c>
      <c r="B39" s="34" t="s">
        <v>330</v>
      </c>
      <c r="C39" s="34">
        <v>63.8</v>
      </c>
      <c r="D39" s="34">
        <v>65.5</v>
      </c>
      <c r="E39" s="34">
        <v>63.6</v>
      </c>
      <c r="F39" s="34">
        <v>60.3</v>
      </c>
      <c r="G39" s="34">
        <v>63.3</v>
      </c>
      <c r="H39" s="34">
        <v>58</v>
      </c>
      <c r="I39" s="34">
        <v>62.3</v>
      </c>
      <c r="J39" s="34">
        <v>63.6</v>
      </c>
      <c r="K39" s="34">
        <v>65.5</v>
      </c>
      <c r="L39" s="35">
        <v>65.099999999999994</v>
      </c>
    </row>
    <row r="40" spans="1:12">
      <c r="A40" s="33" t="s">
        <v>380</v>
      </c>
      <c r="B40" s="34" t="s">
        <v>332</v>
      </c>
      <c r="C40" s="34">
        <v>5</v>
      </c>
      <c r="D40" s="34">
        <v>4</v>
      </c>
      <c r="E40" s="34">
        <v>4</v>
      </c>
      <c r="F40" s="34">
        <v>4.0999999999999996</v>
      </c>
      <c r="G40" s="34">
        <v>3.4</v>
      </c>
      <c r="H40" s="34">
        <v>3.5</v>
      </c>
      <c r="I40" s="34">
        <v>3.5</v>
      </c>
      <c r="J40" s="34">
        <v>2.7</v>
      </c>
      <c r="K40" s="34">
        <v>2.8</v>
      </c>
      <c r="L40" s="35">
        <v>3.1</v>
      </c>
    </row>
    <row r="41" spans="1:12">
      <c r="A41" s="33" t="s">
        <v>381</v>
      </c>
      <c r="B41" s="34" t="s">
        <v>334</v>
      </c>
      <c r="C41" s="34">
        <v>39.6</v>
      </c>
      <c r="D41" s="34">
        <v>41.3</v>
      </c>
      <c r="E41" s="34">
        <v>40.5</v>
      </c>
      <c r="F41" s="34">
        <v>39.299999999999997</v>
      </c>
      <c r="G41" s="34">
        <v>42.9</v>
      </c>
      <c r="H41" s="34">
        <v>38.299999999999997</v>
      </c>
      <c r="I41" s="34">
        <v>40.700000000000003</v>
      </c>
      <c r="J41" s="34">
        <v>42.3</v>
      </c>
      <c r="K41" s="34">
        <v>42.9</v>
      </c>
      <c r="L41" s="35">
        <v>43.4</v>
      </c>
    </row>
    <row r="42" spans="1:12" ht="13.8" thickBot="1">
      <c r="A42" s="36" t="s">
        <v>382</v>
      </c>
      <c r="B42" s="37" t="s">
        <v>336</v>
      </c>
      <c r="C42" s="37">
        <v>19.2</v>
      </c>
      <c r="D42" s="37">
        <v>20.2</v>
      </c>
      <c r="E42" s="37">
        <v>19.100000000000001</v>
      </c>
      <c r="F42" s="37">
        <v>16.899999999999999</v>
      </c>
      <c r="G42" s="37">
        <v>16.899999999999999</v>
      </c>
      <c r="H42" s="37">
        <v>16.2</v>
      </c>
      <c r="I42" s="37">
        <v>18.100000000000001</v>
      </c>
      <c r="J42" s="37">
        <v>18.600000000000001</v>
      </c>
      <c r="K42" s="37">
        <v>19.8</v>
      </c>
      <c r="L42" s="38">
        <v>18.600000000000001</v>
      </c>
    </row>
    <row r="43" spans="1:12">
      <c r="A43" s="26" t="s">
        <v>383</v>
      </c>
      <c r="B43" s="28" t="s">
        <v>384</v>
      </c>
      <c r="C43" s="26">
        <v>100</v>
      </c>
      <c r="D43" s="26">
        <v>100</v>
      </c>
      <c r="E43" s="26">
        <v>100</v>
      </c>
      <c r="F43" s="26">
        <v>100</v>
      </c>
      <c r="G43" s="26">
        <v>100</v>
      </c>
      <c r="H43" s="26">
        <v>100</v>
      </c>
      <c r="I43" s="26">
        <v>100</v>
      </c>
      <c r="J43" s="26">
        <v>100</v>
      </c>
      <c r="K43" s="26">
        <v>100</v>
      </c>
      <c r="L43" s="26">
        <v>100</v>
      </c>
    </row>
    <row r="44" spans="1:12">
      <c r="A44" s="26" t="s">
        <v>385</v>
      </c>
      <c r="B44" s="26" t="s">
        <v>322</v>
      </c>
      <c r="C44" s="26">
        <v>62</v>
      </c>
      <c r="D44" s="26">
        <v>65</v>
      </c>
      <c r="E44" s="26">
        <v>62.8</v>
      </c>
      <c r="F44" s="26">
        <v>58.4</v>
      </c>
      <c r="G44" s="26">
        <v>65.3</v>
      </c>
      <c r="H44" s="26">
        <v>62.8</v>
      </c>
      <c r="I44" s="26">
        <v>59</v>
      </c>
      <c r="J44" s="26">
        <v>65.099999999999994</v>
      </c>
      <c r="K44" s="26">
        <v>67.099999999999994</v>
      </c>
      <c r="L44" s="26">
        <v>66.599999999999994</v>
      </c>
    </row>
    <row r="45" spans="1:12">
      <c r="A45" s="26" t="s">
        <v>386</v>
      </c>
      <c r="B45" s="26" t="s">
        <v>324</v>
      </c>
      <c r="C45" s="26">
        <v>36.700000000000003</v>
      </c>
      <c r="D45" s="26">
        <v>40.1</v>
      </c>
      <c r="E45" s="26">
        <v>37.4</v>
      </c>
      <c r="F45" s="26">
        <v>36.799999999999997</v>
      </c>
      <c r="G45" s="26">
        <v>42.1</v>
      </c>
      <c r="H45" s="26">
        <v>41.2</v>
      </c>
      <c r="I45" s="26">
        <v>39.200000000000003</v>
      </c>
      <c r="J45" s="26">
        <v>43.8</v>
      </c>
      <c r="K45" s="26">
        <v>46.6</v>
      </c>
      <c r="L45" s="26">
        <v>46.2</v>
      </c>
    </row>
    <row r="46" spans="1:12">
      <c r="A46" s="26" t="s">
        <v>387</v>
      </c>
      <c r="B46" s="26" t="s">
        <v>326</v>
      </c>
      <c r="C46" s="26">
        <v>3.6</v>
      </c>
      <c r="D46" s="26">
        <v>3.1</v>
      </c>
      <c r="E46" s="26">
        <v>3.2</v>
      </c>
      <c r="F46" s="26">
        <v>3.3</v>
      </c>
      <c r="G46" s="26">
        <v>3.5</v>
      </c>
      <c r="H46" s="26">
        <v>3.5</v>
      </c>
      <c r="I46" s="26">
        <v>3.1</v>
      </c>
      <c r="J46" s="26">
        <v>2.9</v>
      </c>
      <c r="K46" s="26">
        <v>2.9</v>
      </c>
      <c r="L46" s="26">
        <v>3</v>
      </c>
    </row>
    <row r="47" spans="1:12">
      <c r="A47" s="26" t="s">
        <v>388</v>
      </c>
      <c r="B47" s="26" t="s">
        <v>328</v>
      </c>
      <c r="C47" s="26">
        <v>21.6</v>
      </c>
      <c r="D47" s="26">
        <v>21.8</v>
      </c>
      <c r="E47" s="26">
        <v>22.2</v>
      </c>
      <c r="F47" s="26">
        <v>18.3</v>
      </c>
      <c r="G47" s="26">
        <v>19.7</v>
      </c>
      <c r="H47" s="26">
        <v>18.100000000000001</v>
      </c>
      <c r="I47" s="26">
        <v>16.7</v>
      </c>
      <c r="J47" s="26">
        <v>18.399999999999999</v>
      </c>
      <c r="K47" s="26">
        <v>17.5</v>
      </c>
      <c r="L47" s="26">
        <v>17.3</v>
      </c>
    </row>
    <row r="48" spans="1:12">
      <c r="A48" s="26" t="s">
        <v>389</v>
      </c>
      <c r="B48" s="26" t="s">
        <v>330</v>
      </c>
      <c r="C48" s="26">
        <v>38</v>
      </c>
      <c r="D48" s="26">
        <v>35</v>
      </c>
      <c r="E48" s="26">
        <v>37.200000000000003</v>
      </c>
      <c r="F48" s="26">
        <v>41.6</v>
      </c>
      <c r="G48" s="26">
        <v>34.700000000000003</v>
      </c>
      <c r="H48" s="26">
        <v>37.200000000000003</v>
      </c>
      <c r="I48" s="26">
        <v>41</v>
      </c>
      <c r="J48" s="26">
        <v>34.9</v>
      </c>
      <c r="K48" s="26">
        <v>32.9</v>
      </c>
      <c r="L48" s="26">
        <v>33.4</v>
      </c>
    </row>
    <row r="49" spans="1:12">
      <c r="A49" s="26" t="s">
        <v>390</v>
      </c>
      <c r="B49" s="26" t="s">
        <v>332</v>
      </c>
      <c r="C49" s="26">
        <v>2.6</v>
      </c>
      <c r="D49" s="26">
        <v>1.6</v>
      </c>
      <c r="E49" s="26">
        <v>2.2000000000000002</v>
      </c>
      <c r="F49" s="26">
        <v>3.2</v>
      </c>
      <c r="G49" s="26">
        <v>2.2000000000000002</v>
      </c>
      <c r="H49" s="26">
        <v>2.4</v>
      </c>
      <c r="I49" s="26">
        <v>2.5</v>
      </c>
      <c r="J49" s="26">
        <v>1.3</v>
      </c>
      <c r="K49" s="26">
        <v>1</v>
      </c>
      <c r="L49" s="26">
        <v>1.1000000000000001</v>
      </c>
    </row>
    <row r="50" spans="1:12">
      <c r="A50" s="26" t="s">
        <v>391</v>
      </c>
      <c r="B50" s="26" t="s">
        <v>334</v>
      </c>
      <c r="C50" s="26">
        <v>23</v>
      </c>
      <c r="D50" s="26">
        <v>22.1</v>
      </c>
      <c r="E50" s="26">
        <v>24.3</v>
      </c>
      <c r="F50" s="26">
        <v>27.3</v>
      </c>
      <c r="G50" s="26">
        <v>21.7</v>
      </c>
      <c r="H50" s="26">
        <v>23.4</v>
      </c>
      <c r="I50" s="26">
        <v>25.8</v>
      </c>
      <c r="J50" s="26">
        <v>21.1</v>
      </c>
      <c r="K50" s="26">
        <v>19.600000000000001</v>
      </c>
      <c r="L50" s="26">
        <v>20.6</v>
      </c>
    </row>
    <row r="51" spans="1:12">
      <c r="A51" s="26" t="s">
        <v>392</v>
      </c>
      <c r="B51" s="26" t="s">
        <v>336</v>
      </c>
      <c r="C51" s="26">
        <v>12.4</v>
      </c>
      <c r="D51" s="26">
        <v>11.3</v>
      </c>
      <c r="E51" s="26">
        <v>10.6</v>
      </c>
      <c r="F51" s="26">
        <v>11.2</v>
      </c>
      <c r="G51" s="26">
        <v>10.8</v>
      </c>
      <c r="H51" s="26">
        <v>11.4</v>
      </c>
      <c r="I51" s="26">
        <v>12.7</v>
      </c>
      <c r="J51" s="26">
        <v>12.4</v>
      </c>
      <c r="K51" s="26">
        <v>12.3</v>
      </c>
      <c r="L51" s="26">
        <v>11.7</v>
      </c>
    </row>
    <row r="52" spans="1:12">
      <c r="A52" s="26" t="s">
        <v>393</v>
      </c>
      <c r="B52" s="28" t="s">
        <v>394</v>
      </c>
      <c r="C52" s="26">
        <v>100</v>
      </c>
      <c r="D52" s="26">
        <v>100</v>
      </c>
      <c r="E52" s="26">
        <v>100</v>
      </c>
      <c r="F52" s="26">
        <v>100</v>
      </c>
      <c r="G52" s="26">
        <v>100</v>
      </c>
      <c r="H52" s="26">
        <v>100</v>
      </c>
      <c r="I52" s="26">
        <v>100</v>
      </c>
      <c r="J52" s="26">
        <v>100</v>
      </c>
      <c r="K52" s="26">
        <v>100</v>
      </c>
      <c r="L52" s="26">
        <v>100</v>
      </c>
    </row>
    <row r="53" spans="1:12">
      <c r="A53" s="26" t="s">
        <v>395</v>
      </c>
      <c r="B53" s="26" t="s">
        <v>358</v>
      </c>
      <c r="C53" s="26">
        <v>63.9</v>
      </c>
      <c r="D53" s="26">
        <v>68.3</v>
      </c>
      <c r="E53" s="26">
        <v>61.3</v>
      </c>
      <c r="F53" s="26">
        <v>59.3</v>
      </c>
      <c r="G53" s="26">
        <v>58.5</v>
      </c>
      <c r="H53" s="26">
        <v>58.3</v>
      </c>
      <c r="I53" s="26">
        <v>55.5</v>
      </c>
      <c r="J53" s="26">
        <v>52.3</v>
      </c>
      <c r="K53" s="26">
        <v>56.6</v>
      </c>
      <c r="L53" s="26">
        <v>55.1</v>
      </c>
    </row>
    <row r="54" spans="1:12">
      <c r="A54" s="26" t="s">
        <v>396</v>
      </c>
      <c r="B54" s="26" t="s">
        <v>360</v>
      </c>
      <c r="C54" s="26">
        <v>11.9</v>
      </c>
      <c r="D54" s="26">
        <v>16</v>
      </c>
      <c r="E54" s="26">
        <v>13.9</v>
      </c>
      <c r="F54" s="26">
        <v>13.4</v>
      </c>
      <c r="G54" s="26">
        <v>14.8</v>
      </c>
      <c r="H54" s="26">
        <v>14.1</v>
      </c>
      <c r="I54" s="26">
        <v>13.6</v>
      </c>
      <c r="J54" s="26">
        <v>18.600000000000001</v>
      </c>
      <c r="K54" s="26">
        <v>19.7</v>
      </c>
      <c r="L54" s="26">
        <v>15.9</v>
      </c>
    </row>
    <row r="55" spans="1:12">
      <c r="A55" s="26" t="s">
        <v>397</v>
      </c>
      <c r="B55" s="26" t="s">
        <v>362</v>
      </c>
      <c r="C55" s="26">
        <v>6.9</v>
      </c>
      <c r="D55" s="26">
        <v>7.4</v>
      </c>
      <c r="E55" s="26">
        <v>6.7</v>
      </c>
      <c r="F55" s="26">
        <v>6.3</v>
      </c>
      <c r="G55" s="26">
        <v>6.6</v>
      </c>
      <c r="H55" s="26">
        <v>6.3</v>
      </c>
      <c r="I55" s="26">
        <v>5.9</v>
      </c>
      <c r="J55" s="26">
        <v>7.3</v>
      </c>
      <c r="K55" s="26">
        <v>8.6999999999999993</v>
      </c>
      <c r="L55" s="26">
        <v>7.3</v>
      </c>
    </row>
    <row r="56" spans="1:12">
      <c r="A56" s="26" t="s">
        <v>398</v>
      </c>
      <c r="B56" s="26" t="s">
        <v>364</v>
      </c>
      <c r="C56" s="26">
        <v>45.1</v>
      </c>
      <c r="D56" s="26">
        <v>44.9</v>
      </c>
      <c r="E56" s="26">
        <v>40.700000000000003</v>
      </c>
      <c r="F56" s="26">
        <v>39.6</v>
      </c>
      <c r="G56" s="26">
        <v>37.200000000000003</v>
      </c>
      <c r="H56" s="26">
        <v>37.9</v>
      </c>
      <c r="I56" s="26">
        <v>36</v>
      </c>
      <c r="J56" s="26">
        <v>26.4</v>
      </c>
      <c r="K56" s="26">
        <v>28.2</v>
      </c>
      <c r="L56" s="26">
        <v>31.9</v>
      </c>
    </row>
    <row r="57" spans="1:12">
      <c r="A57" s="26" t="s">
        <v>399</v>
      </c>
      <c r="B57" s="26" t="s">
        <v>366</v>
      </c>
      <c r="C57" s="26">
        <v>36.1</v>
      </c>
      <c r="D57" s="26">
        <v>31.7</v>
      </c>
      <c r="E57" s="26">
        <v>38.700000000000003</v>
      </c>
      <c r="F57" s="26">
        <v>40.700000000000003</v>
      </c>
      <c r="G57" s="26">
        <v>41.5</v>
      </c>
      <c r="H57" s="26">
        <v>41.7</v>
      </c>
      <c r="I57" s="26">
        <v>44.5</v>
      </c>
      <c r="J57" s="26">
        <v>47.7</v>
      </c>
      <c r="K57" s="26">
        <v>43.4</v>
      </c>
      <c r="L57" s="26">
        <v>44.9</v>
      </c>
    </row>
    <row r="58" spans="1:12">
      <c r="A58" s="26" t="s">
        <v>400</v>
      </c>
      <c r="B58" s="26" t="s">
        <v>368</v>
      </c>
      <c r="C58" s="26">
        <v>3.3</v>
      </c>
      <c r="D58" s="26">
        <v>2.8</v>
      </c>
      <c r="E58" s="26">
        <v>3.4</v>
      </c>
      <c r="F58" s="26">
        <v>4.0999999999999996</v>
      </c>
      <c r="G58" s="26">
        <v>4.0999999999999996</v>
      </c>
      <c r="H58" s="26">
        <v>4</v>
      </c>
      <c r="I58" s="26">
        <v>3.9</v>
      </c>
      <c r="J58" s="26">
        <v>3.4</v>
      </c>
      <c r="K58" s="26">
        <v>2.7</v>
      </c>
      <c r="L58" s="26">
        <v>2.8</v>
      </c>
    </row>
    <row r="59" spans="1:12">
      <c r="A59" s="26" t="s">
        <v>401</v>
      </c>
      <c r="B59" s="26" t="s">
        <v>370</v>
      </c>
      <c r="C59" s="26">
        <v>18.8</v>
      </c>
      <c r="D59" s="26">
        <v>14.8</v>
      </c>
      <c r="E59" s="26">
        <v>20.100000000000001</v>
      </c>
      <c r="F59" s="26">
        <v>20.5</v>
      </c>
      <c r="G59" s="26">
        <v>18.399999999999999</v>
      </c>
      <c r="H59" s="26">
        <v>18.3</v>
      </c>
      <c r="I59" s="26">
        <v>19.600000000000001</v>
      </c>
      <c r="J59" s="26">
        <v>19.7</v>
      </c>
      <c r="K59" s="26">
        <v>19.100000000000001</v>
      </c>
      <c r="L59" s="26">
        <v>20.5</v>
      </c>
    </row>
    <row r="60" spans="1:12">
      <c r="A60" s="26" t="s">
        <v>402</v>
      </c>
      <c r="B60" s="26" t="s">
        <v>372</v>
      </c>
      <c r="C60" s="26">
        <v>14.1</v>
      </c>
      <c r="D60" s="26">
        <v>14.1</v>
      </c>
      <c r="E60" s="26">
        <v>15.2</v>
      </c>
      <c r="F60" s="26">
        <v>16.100000000000001</v>
      </c>
      <c r="G60" s="26">
        <v>18.899999999999999</v>
      </c>
      <c r="H60" s="26">
        <v>19.399999999999999</v>
      </c>
      <c r="I60" s="26">
        <v>21</v>
      </c>
      <c r="J60" s="26">
        <v>24.6</v>
      </c>
      <c r="K60" s="26">
        <v>21.7</v>
      </c>
      <c r="L60" s="26">
        <v>21.7</v>
      </c>
    </row>
    <row r="61" spans="1:12">
      <c r="A61" s="26" t="s">
        <v>403</v>
      </c>
      <c r="B61" s="50" t="s">
        <v>404</v>
      </c>
      <c r="C61" s="26">
        <v>100</v>
      </c>
      <c r="D61" s="26">
        <v>100</v>
      </c>
      <c r="E61" s="26">
        <v>100</v>
      </c>
      <c r="F61" s="26">
        <v>100</v>
      </c>
      <c r="G61" s="26">
        <v>100</v>
      </c>
      <c r="H61" s="26">
        <v>100</v>
      </c>
      <c r="I61" s="26">
        <v>100</v>
      </c>
      <c r="J61" s="26">
        <v>100</v>
      </c>
      <c r="K61" s="26">
        <v>100</v>
      </c>
      <c r="L61" s="26">
        <v>100</v>
      </c>
    </row>
    <row r="62" spans="1:12">
      <c r="A62" s="26" t="s">
        <v>405</v>
      </c>
      <c r="B62" s="51" t="s">
        <v>322</v>
      </c>
      <c r="C62" s="26">
        <v>69.900000000000006</v>
      </c>
      <c r="D62" s="26">
        <v>76</v>
      </c>
      <c r="E62" s="26">
        <v>62</v>
      </c>
      <c r="F62" s="26">
        <v>58.5</v>
      </c>
      <c r="G62" s="26">
        <v>61.7</v>
      </c>
      <c r="H62" s="26">
        <v>59.8</v>
      </c>
      <c r="I62" s="26">
        <v>58</v>
      </c>
      <c r="J62" s="26">
        <v>56.3</v>
      </c>
      <c r="K62" s="26">
        <v>58</v>
      </c>
      <c r="L62" s="26">
        <v>57.4</v>
      </c>
    </row>
    <row r="63" spans="1:12">
      <c r="A63" s="26" t="s">
        <v>406</v>
      </c>
      <c r="B63" s="51" t="s">
        <v>324</v>
      </c>
      <c r="C63" s="26">
        <v>7</v>
      </c>
      <c r="D63" s="26">
        <v>11.4</v>
      </c>
      <c r="E63" s="26">
        <v>9.1</v>
      </c>
      <c r="F63" s="26">
        <v>8.1999999999999993</v>
      </c>
      <c r="G63" s="26">
        <v>9.6</v>
      </c>
      <c r="H63" s="26">
        <v>8.5</v>
      </c>
      <c r="I63" s="26">
        <v>8.3000000000000007</v>
      </c>
      <c r="J63" s="26">
        <v>14.4</v>
      </c>
      <c r="K63" s="26">
        <v>14.9</v>
      </c>
      <c r="L63" s="26">
        <v>9.8000000000000007</v>
      </c>
    </row>
    <row r="64" spans="1:12">
      <c r="A64" s="26" t="s">
        <v>407</v>
      </c>
      <c r="B64" s="51" t="s">
        <v>326</v>
      </c>
      <c r="C64" s="26">
        <v>9.1999999999999993</v>
      </c>
      <c r="D64" s="26">
        <v>10.5</v>
      </c>
      <c r="E64" s="26">
        <v>8.6999999999999993</v>
      </c>
      <c r="F64" s="26">
        <v>8</v>
      </c>
      <c r="G64" s="26">
        <v>8.8000000000000007</v>
      </c>
      <c r="H64" s="26">
        <v>7.8</v>
      </c>
      <c r="I64" s="26">
        <v>7.5</v>
      </c>
      <c r="J64" s="26">
        <v>10.6</v>
      </c>
      <c r="K64" s="26">
        <v>11.3</v>
      </c>
      <c r="L64" s="26">
        <v>9.1999999999999993</v>
      </c>
    </row>
    <row r="65" spans="1:12">
      <c r="A65" s="26" t="s">
        <v>408</v>
      </c>
      <c r="B65" s="51" t="s">
        <v>328</v>
      </c>
      <c r="C65" s="26">
        <v>53.6</v>
      </c>
      <c r="D65" s="26">
        <v>54.1</v>
      </c>
      <c r="E65" s="26">
        <v>44.2</v>
      </c>
      <c r="F65" s="26">
        <v>42.2</v>
      </c>
      <c r="G65" s="26">
        <v>43.2</v>
      </c>
      <c r="H65" s="26">
        <v>43.5</v>
      </c>
      <c r="I65" s="26">
        <v>42.2</v>
      </c>
      <c r="J65" s="26">
        <v>31.3</v>
      </c>
      <c r="K65" s="26">
        <v>31.7</v>
      </c>
      <c r="L65" s="26">
        <v>38.299999999999997</v>
      </c>
    </row>
    <row r="66" spans="1:12">
      <c r="A66" s="26" t="s">
        <v>409</v>
      </c>
      <c r="B66" s="51" t="s">
        <v>330</v>
      </c>
      <c r="C66" s="26">
        <v>30.1</v>
      </c>
      <c r="D66" s="26">
        <v>24</v>
      </c>
      <c r="E66" s="26">
        <v>38</v>
      </c>
      <c r="F66" s="26">
        <v>41.5</v>
      </c>
      <c r="G66" s="26">
        <v>38.299999999999997</v>
      </c>
      <c r="H66" s="26">
        <v>40.200000000000003</v>
      </c>
      <c r="I66" s="26">
        <v>42</v>
      </c>
      <c r="J66" s="26">
        <v>43.7</v>
      </c>
      <c r="K66" s="26">
        <v>42</v>
      </c>
      <c r="L66" s="26">
        <v>42.6</v>
      </c>
    </row>
    <row r="67" spans="1:12">
      <c r="A67" s="26" t="s">
        <v>410</v>
      </c>
      <c r="B67" s="51" t="s">
        <v>332</v>
      </c>
      <c r="C67" s="26">
        <v>1.2</v>
      </c>
      <c r="D67" s="26">
        <v>0.9</v>
      </c>
      <c r="E67" s="26">
        <v>2.2000000000000002</v>
      </c>
      <c r="F67" s="26">
        <v>2.8</v>
      </c>
      <c r="G67" s="26">
        <v>2.4</v>
      </c>
      <c r="H67" s="26">
        <v>2.7</v>
      </c>
      <c r="I67" s="26">
        <v>2.7</v>
      </c>
      <c r="J67" s="26">
        <v>2</v>
      </c>
      <c r="K67" s="26">
        <v>1.6</v>
      </c>
      <c r="L67" s="26">
        <v>1.7</v>
      </c>
    </row>
    <row r="68" spans="1:12">
      <c r="A68" s="26" t="s">
        <v>411</v>
      </c>
      <c r="B68" s="51" t="s">
        <v>334</v>
      </c>
      <c r="C68" s="26">
        <v>19.3</v>
      </c>
      <c r="D68" s="26">
        <v>13.2</v>
      </c>
      <c r="E68" s="26">
        <v>22.2</v>
      </c>
      <c r="F68" s="26">
        <v>22.8</v>
      </c>
      <c r="G68" s="26">
        <v>19.100000000000001</v>
      </c>
      <c r="H68" s="26">
        <v>19.3</v>
      </c>
      <c r="I68" s="26">
        <v>20.8</v>
      </c>
      <c r="J68" s="26">
        <v>20.100000000000001</v>
      </c>
      <c r="K68" s="26">
        <v>19.100000000000001</v>
      </c>
      <c r="L68" s="26">
        <v>21</v>
      </c>
    </row>
    <row r="69" spans="1:12">
      <c r="A69" s="26" t="s">
        <v>412</v>
      </c>
      <c r="B69" s="51" t="s">
        <v>336</v>
      </c>
      <c r="C69" s="26">
        <v>9.6</v>
      </c>
      <c r="D69" s="26">
        <v>9.9</v>
      </c>
      <c r="E69" s="26">
        <v>13.6</v>
      </c>
      <c r="F69" s="26">
        <v>15.9</v>
      </c>
      <c r="G69" s="26">
        <v>16.8</v>
      </c>
      <c r="H69" s="26">
        <v>18.2</v>
      </c>
      <c r="I69" s="26">
        <v>18.600000000000001</v>
      </c>
      <c r="J69" s="26">
        <v>21.6</v>
      </c>
      <c r="K69" s="26">
        <v>21.3</v>
      </c>
      <c r="L69" s="26">
        <v>20</v>
      </c>
    </row>
    <row r="70" spans="1:12">
      <c r="A70" s="26" t="s">
        <v>413</v>
      </c>
      <c r="B70" s="28" t="s">
        <v>414</v>
      </c>
      <c r="C70" s="26">
        <v>100</v>
      </c>
      <c r="D70" s="26">
        <v>100</v>
      </c>
      <c r="E70" s="26">
        <v>100</v>
      </c>
      <c r="F70" s="26">
        <v>100</v>
      </c>
      <c r="G70" s="26">
        <v>100</v>
      </c>
      <c r="H70" s="26">
        <v>100</v>
      </c>
      <c r="I70" s="26">
        <v>100</v>
      </c>
      <c r="J70" s="26">
        <v>100</v>
      </c>
      <c r="K70" s="26">
        <v>100</v>
      </c>
      <c r="L70" s="26">
        <v>100</v>
      </c>
    </row>
    <row r="71" spans="1:12">
      <c r="A71" s="26" t="s">
        <v>415</v>
      </c>
      <c r="B71" s="26" t="s">
        <v>322</v>
      </c>
      <c r="C71" s="26">
        <v>52.8</v>
      </c>
      <c r="D71" s="26">
        <v>58.7</v>
      </c>
      <c r="E71" s="26">
        <v>61.7</v>
      </c>
      <c r="F71" s="26">
        <v>58.3</v>
      </c>
      <c r="G71" s="26">
        <v>53.5</v>
      </c>
      <c r="H71" s="26">
        <v>54.2</v>
      </c>
      <c r="I71" s="26">
        <v>49.8</v>
      </c>
      <c r="J71" s="26">
        <v>50</v>
      </c>
      <c r="K71" s="26">
        <v>54.6</v>
      </c>
      <c r="L71" s="26">
        <v>56.1</v>
      </c>
    </row>
    <row r="72" spans="1:12">
      <c r="A72" s="26" t="s">
        <v>416</v>
      </c>
      <c r="B72" s="26" t="s">
        <v>324</v>
      </c>
      <c r="C72" s="26">
        <v>15.1</v>
      </c>
      <c r="D72" s="26">
        <v>15.3</v>
      </c>
      <c r="E72" s="26">
        <v>14.9</v>
      </c>
      <c r="F72" s="26">
        <v>13.9</v>
      </c>
      <c r="G72" s="26">
        <v>15.2</v>
      </c>
      <c r="H72" s="26">
        <v>16.2</v>
      </c>
      <c r="I72" s="26">
        <v>15.7</v>
      </c>
      <c r="J72" s="26">
        <v>17.5</v>
      </c>
      <c r="K72" s="26">
        <v>18.2</v>
      </c>
      <c r="L72" s="26">
        <v>18.2</v>
      </c>
    </row>
    <row r="73" spans="1:12">
      <c r="A73" s="26" t="s">
        <v>417</v>
      </c>
      <c r="B73" s="26" t="s">
        <v>326</v>
      </c>
      <c r="C73" s="26">
        <v>4.2</v>
      </c>
      <c r="D73" s="26">
        <v>4.0999999999999996</v>
      </c>
      <c r="E73" s="26">
        <v>4.5</v>
      </c>
      <c r="F73" s="26">
        <v>4.5999999999999996</v>
      </c>
      <c r="G73" s="26">
        <v>4.8</v>
      </c>
      <c r="H73" s="26">
        <v>5.5</v>
      </c>
      <c r="I73" s="26">
        <v>5.3</v>
      </c>
      <c r="J73" s="26">
        <v>4.9000000000000004</v>
      </c>
      <c r="K73" s="26">
        <v>5.3</v>
      </c>
      <c r="L73" s="26">
        <v>5.4</v>
      </c>
    </row>
    <row r="74" spans="1:12">
      <c r="A74" s="26" t="s">
        <v>418</v>
      </c>
      <c r="B74" s="26" t="s">
        <v>328</v>
      </c>
      <c r="C74" s="26">
        <v>33.4</v>
      </c>
      <c r="D74" s="26">
        <v>39.299999999999997</v>
      </c>
      <c r="E74" s="26">
        <v>42.3</v>
      </c>
      <c r="F74" s="26">
        <v>39.9</v>
      </c>
      <c r="G74" s="26">
        <v>33.5</v>
      </c>
      <c r="H74" s="26">
        <v>32.5</v>
      </c>
      <c r="I74" s="26">
        <v>28.8</v>
      </c>
      <c r="J74" s="26">
        <v>27.5</v>
      </c>
      <c r="K74" s="26">
        <v>31.1</v>
      </c>
      <c r="L74" s="26">
        <v>32.4</v>
      </c>
    </row>
    <row r="75" spans="1:12">
      <c r="A75" s="26" t="s">
        <v>419</v>
      </c>
      <c r="B75" s="26" t="s">
        <v>330</v>
      </c>
      <c r="C75" s="26">
        <v>47.2</v>
      </c>
      <c r="D75" s="26">
        <v>41.3</v>
      </c>
      <c r="E75" s="26">
        <v>38.299999999999997</v>
      </c>
      <c r="F75" s="26">
        <v>41.6</v>
      </c>
      <c r="G75" s="26">
        <v>46.5</v>
      </c>
      <c r="H75" s="26">
        <v>45.8</v>
      </c>
      <c r="I75" s="26">
        <v>50.2</v>
      </c>
      <c r="J75" s="26">
        <v>50</v>
      </c>
      <c r="K75" s="26">
        <v>45.4</v>
      </c>
      <c r="L75" s="26">
        <v>43.9</v>
      </c>
    </row>
    <row r="76" spans="1:12">
      <c r="A76" s="26" t="s">
        <v>420</v>
      </c>
      <c r="B76" s="26" t="s">
        <v>332</v>
      </c>
      <c r="C76" s="26">
        <v>10.199999999999999</v>
      </c>
      <c r="D76" s="26">
        <v>7.2</v>
      </c>
      <c r="E76" s="26">
        <v>7.6</v>
      </c>
      <c r="F76" s="26">
        <v>9</v>
      </c>
      <c r="G76" s="26">
        <v>9.9</v>
      </c>
      <c r="H76" s="26">
        <v>9.6</v>
      </c>
      <c r="I76" s="26">
        <v>10.1</v>
      </c>
      <c r="J76" s="26">
        <v>8</v>
      </c>
      <c r="K76" s="26">
        <v>6</v>
      </c>
      <c r="L76" s="26">
        <v>6.6</v>
      </c>
    </row>
    <row r="77" spans="1:12">
      <c r="A77" s="26" t="s">
        <v>421</v>
      </c>
      <c r="B77" s="26" t="s">
        <v>334</v>
      </c>
      <c r="C77" s="26">
        <v>21.6</v>
      </c>
      <c r="D77" s="26">
        <v>19.3</v>
      </c>
      <c r="E77" s="26">
        <v>18.399999999999999</v>
      </c>
      <c r="F77" s="26">
        <v>19.899999999999999</v>
      </c>
      <c r="G77" s="26">
        <v>21.4</v>
      </c>
      <c r="H77" s="26">
        <v>20.8</v>
      </c>
      <c r="I77" s="26">
        <v>22.3</v>
      </c>
      <c r="J77" s="26">
        <v>22.4</v>
      </c>
      <c r="K77" s="26">
        <v>21.2</v>
      </c>
      <c r="L77" s="26">
        <v>20.8</v>
      </c>
    </row>
    <row r="78" spans="1:12">
      <c r="A78" s="26" t="s">
        <v>422</v>
      </c>
      <c r="B78" s="26" t="s">
        <v>336</v>
      </c>
      <c r="C78" s="26">
        <v>15.5</v>
      </c>
      <c r="D78" s="26">
        <v>14.9</v>
      </c>
      <c r="E78" s="26">
        <v>12.4</v>
      </c>
      <c r="F78" s="26">
        <v>12.7</v>
      </c>
      <c r="G78" s="26">
        <v>15.3</v>
      </c>
      <c r="H78" s="26">
        <v>15.3</v>
      </c>
      <c r="I78" s="26">
        <v>17.8</v>
      </c>
      <c r="J78" s="26">
        <v>19.600000000000001</v>
      </c>
      <c r="K78" s="26">
        <v>18.2</v>
      </c>
      <c r="L78" s="26">
        <v>16.600000000000001</v>
      </c>
    </row>
    <row r="79" spans="1:12">
      <c r="A79" s="26" t="s">
        <v>423</v>
      </c>
      <c r="B79" s="28" t="s">
        <v>424</v>
      </c>
      <c r="C79" s="26">
        <v>100</v>
      </c>
      <c r="D79" s="26">
        <v>100</v>
      </c>
      <c r="E79" s="26">
        <v>100</v>
      </c>
      <c r="F79" s="26">
        <v>100</v>
      </c>
      <c r="G79" s="26">
        <v>100</v>
      </c>
      <c r="H79" s="26">
        <v>100</v>
      </c>
      <c r="I79" s="26">
        <v>100</v>
      </c>
      <c r="J79" s="26">
        <v>100</v>
      </c>
      <c r="K79" s="26">
        <v>100</v>
      </c>
      <c r="L79" s="26">
        <v>100</v>
      </c>
    </row>
    <row r="80" spans="1:12">
      <c r="A80" s="26" t="s">
        <v>425</v>
      </c>
      <c r="B80" s="26" t="s">
        <v>322</v>
      </c>
      <c r="C80" s="26">
        <v>54.2</v>
      </c>
      <c r="D80" s="26">
        <v>57.9</v>
      </c>
      <c r="E80" s="26">
        <v>58</v>
      </c>
      <c r="F80" s="26">
        <v>63.5</v>
      </c>
      <c r="G80" s="26">
        <v>54.4</v>
      </c>
      <c r="H80" s="26">
        <v>56.8</v>
      </c>
      <c r="I80" s="26">
        <v>52.3</v>
      </c>
      <c r="J80" s="26">
        <v>45.4</v>
      </c>
      <c r="K80" s="26">
        <v>54.4</v>
      </c>
      <c r="L80" s="26">
        <v>45.8</v>
      </c>
    </row>
    <row r="81" spans="1:12">
      <c r="A81" s="26" t="s">
        <v>426</v>
      </c>
      <c r="B81" s="26" t="s">
        <v>324</v>
      </c>
      <c r="C81" s="26">
        <v>25.6</v>
      </c>
      <c r="D81" s="26">
        <v>31.9</v>
      </c>
      <c r="E81" s="26">
        <v>30.3</v>
      </c>
      <c r="F81" s="26">
        <v>32.299999999999997</v>
      </c>
      <c r="G81" s="26">
        <v>29.1</v>
      </c>
      <c r="H81" s="26">
        <v>31.6</v>
      </c>
      <c r="I81" s="26">
        <v>28.7</v>
      </c>
      <c r="J81" s="26">
        <v>29.1</v>
      </c>
      <c r="K81" s="26">
        <v>40.6</v>
      </c>
      <c r="L81" s="26">
        <v>34.6</v>
      </c>
    </row>
    <row r="82" spans="1:12">
      <c r="A82" s="26" t="s">
        <v>427</v>
      </c>
      <c r="B82" s="26" t="s">
        <v>326</v>
      </c>
      <c r="C82" s="26">
        <v>1.5</v>
      </c>
      <c r="D82" s="26">
        <v>2.2999999999999998</v>
      </c>
      <c r="E82" s="26">
        <v>2.1</v>
      </c>
      <c r="F82" s="26">
        <v>2</v>
      </c>
      <c r="G82" s="26">
        <v>1.9</v>
      </c>
      <c r="H82" s="26">
        <v>1.8</v>
      </c>
      <c r="I82" s="26">
        <v>1.6</v>
      </c>
      <c r="J82" s="26">
        <v>1.9</v>
      </c>
      <c r="K82" s="26">
        <v>3.8</v>
      </c>
      <c r="L82" s="26">
        <v>2.7</v>
      </c>
    </row>
    <row r="83" spans="1:12">
      <c r="A83" s="26" t="s">
        <v>428</v>
      </c>
      <c r="B83" s="26" t="s">
        <v>328</v>
      </c>
      <c r="C83" s="26">
        <v>27.2</v>
      </c>
      <c r="D83" s="26">
        <v>23.7</v>
      </c>
      <c r="E83" s="26">
        <v>25.6</v>
      </c>
      <c r="F83" s="26">
        <v>29.3</v>
      </c>
      <c r="G83" s="26">
        <v>23.4</v>
      </c>
      <c r="H83" s="26">
        <v>23.4</v>
      </c>
      <c r="I83" s="26">
        <v>22.1</v>
      </c>
      <c r="J83" s="26">
        <v>14.4</v>
      </c>
      <c r="K83" s="26">
        <v>10.1</v>
      </c>
      <c r="L83" s="26">
        <v>8.5</v>
      </c>
    </row>
    <row r="84" spans="1:12">
      <c r="A84" s="26" t="s">
        <v>429</v>
      </c>
      <c r="B84" s="26" t="s">
        <v>330</v>
      </c>
      <c r="C84" s="26">
        <v>45.8</v>
      </c>
      <c r="D84" s="26">
        <v>42.1</v>
      </c>
      <c r="E84" s="26">
        <v>42</v>
      </c>
      <c r="F84" s="26">
        <v>36.5</v>
      </c>
      <c r="G84" s="26">
        <v>45.6</v>
      </c>
      <c r="H84" s="26">
        <v>43.2</v>
      </c>
      <c r="I84" s="26">
        <v>47.7</v>
      </c>
      <c r="J84" s="26">
        <v>54.6</v>
      </c>
      <c r="K84" s="26">
        <v>45.6</v>
      </c>
      <c r="L84" s="26">
        <v>54.2</v>
      </c>
    </row>
    <row r="85" spans="1:12">
      <c r="A85" s="26" t="s">
        <v>430</v>
      </c>
      <c r="B85" s="26" t="s">
        <v>332</v>
      </c>
      <c r="C85" s="26">
        <v>3.2</v>
      </c>
      <c r="D85" s="26">
        <v>2.2000000000000002</v>
      </c>
      <c r="E85" s="26">
        <v>2.5</v>
      </c>
      <c r="F85" s="26">
        <v>2.7</v>
      </c>
      <c r="G85" s="26">
        <v>3.3</v>
      </c>
      <c r="H85" s="26">
        <v>3.3</v>
      </c>
      <c r="I85" s="26">
        <v>3.1</v>
      </c>
      <c r="J85" s="26">
        <v>2.4</v>
      </c>
      <c r="K85" s="26">
        <v>1.6</v>
      </c>
      <c r="L85" s="26">
        <v>2.6</v>
      </c>
    </row>
    <row r="86" spans="1:12">
      <c r="A86" s="26" t="s">
        <v>431</v>
      </c>
      <c r="B86" s="26" t="s">
        <v>334</v>
      </c>
      <c r="C86" s="26">
        <v>14.1</v>
      </c>
      <c r="D86" s="26">
        <v>13.6</v>
      </c>
      <c r="E86" s="26">
        <v>14.3</v>
      </c>
      <c r="F86" s="26">
        <v>12.6</v>
      </c>
      <c r="G86" s="26">
        <v>13.6</v>
      </c>
      <c r="H86" s="26">
        <v>12.5</v>
      </c>
      <c r="I86" s="26">
        <v>13.6</v>
      </c>
      <c r="J86" s="26">
        <v>16.3</v>
      </c>
      <c r="K86" s="26">
        <v>15.5</v>
      </c>
      <c r="L86" s="26">
        <v>18.2</v>
      </c>
    </row>
    <row r="87" spans="1:12">
      <c r="A87" s="26" t="s">
        <v>432</v>
      </c>
      <c r="B87" s="26" t="s">
        <v>336</v>
      </c>
      <c r="C87" s="26">
        <v>28.5</v>
      </c>
      <c r="D87" s="26">
        <v>26.3</v>
      </c>
      <c r="E87" s="26">
        <v>25.2</v>
      </c>
      <c r="F87" s="26">
        <v>21.2</v>
      </c>
      <c r="G87" s="26">
        <v>28.7</v>
      </c>
      <c r="H87" s="26">
        <v>27.5</v>
      </c>
      <c r="I87" s="26">
        <v>30.9</v>
      </c>
      <c r="J87" s="26">
        <v>35.9</v>
      </c>
      <c r="K87" s="26">
        <v>28.4</v>
      </c>
      <c r="L87" s="26">
        <v>33.4</v>
      </c>
    </row>
    <row r="88" spans="1:12">
      <c r="A88" s="26" t="s">
        <v>433</v>
      </c>
      <c r="B88" s="28" t="s">
        <v>434</v>
      </c>
      <c r="C88" s="26">
        <v>100</v>
      </c>
      <c r="D88" s="26">
        <v>100</v>
      </c>
      <c r="E88" s="26">
        <v>100</v>
      </c>
      <c r="F88" s="26">
        <v>100</v>
      </c>
      <c r="G88" s="26">
        <v>100</v>
      </c>
      <c r="H88" s="26">
        <v>100</v>
      </c>
      <c r="I88" s="26">
        <v>100</v>
      </c>
      <c r="J88" s="26">
        <v>100</v>
      </c>
      <c r="K88" s="26">
        <v>100</v>
      </c>
      <c r="L88" s="26">
        <v>100</v>
      </c>
    </row>
    <row r="89" spans="1:12">
      <c r="A89" s="26" t="s">
        <v>435</v>
      </c>
      <c r="B89" s="26" t="s">
        <v>358</v>
      </c>
      <c r="C89" s="26">
        <v>46</v>
      </c>
      <c r="D89" s="26">
        <v>59.2</v>
      </c>
      <c r="E89" s="26">
        <v>56.4</v>
      </c>
      <c r="F89" s="26">
        <v>59.3</v>
      </c>
      <c r="G89" s="26">
        <v>60.6</v>
      </c>
      <c r="H89" s="26">
        <v>58.2</v>
      </c>
      <c r="I89" s="26">
        <v>55.4</v>
      </c>
      <c r="J89" s="26">
        <v>58.2</v>
      </c>
      <c r="K89" s="26">
        <v>63.4</v>
      </c>
      <c r="L89" s="26">
        <v>62.8</v>
      </c>
    </row>
    <row r="90" spans="1:12">
      <c r="A90" s="26" t="s">
        <v>436</v>
      </c>
      <c r="B90" s="26" t="s">
        <v>360</v>
      </c>
      <c r="C90" s="26">
        <v>12.6</v>
      </c>
      <c r="D90" s="26">
        <v>15.3</v>
      </c>
      <c r="E90" s="26">
        <v>13.7</v>
      </c>
      <c r="F90" s="26">
        <v>14.7</v>
      </c>
      <c r="G90" s="26">
        <v>15.1</v>
      </c>
      <c r="H90" s="26">
        <v>14.8</v>
      </c>
      <c r="I90" s="26">
        <v>14</v>
      </c>
      <c r="J90" s="26">
        <v>15.1</v>
      </c>
      <c r="K90" s="26">
        <v>16.899999999999999</v>
      </c>
      <c r="L90" s="26">
        <v>16.7</v>
      </c>
    </row>
    <row r="91" spans="1:12">
      <c r="A91" s="26" t="s">
        <v>437</v>
      </c>
      <c r="B91" s="26" t="s">
        <v>362</v>
      </c>
      <c r="C91" s="26">
        <v>10.199999999999999</v>
      </c>
      <c r="D91" s="26">
        <v>12.6</v>
      </c>
      <c r="E91" s="26">
        <v>11.5</v>
      </c>
      <c r="F91" s="26">
        <v>12</v>
      </c>
      <c r="G91" s="26">
        <v>12.8</v>
      </c>
      <c r="H91" s="26">
        <v>12.1</v>
      </c>
      <c r="I91" s="26">
        <v>11.2</v>
      </c>
      <c r="J91" s="26">
        <v>11.8</v>
      </c>
      <c r="K91" s="26">
        <v>13.1</v>
      </c>
      <c r="L91" s="26">
        <v>13</v>
      </c>
    </row>
    <row r="92" spans="1:12">
      <c r="A92" s="26" t="s">
        <v>438</v>
      </c>
      <c r="B92" s="26" t="s">
        <v>364</v>
      </c>
      <c r="C92" s="26">
        <v>23.2</v>
      </c>
      <c r="D92" s="26">
        <v>31.2</v>
      </c>
      <c r="E92" s="26">
        <v>31.2</v>
      </c>
      <c r="F92" s="26">
        <v>32.6</v>
      </c>
      <c r="G92" s="26">
        <v>32.700000000000003</v>
      </c>
      <c r="H92" s="26">
        <v>31.4</v>
      </c>
      <c r="I92" s="26">
        <v>30.3</v>
      </c>
      <c r="J92" s="26">
        <v>31.3</v>
      </c>
      <c r="K92" s="26">
        <v>33.4</v>
      </c>
      <c r="L92" s="26">
        <v>33.1</v>
      </c>
    </row>
    <row r="93" spans="1:12">
      <c r="A93" s="26" t="s">
        <v>439</v>
      </c>
      <c r="B93" s="26" t="s">
        <v>366</v>
      </c>
      <c r="C93" s="26">
        <v>54</v>
      </c>
      <c r="D93" s="26">
        <v>40.799999999999997</v>
      </c>
      <c r="E93" s="26">
        <v>43.6</v>
      </c>
      <c r="F93" s="26">
        <v>40.700000000000003</v>
      </c>
      <c r="G93" s="26">
        <v>39.4</v>
      </c>
      <c r="H93" s="26">
        <v>41.8</v>
      </c>
      <c r="I93" s="26">
        <v>44.6</v>
      </c>
      <c r="J93" s="26">
        <v>41.8</v>
      </c>
      <c r="K93" s="26">
        <v>36.6</v>
      </c>
      <c r="L93" s="26">
        <v>37.200000000000003</v>
      </c>
    </row>
    <row r="94" spans="1:12">
      <c r="A94" s="26" t="s">
        <v>440</v>
      </c>
      <c r="B94" s="26" t="s">
        <v>368</v>
      </c>
      <c r="C94" s="26">
        <v>37.1</v>
      </c>
      <c r="D94" s="26">
        <v>24.4</v>
      </c>
      <c r="E94" s="26">
        <v>25.7</v>
      </c>
      <c r="F94" s="26">
        <v>23.8</v>
      </c>
      <c r="G94" s="26">
        <v>20.2</v>
      </c>
      <c r="H94" s="26">
        <v>22.2</v>
      </c>
      <c r="I94" s="26">
        <v>23.3</v>
      </c>
      <c r="J94" s="26">
        <v>18.8</v>
      </c>
      <c r="K94" s="26">
        <v>15.4</v>
      </c>
      <c r="L94" s="26">
        <v>17.600000000000001</v>
      </c>
    </row>
    <row r="95" spans="1:12">
      <c r="A95" s="26" t="s">
        <v>441</v>
      </c>
      <c r="B95" s="26" t="s">
        <v>370</v>
      </c>
      <c r="C95" s="26">
        <v>1.2</v>
      </c>
      <c r="D95" s="26">
        <v>1.2</v>
      </c>
      <c r="E95" s="26">
        <v>1.1000000000000001</v>
      </c>
      <c r="F95" s="26">
        <v>1.3</v>
      </c>
      <c r="G95" s="26">
        <v>2.7</v>
      </c>
      <c r="H95" s="26">
        <v>2.1</v>
      </c>
      <c r="I95" s="26">
        <v>2.2000000000000002</v>
      </c>
      <c r="J95" s="26">
        <v>2.2999999999999998</v>
      </c>
      <c r="K95" s="26">
        <v>2.4</v>
      </c>
      <c r="L95" s="26">
        <v>2.4</v>
      </c>
    </row>
    <row r="96" spans="1:12">
      <c r="A96" s="26" t="s">
        <v>442</v>
      </c>
      <c r="B96" s="26" t="s">
        <v>372</v>
      </c>
      <c r="C96" s="26">
        <v>15.7</v>
      </c>
      <c r="D96" s="26">
        <v>15.3</v>
      </c>
      <c r="E96" s="26">
        <v>16.8</v>
      </c>
      <c r="F96" s="26">
        <v>15.7</v>
      </c>
      <c r="G96" s="26">
        <v>16.600000000000001</v>
      </c>
      <c r="H96" s="26">
        <v>17.399999999999999</v>
      </c>
      <c r="I96" s="26">
        <v>19</v>
      </c>
      <c r="J96" s="26">
        <v>20.8</v>
      </c>
      <c r="K96" s="26">
        <v>18.8</v>
      </c>
      <c r="L96" s="26">
        <v>17.2</v>
      </c>
    </row>
    <row r="97" spans="1:12">
      <c r="A97" s="26" t="s">
        <v>443</v>
      </c>
      <c r="B97" s="28" t="s">
        <v>444</v>
      </c>
      <c r="C97" s="26">
        <v>100</v>
      </c>
      <c r="D97" s="26">
        <v>100</v>
      </c>
      <c r="E97" s="26">
        <v>100</v>
      </c>
      <c r="F97" s="26">
        <v>100</v>
      </c>
      <c r="G97" s="26">
        <v>100</v>
      </c>
      <c r="H97" s="26">
        <v>100</v>
      </c>
      <c r="I97" s="26">
        <v>100</v>
      </c>
      <c r="J97" s="26">
        <v>100</v>
      </c>
      <c r="K97" s="26">
        <v>100</v>
      </c>
      <c r="L97" s="26">
        <v>100</v>
      </c>
    </row>
    <row r="98" spans="1:12">
      <c r="A98" s="26" t="s">
        <v>445</v>
      </c>
      <c r="B98" s="26" t="s">
        <v>358</v>
      </c>
      <c r="C98" s="26">
        <v>50.9</v>
      </c>
      <c r="D98" s="26">
        <v>51.5</v>
      </c>
      <c r="E98" s="26">
        <v>51.7</v>
      </c>
      <c r="F98" s="26">
        <v>51.4</v>
      </c>
      <c r="G98" s="26">
        <v>51.5</v>
      </c>
      <c r="H98" s="26">
        <v>50.8</v>
      </c>
      <c r="I98" s="26">
        <v>50.5</v>
      </c>
      <c r="J98" s="26">
        <v>50.5</v>
      </c>
      <c r="K98" s="26">
        <v>50.4</v>
      </c>
      <c r="L98" s="26">
        <v>50.9</v>
      </c>
    </row>
    <row r="99" spans="1:12">
      <c r="A99" s="26" t="s">
        <v>446</v>
      </c>
      <c r="B99" s="26" t="s">
        <v>360</v>
      </c>
      <c r="C99" s="26">
        <v>34</v>
      </c>
      <c r="D99" s="26">
        <v>33.5</v>
      </c>
      <c r="E99" s="26">
        <v>33.799999999999997</v>
      </c>
      <c r="F99" s="26">
        <v>34</v>
      </c>
      <c r="G99" s="26">
        <v>34.1</v>
      </c>
      <c r="H99" s="26">
        <v>33.6</v>
      </c>
      <c r="I99" s="26">
        <v>33.5</v>
      </c>
      <c r="J99" s="26">
        <v>33.299999999999997</v>
      </c>
      <c r="K99" s="26">
        <v>32.9</v>
      </c>
      <c r="L99" s="26">
        <v>33.700000000000003</v>
      </c>
    </row>
    <row r="100" spans="1:12">
      <c r="A100" s="26" t="s">
        <v>447</v>
      </c>
      <c r="B100" s="26" t="s">
        <v>362</v>
      </c>
      <c r="C100" s="26">
        <v>0.6</v>
      </c>
      <c r="D100" s="26">
        <v>0.7</v>
      </c>
      <c r="E100" s="26">
        <v>0.7</v>
      </c>
      <c r="F100" s="26">
        <v>0.7</v>
      </c>
      <c r="G100" s="26">
        <v>0.7</v>
      </c>
      <c r="H100" s="26">
        <v>0.7</v>
      </c>
      <c r="I100" s="26">
        <v>0.7</v>
      </c>
      <c r="J100" s="26">
        <v>0.6</v>
      </c>
      <c r="K100" s="26">
        <v>0.6</v>
      </c>
      <c r="L100" s="26">
        <v>0.6</v>
      </c>
    </row>
    <row r="101" spans="1:12">
      <c r="A101" s="26" t="s">
        <v>448</v>
      </c>
      <c r="B101" s="26" t="s">
        <v>364</v>
      </c>
      <c r="C101" s="26">
        <v>16.2</v>
      </c>
      <c r="D101" s="26">
        <v>17.3</v>
      </c>
      <c r="E101" s="26">
        <v>17.100000000000001</v>
      </c>
      <c r="F101" s="26">
        <v>16.600000000000001</v>
      </c>
      <c r="G101" s="26">
        <v>16.8</v>
      </c>
      <c r="H101" s="26">
        <v>16.600000000000001</v>
      </c>
      <c r="I101" s="26">
        <v>16.3</v>
      </c>
      <c r="J101" s="26">
        <v>16.5</v>
      </c>
      <c r="K101" s="26">
        <v>16.899999999999999</v>
      </c>
      <c r="L101" s="26">
        <v>16.600000000000001</v>
      </c>
    </row>
    <row r="102" spans="1:12">
      <c r="A102" s="26" t="s">
        <v>449</v>
      </c>
      <c r="B102" s="26" t="s">
        <v>366</v>
      </c>
      <c r="C102" s="26">
        <v>49.1</v>
      </c>
      <c r="D102" s="26">
        <v>48.5</v>
      </c>
      <c r="E102" s="26">
        <v>48.3</v>
      </c>
      <c r="F102" s="26">
        <v>48.6</v>
      </c>
      <c r="G102" s="26">
        <v>48.5</v>
      </c>
      <c r="H102" s="26">
        <v>49.2</v>
      </c>
      <c r="I102" s="26">
        <v>49.5</v>
      </c>
      <c r="J102" s="26">
        <v>49.5</v>
      </c>
      <c r="K102" s="26">
        <v>49.6</v>
      </c>
      <c r="L102" s="26">
        <v>49.1</v>
      </c>
    </row>
    <row r="103" spans="1:12">
      <c r="A103" s="26" t="s">
        <v>450</v>
      </c>
      <c r="B103" s="26" t="s">
        <v>368</v>
      </c>
      <c r="C103" s="26">
        <v>3.4</v>
      </c>
      <c r="D103" s="26">
        <v>3.5</v>
      </c>
      <c r="E103" s="26">
        <v>3.4</v>
      </c>
      <c r="F103" s="26">
        <v>3.8</v>
      </c>
      <c r="G103" s="26">
        <v>3.4</v>
      </c>
      <c r="H103" s="26">
        <v>3.4</v>
      </c>
      <c r="I103" s="26">
        <v>3</v>
      </c>
      <c r="J103" s="26">
        <v>2.2999999999999998</v>
      </c>
      <c r="K103" s="26">
        <v>2.1</v>
      </c>
      <c r="L103" s="26">
        <v>2.2000000000000002</v>
      </c>
    </row>
    <row r="104" spans="1:12">
      <c r="A104" s="26" t="s">
        <v>451</v>
      </c>
      <c r="B104" s="26" t="s">
        <v>370</v>
      </c>
      <c r="C104" s="26">
        <v>35.700000000000003</v>
      </c>
      <c r="D104" s="26">
        <v>34</v>
      </c>
      <c r="E104" s="26">
        <v>35.6</v>
      </c>
      <c r="F104" s="26">
        <v>35.799999999999997</v>
      </c>
      <c r="G104" s="26">
        <v>35.5</v>
      </c>
      <c r="H104" s="26">
        <v>36.200000000000003</v>
      </c>
      <c r="I104" s="26">
        <v>36.299999999999997</v>
      </c>
      <c r="J104" s="26">
        <v>36.1</v>
      </c>
      <c r="K104" s="26">
        <v>35.799999999999997</v>
      </c>
      <c r="L104" s="26">
        <v>36.5</v>
      </c>
    </row>
    <row r="105" spans="1:12" ht="13.8" thickBot="1">
      <c r="A105" s="26" t="s">
        <v>452</v>
      </c>
      <c r="B105" s="26" t="s">
        <v>372</v>
      </c>
      <c r="C105" s="26">
        <v>10</v>
      </c>
      <c r="D105" s="26">
        <v>11.1</v>
      </c>
      <c r="E105" s="26">
        <v>9.3000000000000007</v>
      </c>
      <c r="F105" s="26">
        <v>9</v>
      </c>
      <c r="G105" s="26">
        <v>9.6</v>
      </c>
      <c r="H105" s="26">
        <v>9.6</v>
      </c>
      <c r="I105" s="26">
        <v>10.199999999999999</v>
      </c>
      <c r="J105" s="26">
        <v>11.1</v>
      </c>
      <c r="K105" s="26">
        <v>11.7</v>
      </c>
      <c r="L105" s="26">
        <v>10.4</v>
      </c>
    </row>
    <row r="106" spans="1:12">
      <c r="A106" s="29" t="s">
        <v>453</v>
      </c>
      <c r="B106" s="30" t="s">
        <v>454</v>
      </c>
      <c r="C106" s="31">
        <v>100</v>
      </c>
      <c r="D106" s="31">
        <v>100</v>
      </c>
      <c r="E106" s="31">
        <v>100</v>
      </c>
      <c r="F106" s="31">
        <v>100</v>
      </c>
      <c r="G106" s="31">
        <v>100</v>
      </c>
      <c r="H106" s="31">
        <v>100</v>
      </c>
      <c r="I106" s="31">
        <v>100</v>
      </c>
      <c r="J106" s="31">
        <v>100</v>
      </c>
      <c r="K106" s="31">
        <v>100</v>
      </c>
      <c r="L106" s="32">
        <v>100</v>
      </c>
    </row>
    <row r="107" spans="1:12">
      <c r="A107" s="33" t="s">
        <v>455</v>
      </c>
      <c r="B107" s="34" t="s">
        <v>358</v>
      </c>
      <c r="C107" s="34">
        <v>32.799999999999997</v>
      </c>
      <c r="D107" s="34">
        <v>37.700000000000003</v>
      </c>
      <c r="E107" s="34">
        <v>35.799999999999997</v>
      </c>
      <c r="F107" s="34">
        <v>33.4</v>
      </c>
      <c r="G107" s="34">
        <v>33.4</v>
      </c>
      <c r="H107" s="34">
        <v>33.5</v>
      </c>
      <c r="I107" s="34">
        <v>33.9</v>
      </c>
      <c r="J107" s="34">
        <v>37.200000000000003</v>
      </c>
      <c r="K107" s="34">
        <v>37.4</v>
      </c>
      <c r="L107" s="35">
        <v>37</v>
      </c>
    </row>
    <row r="108" spans="1:12">
      <c r="A108" s="33" t="s">
        <v>456</v>
      </c>
      <c r="B108" s="34" t="s">
        <v>360</v>
      </c>
      <c r="C108" s="34">
        <v>17</v>
      </c>
      <c r="D108" s="34">
        <v>18.5</v>
      </c>
      <c r="E108" s="34">
        <v>16.899999999999999</v>
      </c>
      <c r="F108" s="34">
        <v>15.8</v>
      </c>
      <c r="G108" s="34">
        <v>15.9</v>
      </c>
      <c r="H108" s="34">
        <v>15.7</v>
      </c>
      <c r="I108" s="34">
        <v>16.100000000000001</v>
      </c>
      <c r="J108" s="34">
        <v>17.600000000000001</v>
      </c>
      <c r="K108" s="34">
        <v>18.2</v>
      </c>
      <c r="L108" s="35">
        <v>17.899999999999999</v>
      </c>
    </row>
    <row r="109" spans="1:12">
      <c r="A109" s="33" t="s">
        <v>457</v>
      </c>
      <c r="B109" s="34" t="s">
        <v>362</v>
      </c>
      <c r="C109" s="34">
        <v>1.2</v>
      </c>
      <c r="D109" s="34">
        <v>1.7</v>
      </c>
      <c r="E109" s="34">
        <v>1.5</v>
      </c>
      <c r="F109" s="34">
        <v>1.4</v>
      </c>
      <c r="G109" s="34">
        <v>1.4</v>
      </c>
      <c r="H109" s="34">
        <v>1.4</v>
      </c>
      <c r="I109" s="34">
        <v>1.4</v>
      </c>
      <c r="J109" s="34">
        <v>1.5</v>
      </c>
      <c r="K109" s="34">
        <v>1.5</v>
      </c>
      <c r="L109" s="35">
        <v>1.5</v>
      </c>
    </row>
    <row r="110" spans="1:12">
      <c r="A110" s="33" t="s">
        <v>458</v>
      </c>
      <c r="B110" s="34" t="s">
        <v>364</v>
      </c>
      <c r="C110" s="34">
        <v>14.6</v>
      </c>
      <c r="D110" s="34">
        <v>17.5</v>
      </c>
      <c r="E110" s="34">
        <v>17.399999999999999</v>
      </c>
      <c r="F110" s="34">
        <v>16.2</v>
      </c>
      <c r="G110" s="34">
        <v>16.100000000000001</v>
      </c>
      <c r="H110" s="34">
        <v>16.399999999999999</v>
      </c>
      <c r="I110" s="34">
        <v>16.399999999999999</v>
      </c>
      <c r="J110" s="34">
        <v>18</v>
      </c>
      <c r="K110" s="34">
        <v>17.7</v>
      </c>
      <c r="L110" s="35">
        <v>17.600000000000001</v>
      </c>
    </row>
    <row r="111" spans="1:12">
      <c r="A111" s="33" t="s">
        <v>459</v>
      </c>
      <c r="B111" s="34" t="s">
        <v>366</v>
      </c>
      <c r="C111" s="34">
        <v>67.2</v>
      </c>
      <c r="D111" s="34">
        <v>62.3</v>
      </c>
      <c r="E111" s="34">
        <v>64.2</v>
      </c>
      <c r="F111" s="34">
        <v>66.599999999999994</v>
      </c>
      <c r="G111" s="34">
        <v>66.599999999999994</v>
      </c>
      <c r="H111" s="34">
        <v>66.5</v>
      </c>
      <c r="I111" s="34">
        <v>66.099999999999994</v>
      </c>
      <c r="J111" s="34">
        <v>62.8</v>
      </c>
      <c r="K111" s="34">
        <v>62.6</v>
      </c>
      <c r="L111" s="35">
        <v>63</v>
      </c>
    </row>
    <row r="112" spans="1:12">
      <c r="A112" s="33" t="s">
        <v>460</v>
      </c>
      <c r="B112" s="34" t="s">
        <v>368</v>
      </c>
      <c r="C112" s="34">
        <v>2.7</v>
      </c>
      <c r="D112" s="34">
        <v>2.1</v>
      </c>
      <c r="E112" s="34">
        <v>1.9</v>
      </c>
      <c r="F112" s="34">
        <v>2</v>
      </c>
      <c r="G112" s="34">
        <v>1.9</v>
      </c>
      <c r="H112" s="34">
        <v>2</v>
      </c>
      <c r="I112" s="34">
        <v>1.8</v>
      </c>
      <c r="J112" s="34">
        <v>1.5</v>
      </c>
      <c r="K112" s="34">
        <v>1.5</v>
      </c>
      <c r="L112" s="35">
        <v>1.3</v>
      </c>
    </row>
    <row r="113" spans="1:12">
      <c r="A113" s="33" t="s">
        <v>461</v>
      </c>
      <c r="B113" s="34" t="s">
        <v>370</v>
      </c>
      <c r="C113" s="34">
        <v>56</v>
      </c>
      <c r="D113" s="34">
        <v>49.8</v>
      </c>
      <c r="E113" s="34">
        <v>52.6</v>
      </c>
      <c r="F113" s="34">
        <v>56.1</v>
      </c>
      <c r="G113" s="34">
        <v>56.1</v>
      </c>
      <c r="H113" s="34">
        <v>55.9</v>
      </c>
      <c r="I113" s="34">
        <v>55.7</v>
      </c>
      <c r="J113" s="34">
        <v>52</v>
      </c>
      <c r="K113" s="34">
        <v>51.1</v>
      </c>
      <c r="L113" s="35">
        <v>51.1</v>
      </c>
    </row>
    <row r="114" spans="1:12" ht="13.8" thickBot="1">
      <c r="A114" s="36" t="s">
        <v>462</v>
      </c>
      <c r="B114" s="37" t="s">
        <v>372</v>
      </c>
      <c r="C114" s="37">
        <v>8.5</v>
      </c>
      <c r="D114" s="37">
        <v>10.3</v>
      </c>
      <c r="E114" s="37">
        <v>9.6999999999999993</v>
      </c>
      <c r="F114" s="37">
        <v>8.5</v>
      </c>
      <c r="G114" s="37">
        <v>8.6999999999999993</v>
      </c>
      <c r="H114" s="37">
        <v>8.6</v>
      </c>
      <c r="I114" s="37">
        <v>8.5</v>
      </c>
      <c r="J114" s="37">
        <v>9.3000000000000007</v>
      </c>
      <c r="K114" s="37">
        <v>10</v>
      </c>
      <c r="L114" s="38">
        <v>10.6</v>
      </c>
    </row>
    <row r="115" spans="1:12">
      <c r="A115" s="26" t="s">
        <v>463</v>
      </c>
      <c r="B115" s="28" t="s">
        <v>464</v>
      </c>
      <c r="C115" s="26">
        <v>100</v>
      </c>
      <c r="D115" s="26">
        <v>100</v>
      </c>
      <c r="E115" s="26">
        <v>100</v>
      </c>
      <c r="F115" s="26">
        <v>100</v>
      </c>
      <c r="G115" s="26">
        <v>100</v>
      </c>
      <c r="H115" s="26">
        <v>100</v>
      </c>
      <c r="I115" s="26">
        <v>100</v>
      </c>
      <c r="J115" s="26">
        <v>100</v>
      </c>
      <c r="K115" s="26">
        <v>100</v>
      </c>
      <c r="L115" s="26">
        <v>100</v>
      </c>
    </row>
    <row r="116" spans="1:12">
      <c r="A116" s="26" t="s">
        <v>465</v>
      </c>
      <c r="B116" s="26" t="s">
        <v>322</v>
      </c>
      <c r="C116" s="26">
        <v>37.200000000000003</v>
      </c>
      <c r="D116" s="26">
        <v>40.9</v>
      </c>
      <c r="E116" s="26">
        <v>40.5</v>
      </c>
      <c r="F116" s="26">
        <v>39.1</v>
      </c>
      <c r="G116" s="26">
        <v>39.299999999999997</v>
      </c>
      <c r="H116" s="26">
        <v>39.5</v>
      </c>
      <c r="I116" s="26">
        <v>38.9</v>
      </c>
      <c r="J116" s="26">
        <v>40.799999999999997</v>
      </c>
      <c r="K116" s="26">
        <v>41.7</v>
      </c>
      <c r="L116" s="26">
        <v>40.799999999999997</v>
      </c>
    </row>
    <row r="117" spans="1:12">
      <c r="A117" s="26" t="s">
        <v>466</v>
      </c>
      <c r="B117" s="26" t="s">
        <v>324</v>
      </c>
      <c r="C117" s="26">
        <v>22.9</v>
      </c>
      <c r="D117" s="26">
        <v>25.1</v>
      </c>
      <c r="E117" s="26">
        <v>22.9</v>
      </c>
      <c r="F117" s="26">
        <v>22.3</v>
      </c>
      <c r="G117" s="26">
        <v>22.4</v>
      </c>
      <c r="H117" s="26">
        <v>21.9</v>
      </c>
      <c r="I117" s="26">
        <v>22</v>
      </c>
      <c r="J117" s="26">
        <v>22.9</v>
      </c>
      <c r="K117" s="26">
        <v>23.5</v>
      </c>
      <c r="L117" s="26">
        <v>23.2</v>
      </c>
    </row>
    <row r="118" spans="1:12">
      <c r="A118" s="26" t="s">
        <v>467</v>
      </c>
      <c r="B118" s="26" t="s">
        <v>326</v>
      </c>
      <c r="C118" s="26">
        <v>1</v>
      </c>
      <c r="D118" s="26">
        <v>1.2</v>
      </c>
      <c r="E118" s="26">
        <v>1.1000000000000001</v>
      </c>
      <c r="F118" s="26">
        <v>1</v>
      </c>
      <c r="G118" s="26">
        <v>0.9</v>
      </c>
      <c r="H118" s="26">
        <v>1</v>
      </c>
      <c r="I118" s="26">
        <v>1</v>
      </c>
      <c r="J118" s="26">
        <v>1</v>
      </c>
      <c r="K118" s="26">
        <v>1</v>
      </c>
      <c r="L118" s="26">
        <v>1</v>
      </c>
    </row>
    <row r="119" spans="1:12">
      <c r="A119" s="26" t="s">
        <v>468</v>
      </c>
      <c r="B119" s="26" t="s">
        <v>328</v>
      </c>
      <c r="C119" s="26">
        <v>13.3</v>
      </c>
      <c r="D119" s="26">
        <v>14.7</v>
      </c>
      <c r="E119" s="26">
        <v>16.5</v>
      </c>
      <c r="F119" s="26">
        <v>15.8</v>
      </c>
      <c r="G119" s="26">
        <v>16</v>
      </c>
      <c r="H119" s="26">
        <v>16.5</v>
      </c>
      <c r="I119" s="26">
        <v>15.9</v>
      </c>
      <c r="J119" s="26">
        <v>16.899999999999999</v>
      </c>
      <c r="K119" s="26">
        <v>17.2</v>
      </c>
      <c r="L119" s="26">
        <v>16.7</v>
      </c>
    </row>
    <row r="120" spans="1:12">
      <c r="A120" s="26" t="s">
        <v>469</v>
      </c>
      <c r="B120" s="26" t="s">
        <v>330</v>
      </c>
      <c r="C120" s="26">
        <v>62.8</v>
      </c>
      <c r="D120" s="26">
        <v>59.1</v>
      </c>
      <c r="E120" s="26">
        <v>59.5</v>
      </c>
      <c r="F120" s="26">
        <v>60.9</v>
      </c>
      <c r="G120" s="26">
        <v>60.7</v>
      </c>
      <c r="H120" s="26">
        <v>60.5</v>
      </c>
      <c r="I120" s="26">
        <v>61.1</v>
      </c>
      <c r="J120" s="26">
        <v>59.2</v>
      </c>
      <c r="K120" s="26">
        <v>58.3</v>
      </c>
      <c r="L120" s="26">
        <v>59.2</v>
      </c>
    </row>
    <row r="121" spans="1:12">
      <c r="A121" s="26" t="s">
        <v>470</v>
      </c>
      <c r="B121" s="26" t="s">
        <v>332</v>
      </c>
      <c r="C121" s="26">
        <v>2.2000000000000002</v>
      </c>
      <c r="D121" s="26">
        <v>1.7</v>
      </c>
      <c r="E121" s="26">
        <v>1.6</v>
      </c>
      <c r="F121" s="26">
        <v>1.6</v>
      </c>
      <c r="G121" s="26">
        <v>1.4</v>
      </c>
      <c r="H121" s="26">
        <v>1.3</v>
      </c>
      <c r="I121" s="26">
        <v>1.3</v>
      </c>
      <c r="J121" s="26">
        <v>1.1000000000000001</v>
      </c>
      <c r="K121" s="26">
        <v>0.9</v>
      </c>
      <c r="L121" s="26">
        <v>0.8</v>
      </c>
    </row>
    <row r="122" spans="1:12">
      <c r="A122" s="26" t="s">
        <v>471</v>
      </c>
      <c r="B122" s="26" t="s">
        <v>334</v>
      </c>
      <c r="C122" s="26">
        <v>50.1</v>
      </c>
      <c r="D122" s="26">
        <v>44.3</v>
      </c>
      <c r="E122" s="26">
        <v>46.2</v>
      </c>
      <c r="F122" s="26">
        <v>48.9</v>
      </c>
      <c r="G122" s="26">
        <v>48.7</v>
      </c>
      <c r="H122" s="26">
        <v>48.8</v>
      </c>
      <c r="I122" s="26">
        <v>49.7</v>
      </c>
      <c r="J122" s="26">
        <v>48.2</v>
      </c>
      <c r="K122" s="26">
        <v>47.4</v>
      </c>
      <c r="L122" s="26">
        <v>47.5</v>
      </c>
    </row>
    <row r="123" spans="1:12">
      <c r="A123" s="26" t="s">
        <v>472</v>
      </c>
      <c r="B123" s="26" t="s">
        <v>336</v>
      </c>
      <c r="C123" s="26">
        <v>10.6</v>
      </c>
      <c r="D123" s="26">
        <v>13</v>
      </c>
      <c r="E123" s="26">
        <v>11.7</v>
      </c>
      <c r="F123" s="26">
        <v>10.4</v>
      </c>
      <c r="G123" s="26">
        <v>10.6</v>
      </c>
      <c r="H123" s="26">
        <v>10.4</v>
      </c>
      <c r="I123" s="26">
        <v>10</v>
      </c>
      <c r="J123" s="26">
        <v>9.9</v>
      </c>
      <c r="K123" s="26">
        <v>10.1</v>
      </c>
      <c r="L123" s="26">
        <v>10.9</v>
      </c>
    </row>
    <row r="124" spans="1:12">
      <c r="A124" s="26" t="s">
        <v>473</v>
      </c>
      <c r="B124" s="28" t="s">
        <v>474</v>
      </c>
      <c r="C124" s="26">
        <v>100</v>
      </c>
      <c r="D124" s="26">
        <v>100</v>
      </c>
      <c r="E124" s="26">
        <v>100</v>
      </c>
      <c r="F124" s="26">
        <v>100</v>
      </c>
      <c r="G124" s="26">
        <v>100</v>
      </c>
      <c r="H124" s="26">
        <v>100</v>
      </c>
      <c r="I124" s="26">
        <v>100</v>
      </c>
      <c r="J124" s="26">
        <v>100</v>
      </c>
      <c r="K124" s="26">
        <v>100</v>
      </c>
      <c r="L124" s="26">
        <v>100</v>
      </c>
    </row>
    <row r="125" spans="1:12">
      <c r="A125" s="26" t="s">
        <v>475</v>
      </c>
      <c r="B125" s="26" t="s">
        <v>476</v>
      </c>
      <c r="C125" s="26">
        <v>28.8</v>
      </c>
      <c r="D125" s="26">
        <v>32.200000000000003</v>
      </c>
      <c r="E125" s="26">
        <v>32.4</v>
      </c>
      <c r="F125" s="26">
        <v>32.4</v>
      </c>
      <c r="G125" s="26">
        <v>31.9</v>
      </c>
      <c r="H125" s="26">
        <v>33.6</v>
      </c>
      <c r="I125" s="26">
        <v>31.9</v>
      </c>
      <c r="J125" s="26">
        <v>32.200000000000003</v>
      </c>
      <c r="K125" s="26">
        <v>33.4</v>
      </c>
      <c r="L125" s="26">
        <v>34</v>
      </c>
    </row>
    <row r="126" spans="1:12">
      <c r="A126" s="26" t="s">
        <v>477</v>
      </c>
      <c r="B126" s="26" t="s">
        <v>478</v>
      </c>
      <c r="C126" s="26">
        <v>23.8</v>
      </c>
      <c r="D126" s="26">
        <v>24.7</v>
      </c>
      <c r="E126" s="26">
        <v>22</v>
      </c>
      <c r="F126" s="26">
        <v>22.3</v>
      </c>
      <c r="G126" s="26">
        <v>20.6</v>
      </c>
      <c r="H126" s="26">
        <v>19.600000000000001</v>
      </c>
      <c r="I126" s="26">
        <v>19.899999999999999</v>
      </c>
      <c r="J126" s="26">
        <v>20.399999999999999</v>
      </c>
      <c r="K126" s="26">
        <v>20.100000000000001</v>
      </c>
      <c r="L126" s="26">
        <v>19.8</v>
      </c>
    </row>
    <row r="127" spans="1:12">
      <c r="A127" s="26" t="s">
        <v>479</v>
      </c>
      <c r="B127" s="26" t="s">
        <v>480</v>
      </c>
      <c r="C127" s="26">
        <v>0.8</v>
      </c>
      <c r="D127" s="26">
        <v>1.1000000000000001</v>
      </c>
      <c r="E127" s="26">
        <v>1</v>
      </c>
      <c r="F127" s="26">
        <v>0.9</v>
      </c>
      <c r="G127" s="26">
        <v>0.8</v>
      </c>
      <c r="H127" s="26">
        <v>0.8</v>
      </c>
      <c r="I127" s="26">
        <v>0.7</v>
      </c>
      <c r="J127" s="26">
        <v>0.8</v>
      </c>
      <c r="K127" s="26">
        <v>0.8</v>
      </c>
      <c r="L127" s="26">
        <v>0.7</v>
      </c>
    </row>
    <row r="128" spans="1:12">
      <c r="A128" s="26" t="s">
        <v>481</v>
      </c>
      <c r="B128" s="26" t="s">
        <v>482</v>
      </c>
      <c r="C128" s="26">
        <v>4.0999999999999996</v>
      </c>
      <c r="D128" s="26">
        <v>6.4</v>
      </c>
      <c r="E128" s="26">
        <v>9.4</v>
      </c>
      <c r="F128" s="26">
        <v>9.1999999999999993</v>
      </c>
      <c r="G128" s="26">
        <v>10.4</v>
      </c>
      <c r="H128" s="26">
        <v>13.3</v>
      </c>
      <c r="I128" s="26">
        <v>11.2</v>
      </c>
      <c r="J128" s="26">
        <v>11.1</v>
      </c>
      <c r="K128" s="26">
        <v>12.5</v>
      </c>
      <c r="L128" s="26">
        <v>13.4</v>
      </c>
    </row>
    <row r="129" spans="1:12">
      <c r="A129" s="26" t="s">
        <v>483</v>
      </c>
      <c r="B129" s="26" t="s">
        <v>484</v>
      </c>
      <c r="C129" s="26">
        <v>71.2</v>
      </c>
      <c r="D129" s="26">
        <v>67.8</v>
      </c>
      <c r="E129" s="26">
        <v>67.599999999999994</v>
      </c>
      <c r="F129" s="26">
        <v>67.599999999999994</v>
      </c>
      <c r="G129" s="26">
        <v>68.099999999999994</v>
      </c>
      <c r="H129" s="26">
        <v>66.400000000000006</v>
      </c>
      <c r="I129" s="26">
        <v>68.099999999999994</v>
      </c>
      <c r="J129" s="26">
        <v>67.8</v>
      </c>
      <c r="K129" s="26">
        <v>66.599999999999994</v>
      </c>
      <c r="L129" s="26">
        <v>66</v>
      </c>
    </row>
    <row r="130" spans="1:12">
      <c r="A130" s="26" t="s">
        <v>485</v>
      </c>
      <c r="B130" s="26" t="s">
        <v>486</v>
      </c>
      <c r="C130" s="26">
        <v>3.5</v>
      </c>
      <c r="D130" s="26">
        <v>2.9</v>
      </c>
      <c r="E130" s="26">
        <v>3.1</v>
      </c>
      <c r="F130" s="26">
        <v>2.9</v>
      </c>
      <c r="G130" s="26">
        <v>2.8</v>
      </c>
      <c r="H130" s="26">
        <v>2.6</v>
      </c>
      <c r="I130" s="26">
        <v>2.5</v>
      </c>
      <c r="J130" s="26">
        <v>2.2000000000000002</v>
      </c>
      <c r="K130" s="26">
        <v>1.7</v>
      </c>
      <c r="L130" s="26">
        <v>1.4</v>
      </c>
    </row>
    <row r="131" spans="1:12">
      <c r="A131" s="26" t="s">
        <v>487</v>
      </c>
      <c r="B131" s="26" t="s">
        <v>488</v>
      </c>
      <c r="C131" s="26">
        <v>58.2</v>
      </c>
      <c r="D131" s="26">
        <v>54.1</v>
      </c>
      <c r="E131" s="26">
        <v>55.1</v>
      </c>
      <c r="F131" s="26">
        <v>56.9</v>
      </c>
      <c r="G131" s="26">
        <v>56.2</v>
      </c>
      <c r="H131" s="26">
        <v>55.2</v>
      </c>
      <c r="I131" s="26">
        <v>56.9</v>
      </c>
      <c r="J131" s="26">
        <v>55.9</v>
      </c>
      <c r="K131" s="26">
        <v>55.7</v>
      </c>
      <c r="L131" s="26">
        <v>52.7</v>
      </c>
    </row>
    <row r="132" spans="1:12" ht="13.8" thickBot="1">
      <c r="A132" s="26" t="s">
        <v>489</v>
      </c>
      <c r="B132" s="26" t="s">
        <v>490</v>
      </c>
      <c r="C132" s="26">
        <v>9.5</v>
      </c>
      <c r="D132" s="26">
        <v>10.9</v>
      </c>
      <c r="E132" s="26">
        <v>9.5</v>
      </c>
      <c r="F132" s="26">
        <v>7.8</v>
      </c>
      <c r="G132" s="26">
        <v>9.1</v>
      </c>
      <c r="H132" s="26">
        <v>8.5</v>
      </c>
      <c r="I132" s="26">
        <v>8.6999999999999993</v>
      </c>
      <c r="J132" s="26">
        <v>9.6999999999999993</v>
      </c>
      <c r="K132" s="26">
        <v>9.1</v>
      </c>
      <c r="L132" s="26">
        <v>12</v>
      </c>
    </row>
    <row r="133" spans="1:12">
      <c r="A133" s="29" t="s">
        <v>491</v>
      </c>
      <c r="B133" s="30" t="s">
        <v>492</v>
      </c>
      <c r="C133" s="31">
        <v>100</v>
      </c>
      <c r="D133" s="31">
        <v>100</v>
      </c>
      <c r="E133" s="31">
        <v>100</v>
      </c>
      <c r="F133" s="31">
        <v>100</v>
      </c>
      <c r="G133" s="31">
        <v>100</v>
      </c>
      <c r="H133" s="31">
        <v>100</v>
      </c>
      <c r="I133" s="31">
        <v>100</v>
      </c>
      <c r="J133" s="31">
        <v>100</v>
      </c>
      <c r="K133" s="31">
        <v>100</v>
      </c>
      <c r="L133" s="32">
        <v>100</v>
      </c>
    </row>
    <row r="134" spans="1:12">
      <c r="A134" s="33" t="s">
        <v>493</v>
      </c>
      <c r="B134" s="34" t="s">
        <v>476</v>
      </c>
      <c r="C134" s="34">
        <v>39.1</v>
      </c>
      <c r="D134" s="34">
        <v>43.2</v>
      </c>
      <c r="E134" s="34">
        <v>41.5</v>
      </c>
      <c r="F134" s="34">
        <v>41.3</v>
      </c>
      <c r="G134" s="34">
        <v>42.7</v>
      </c>
      <c r="H134" s="34">
        <v>44.3</v>
      </c>
      <c r="I134" s="34">
        <v>43.4</v>
      </c>
      <c r="J134" s="34">
        <v>45.4</v>
      </c>
      <c r="K134" s="34">
        <v>46.1</v>
      </c>
      <c r="L134" s="35">
        <v>46</v>
      </c>
    </row>
    <row r="135" spans="1:12">
      <c r="A135" s="33" t="s">
        <v>494</v>
      </c>
      <c r="B135" s="34" t="s">
        <v>478</v>
      </c>
      <c r="C135" s="34">
        <v>24.3</v>
      </c>
      <c r="D135" s="34">
        <v>25.2</v>
      </c>
      <c r="E135" s="34">
        <v>24.2</v>
      </c>
      <c r="F135" s="34">
        <v>24.1</v>
      </c>
      <c r="G135" s="34">
        <v>23.5</v>
      </c>
      <c r="H135" s="34">
        <v>22.7</v>
      </c>
      <c r="I135" s="34">
        <v>22.6</v>
      </c>
      <c r="J135" s="34">
        <v>22.8</v>
      </c>
      <c r="K135" s="34">
        <v>22.5</v>
      </c>
      <c r="L135" s="35">
        <v>22.7</v>
      </c>
    </row>
    <row r="136" spans="1:12">
      <c r="A136" s="33" t="s">
        <v>495</v>
      </c>
      <c r="B136" s="34" t="s">
        <v>480</v>
      </c>
      <c r="C136" s="34">
        <v>1.2</v>
      </c>
      <c r="D136" s="34">
        <v>1.5</v>
      </c>
      <c r="E136" s="34">
        <v>1.5</v>
      </c>
      <c r="F136" s="34">
        <v>1.4</v>
      </c>
      <c r="G136" s="34">
        <v>1.3</v>
      </c>
      <c r="H136" s="34">
        <v>1.2</v>
      </c>
      <c r="I136" s="34">
        <v>1.2</v>
      </c>
      <c r="J136" s="34">
        <v>1.2</v>
      </c>
      <c r="K136" s="34">
        <v>1.1000000000000001</v>
      </c>
      <c r="L136" s="35">
        <v>1.1000000000000001</v>
      </c>
    </row>
    <row r="137" spans="1:12">
      <c r="A137" s="33" t="s">
        <v>496</v>
      </c>
      <c r="B137" s="34" t="s">
        <v>482</v>
      </c>
      <c r="C137" s="34">
        <v>13.7</v>
      </c>
      <c r="D137" s="34">
        <v>16.399999999999999</v>
      </c>
      <c r="E137" s="34">
        <v>15.9</v>
      </c>
      <c r="F137" s="34">
        <v>15.8</v>
      </c>
      <c r="G137" s="34">
        <v>18</v>
      </c>
      <c r="H137" s="34">
        <v>20.399999999999999</v>
      </c>
      <c r="I137" s="34">
        <v>19.7</v>
      </c>
      <c r="J137" s="34">
        <v>21.5</v>
      </c>
      <c r="K137" s="34">
        <v>22.5</v>
      </c>
      <c r="L137" s="35">
        <v>22.1</v>
      </c>
    </row>
    <row r="138" spans="1:12">
      <c r="A138" s="33" t="s">
        <v>497</v>
      </c>
      <c r="B138" s="34" t="s">
        <v>484</v>
      </c>
      <c r="C138" s="34">
        <v>60.9</v>
      </c>
      <c r="D138" s="34">
        <v>56.8</v>
      </c>
      <c r="E138" s="34">
        <v>58.5</v>
      </c>
      <c r="F138" s="34">
        <v>58.7</v>
      </c>
      <c r="G138" s="34">
        <v>57.3</v>
      </c>
      <c r="H138" s="34">
        <v>55.7</v>
      </c>
      <c r="I138" s="34">
        <v>56.6</v>
      </c>
      <c r="J138" s="34">
        <v>54.6</v>
      </c>
      <c r="K138" s="34">
        <v>53.9</v>
      </c>
      <c r="L138" s="35">
        <v>54</v>
      </c>
    </row>
    <row r="139" spans="1:12">
      <c r="A139" s="33" t="s">
        <v>498</v>
      </c>
      <c r="B139" s="34" t="s">
        <v>486</v>
      </c>
      <c r="C139" s="34">
        <v>9.9</v>
      </c>
      <c r="D139" s="34">
        <v>7.4</v>
      </c>
      <c r="E139" s="34">
        <v>7.2</v>
      </c>
      <c r="F139" s="34">
        <v>7.1</v>
      </c>
      <c r="G139" s="34">
        <v>6.6</v>
      </c>
      <c r="H139" s="34">
        <v>6</v>
      </c>
      <c r="I139" s="34">
        <v>5.7</v>
      </c>
      <c r="J139" s="34">
        <v>4.4000000000000004</v>
      </c>
      <c r="K139" s="34">
        <v>3.7</v>
      </c>
      <c r="L139" s="35">
        <v>3.3</v>
      </c>
    </row>
    <row r="140" spans="1:12">
      <c r="A140" s="33" t="s">
        <v>499</v>
      </c>
      <c r="B140" s="34" t="s">
        <v>488</v>
      </c>
      <c r="C140" s="34">
        <v>40.200000000000003</v>
      </c>
      <c r="D140" s="34">
        <v>36.5</v>
      </c>
      <c r="E140" s="34">
        <v>37.799999999999997</v>
      </c>
      <c r="F140" s="34">
        <v>39.5</v>
      </c>
      <c r="G140" s="34">
        <v>37</v>
      </c>
      <c r="H140" s="34">
        <v>37.200000000000003</v>
      </c>
      <c r="I140" s="34">
        <v>38.1</v>
      </c>
      <c r="J140" s="34">
        <v>37.299999999999997</v>
      </c>
      <c r="K140" s="34">
        <v>37</v>
      </c>
      <c r="L140" s="35">
        <v>36.700000000000003</v>
      </c>
    </row>
    <row r="141" spans="1:12" ht="13.8" thickBot="1">
      <c r="A141" s="36" t="s">
        <v>500</v>
      </c>
      <c r="B141" s="37" t="s">
        <v>490</v>
      </c>
      <c r="C141" s="37">
        <v>10.8</v>
      </c>
      <c r="D141" s="37">
        <v>12.9</v>
      </c>
      <c r="E141" s="37">
        <v>13.4</v>
      </c>
      <c r="F141" s="37">
        <v>12.1</v>
      </c>
      <c r="G141" s="37">
        <v>13.6</v>
      </c>
      <c r="H141" s="37">
        <v>12.5</v>
      </c>
      <c r="I141" s="37">
        <v>12.8</v>
      </c>
      <c r="J141" s="37">
        <v>12.9</v>
      </c>
      <c r="K141" s="37">
        <v>13.2</v>
      </c>
      <c r="L141" s="38">
        <v>14</v>
      </c>
    </row>
    <row r="142" spans="1:12">
      <c r="A142" s="29" t="s">
        <v>501</v>
      </c>
      <c r="B142" s="30" t="s">
        <v>502</v>
      </c>
      <c r="C142" s="31">
        <v>100</v>
      </c>
      <c r="D142" s="31">
        <v>100</v>
      </c>
      <c r="E142" s="31">
        <v>100</v>
      </c>
      <c r="F142" s="31">
        <v>100</v>
      </c>
      <c r="G142" s="31">
        <v>100</v>
      </c>
      <c r="H142" s="31">
        <v>100</v>
      </c>
      <c r="I142" s="31">
        <v>100</v>
      </c>
      <c r="J142" s="31">
        <v>100</v>
      </c>
      <c r="K142" s="31">
        <v>100</v>
      </c>
      <c r="L142" s="32">
        <v>100</v>
      </c>
    </row>
    <row r="143" spans="1:12">
      <c r="A143" s="33" t="s">
        <v>503</v>
      </c>
      <c r="B143" s="34" t="s">
        <v>476</v>
      </c>
      <c r="C143" s="34">
        <v>24.5</v>
      </c>
      <c r="D143" s="34">
        <v>24.6</v>
      </c>
      <c r="E143" s="34">
        <v>21.6</v>
      </c>
      <c r="F143" s="34">
        <v>22.2</v>
      </c>
      <c r="G143" s="34">
        <v>24.3</v>
      </c>
      <c r="H143" s="34">
        <v>23.7</v>
      </c>
      <c r="I143" s="34">
        <v>24</v>
      </c>
      <c r="J143" s="34">
        <v>26.6</v>
      </c>
      <c r="K143" s="34">
        <v>27.6</v>
      </c>
      <c r="L143" s="35">
        <v>25.9</v>
      </c>
    </row>
    <row r="144" spans="1:12">
      <c r="A144" s="33" t="s">
        <v>504</v>
      </c>
      <c r="B144" s="34" t="s">
        <v>478</v>
      </c>
      <c r="C144" s="34">
        <v>11.8</v>
      </c>
      <c r="D144" s="34">
        <v>15.3</v>
      </c>
      <c r="E144" s="34">
        <v>11.3</v>
      </c>
      <c r="F144" s="34">
        <v>10.5</v>
      </c>
      <c r="G144" s="34">
        <v>11.6</v>
      </c>
      <c r="H144" s="34">
        <v>11.7</v>
      </c>
      <c r="I144" s="34">
        <v>12</v>
      </c>
      <c r="J144" s="34">
        <v>13.9</v>
      </c>
      <c r="K144" s="34">
        <v>14.8</v>
      </c>
      <c r="L144" s="35">
        <v>13.7</v>
      </c>
    </row>
    <row r="145" spans="1:12">
      <c r="A145" s="33" t="s">
        <v>505</v>
      </c>
      <c r="B145" s="34" t="s">
        <v>480</v>
      </c>
      <c r="C145" s="34">
        <v>0.8</v>
      </c>
      <c r="D145" s="34">
        <v>1.5</v>
      </c>
      <c r="E145" s="34">
        <v>1</v>
      </c>
      <c r="F145" s="34">
        <v>0.9</v>
      </c>
      <c r="G145" s="34">
        <v>0.9</v>
      </c>
      <c r="H145" s="34">
        <v>0.9</v>
      </c>
      <c r="I145" s="34">
        <v>0.9</v>
      </c>
      <c r="J145" s="34">
        <v>1</v>
      </c>
      <c r="K145" s="34">
        <v>1.2</v>
      </c>
      <c r="L145" s="35">
        <v>1.1000000000000001</v>
      </c>
    </row>
    <row r="146" spans="1:12">
      <c r="A146" s="33" t="s">
        <v>506</v>
      </c>
      <c r="B146" s="34" t="s">
        <v>482</v>
      </c>
      <c r="C146" s="34">
        <v>11.9</v>
      </c>
      <c r="D146" s="34">
        <v>7.8</v>
      </c>
      <c r="E146" s="34">
        <v>9.1999999999999993</v>
      </c>
      <c r="F146" s="34">
        <v>10.8</v>
      </c>
      <c r="G146" s="34">
        <v>11.9</v>
      </c>
      <c r="H146" s="34">
        <v>11</v>
      </c>
      <c r="I146" s="34">
        <v>11.2</v>
      </c>
      <c r="J146" s="34">
        <v>11.6</v>
      </c>
      <c r="K146" s="34">
        <v>11.7</v>
      </c>
      <c r="L146" s="35">
        <v>11.1</v>
      </c>
    </row>
    <row r="147" spans="1:12">
      <c r="A147" s="33" t="s">
        <v>507</v>
      </c>
      <c r="B147" s="34" t="s">
        <v>484</v>
      </c>
      <c r="C147" s="34">
        <v>75.5</v>
      </c>
      <c r="D147" s="34">
        <v>75.400000000000006</v>
      </c>
      <c r="E147" s="34">
        <v>78.400000000000006</v>
      </c>
      <c r="F147" s="34">
        <v>77.8</v>
      </c>
      <c r="G147" s="34">
        <v>75.7</v>
      </c>
      <c r="H147" s="34">
        <v>76.3</v>
      </c>
      <c r="I147" s="34">
        <v>76</v>
      </c>
      <c r="J147" s="34">
        <v>73.400000000000006</v>
      </c>
      <c r="K147" s="34">
        <v>72.400000000000006</v>
      </c>
      <c r="L147" s="35">
        <v>74.099999999999994</v>
      </c>
    </row>
    <row r="148" spans="1:12">
      <c r="A148" s="33" t="s">
        <v>508</v>
      </c>
      <c r="B148" s="34" t="s">
        <v>486</v>
      </c>
      <c r="C148" s="34">
        <v>6</v>
      </c>
      <c r="D148" s="34">
        <v>5.7</v>
      </c>
      <c r="E148" s="34">
        <v>4.8</v>
      </c>
      <c r="F148" s="34">
        <v>4.8</v>
      </c>
      <c r="G148" s="34">
        <v>4.5</v>
      </c>
      <c r="H148" s="34">
        <v>4.5999999999999996</v>
      </c>
      <c r="I148" s="34">
        <v>4.5</v>
      </c>
      <c r="J148" s="34">
        <v>4.2</v>
      </c>
      <c r="K148" s="34">
        <v>3.4</v>
      </c>
      <c r="L148" s="35">
        <v>2.8</v>
      </c>
    </row>
    <row r="149" spans="1:12">
      <c r="A149" s="33" t="s">
        <v>509</v>
      </c>
      <c r="B149" s="34" t="s">
        <v>488</v>
      </c>
      <c r="C149" s="34">
        <v>62.3</v>
      </c>
      <c r="D149" s="34">
        <v>60</v>
      </c>
      <c r="E149" s="34">
        <v>64.8</v>
      </c>
      <c r="F149" s="34">
        <v>66.099999999999994</v>
      </c>
      <c r="G149" s="34">
        <v>63.9</v>
      </c>
      <c r="H149" s="34">
        <v>64.7</v>
      </c>
      <c r="I149" s="34">
        <v>64.5</v>
      </c>
      <c r="J149" s="34">
        <v>61.1</v>
      </c>
      <c r="K149" s="34">
        <v>60.4</v>
      </c>
      <c r="L149" s="35">
        <v>60.8</v>
      </c>
    </row>
    <row r="150" spans="1:12" ht="13.8" thickBot="1">
      <c r="A150" s="36" t="s">
        <v>510</v>
      </c>
      <c r="B150" s="37" t="s">
        <v>490</v>
      </c>
      <c r="C150" s="37">
        <v>7.2</v>
      </c>
      <c r="D150" s="37">
        <v>9.6</v>
      </c>
      <c r="E150" s="37">
        <v>8.8000000000000007</v>
      </c>
      <c r="F150" s="37">
        <v>6.9</v>
      </c>
      <c r="G150" s="37">
        <v>7.3</v>
      </c>
      <c r="H150" s="37">
        <v>7.1</v>
      </c>
      <c r="I150" s="37">
        <v>7</v>
      </c>
      <c r="J150" s="37">
        <v>8.1</v>
      </c>
      <c r="K150" s="37">
        <v>8.6</v>
      </c>
      <c r="L150" s="38">
        <v>10.5</v>
      </c>
    </row>
    <row r="151" spans="1:12">
      <c r="A151" s="26" t="s">
        <v>511</v>
      </c>
      <c r="B151" s="28" t="s">
        <v>512</v>
      </c>
      <c r="C151" s="26">
        <v>100</v>
      </c>
      <c r="D151" s="26">
        <v>100</v>
      </c>
      <c r="E151" s="26">
        <v>100</v>
      </c>
      <c r="F151" s="26">
        <v>100</v>
      </c>
      <c r="G151" s="26">
        <v>100</v>
      </c>
      <c r="H151" s="26">
        <v>100</v>
      </c>
      <c r="I151" s="26">
        <v>100</v>
      </c>
      <c r="J151" s="26">
        <v>100</v>
      </c>
      <c r="K151" s="26">
        <v>100</v>
      </c>
      <c r="L151" s="26">
        <v>100</v>
      </c>
    </row>
    <row r="152" spans="1:12">
      <c r="A152" s="26" t="s">
        <v>513</v>
      </c>
      <c r="B152" s="26" t="s">
        <v>476</v>
      </c>
      <c r="C152" s="26">
        <v>37.200000000000003</v>
      </c>
      <c r="D152" s="26">
        <v>41.9</v>
      </c>
      <c r="E152" s="26">
        <v>40.6</v>
      </c>
      <c r="F152" s="26">
        <v>38.9</v>
      </c>
      <c r="G152" s="26">
        <v>40.1</v>
      </c>
      <c r="H152" s="26">
        <v>40.4</v>
      </c>
      <c r="I152" s="26">
        <v>39.799999999999997</v>
      </c>
      <c r="J152" s="26">
        <v>41.5</v>
      </c>
      <c r="K152" s="26">
        <v>42.8</v>
      </c>
      <c r="L152" s="26">
        <v>41.6</v>
      </c>
    </row>
    <row r="153" spans="1:12">
      <c r="A153" s="26" t="s">
        <v>514</v>
      </c>
      <c r="B153" s="26" t="s">
        <v>478</v>
      </c>
      <c r="C153" s="26">
        <v>25.3</v>
      </c>
      <c r="D153" s="26">
        <v>27.7</v>
      </c>
      <c r="E153" s="26">
        <v>26.4</v>
      </c>
      <c r="F153" s="26">
        <v>25.7</v>
      </c>
      <c r="G153" s="26">
        <v>26.3</v>
      </c>
      <c r="H153" s="26">
        <v>26</v>
      </c>
      <c r="I153" s="26">
        <v>26.4</v>
      </c>
      <c r="J153" s="26">
        <v>27.6</v>
      </c>
      <c r="K153" s="26">
        <v>28.4</v>
      </c>
      <c r="L153" s="26">
        <v>27.3</v>
      </c>
    </row>
    <row r="154" spans="1:12">
      <c r="A154" s="26" t="s">
        <v>515</v>
      </c>
      <c r="B154" s="26" t="s">
        <v>480</v>
      </c>
      <c r="C154" s="26">
        <v>0.8</v>
      </c>
      <c r="D154" s="26">
        <v>0.9</v>
      </c>
      <c r="E154" s="26">
        <v>0.9</v>
      </c>
      <c r="F154" s="26">
        <v>0.9</v>
      </c>
      <c r="G154" s="26">
        <v>0.8</v>
      </c>
      <c r="H154" s="26">
        <v>1</v>
      </c>
      <c r="I154" s="26">
        <v>0.9</v>
      </c>
      <c r="J154" s="26">
        <v>0.9</v>
      </c>
      <c r="K154" s="26">
        <v>1</v>
      </c>
      <c r="L154" s="26">
        <v>1</v>
      </c>
    </row>
    <row r="155" spans="1:12">
      <c r="A155" s="26" t="s">
        <v>516</v>
      </c>
      <c r="B155" s="26" t="s">
        <v>482</v>
      </c>
      <c r="C155" s="26">
        <v>11.1</v>
      </c>
      <c r="D155" s="26">
        <v>13.3</v>
      </c>
      <c r="E155" s="26">
        <v>13.3</v>
      </c>
      <c r="F155" s="26">
        <v>12.3</v>
      </c>
      <c r="G155" s="26">
        <v>12.9</v>
      </c>
      <c r="H155" s="26">
        <v>13.4</v>
      </c>
      <c r="I155" s="26">
        <v>12.4</v>
      </c>
      <c r="J155" s="26">
        <v>13</v>
      </c>
      <c r="K155" s="26">
        <v>13.5</v>
      </c>
      <c r="L155" s="26">
        <v>13.4</v>
      </c>
    </row>
    <row r="156" spans="1:12">
      <c r="A156" s="26" t="s">
        <v>517</v>
      </c>
      <c r="B156" s="26" t="s">
        <v>484</v>
      </c>
      <c r="C156" s="26">
        <v>62.8</v>
      </c>
      <c r="D156" s="26">
        <v>58.1</v>
      </c>
      <c r="E156" s="26">
        <v>59.4</v>
      </c>
      <c r="F156" s="26">
        <v>61.1</v>
      </c>
      <c r="G156" s="26">
        <v>59.9</v>
      </c>
      <c r="H156" s="26">
        <v>59.6</v>
      </c>
      <c r="I156" s="26">
        <v>60.2</v>
      </c>
      <c r="J156" s="26">
        <v>58.5</v>
      </c>
      <c r="K156" s="26">
        <v>57.2</v>
      </c>
      <c r="L156" s="26">
        <v>58.4</v>
      </c>
    </row>
    <row r="157" spans="1:12">
      <c r="A157" s="26" t="s">
        <v>518</v>
      </c>
      <c r="B157" s="26" t="s">
        <v>486</v>
      </c>
      <c r="C157" s="26">
        <v>2.1</v>
      </c>
      <c r="D157" s="26">
        <v>1.9</v>
      </c>
      <c r="E157" s="26">
        <v>1.8</v>
      </c>
      <c r="F157" s="26">
        <v>1.8</v>
      </c>
      <c r="G157" s="26">
        <v>1.4</v>
      </c>
      <c r="H157" s="26">
        <v>1.5</v>
      </c>
      <c r="I157" s="26">
        <v>1.6</v>
      </c>
      <c r="J157" s="26">
        <v>1.4</v>
      </c>
      <c r="K157" s="26">
        <v>1.2</v>
      </c>
      <c r="L157" s="26">
        <v>1</v>
      </c>
    </row>
    <row r="158" spans="1:12">
      <c r="A158" s="26" t="s">
        <v>519</v>
      </c>
      <c r="B158" s="26" t="s">
        <v>488</v>
      </c>
      <c r="C158" s="26">
        <v>48.9</v>
      </c>
      <c r="D158" s="26">
        <v>40.5</v>
      </c>
      <c r="E158" s="26">
        <v>43.1</v>
      </c>
      <c r="F158" s="26">
        <v>46.7</v>
      </c>
      <c r="G158" s="26">
        <v>46</v>
      </c>
      <c r="H158" s="26">
        <v>45.4</v>
      </c>
      <c r="I158" s="26">
        <v>45.9</v>
      </c>
      <c r="J158" s="26">
        <v>43.8</v>
      </c>
      <c r="K158" s="26">
        <v>42.5</v>
      </c>
      <c r="L158" s="26">
        <v>41.6</v>
      </c>
    </row>
    <row r="159" spans="1:12">
      <c r="A159" s="26" t="s">
        <v>520</v>
      </c>
      <c r="B159" s="26" t="s">
        <v>490</v>
      </c>
      <c r="C159" s="26">
        <v>11.8</v>
      </c>
      <c r="D159" s="26">
        <v>15.7</v>
      </c>
      <c r="E159" s="26">
        <v>14.6</v>
      </c>
      <c r="F159" s="26">
        <v>12.6</v>
      </c>
      <c r="G159" s="26">
        <v>12.5</v>
      </c>
      <c r="H159" s="26">
        <v>12.7</v>
      </c>
      <c r="I159" s="26">
        <v>12.7</v>
      </c>
      <c r="J159" s="26">
        <v>13.2</v>
      </c>
      <c r="K159" s="26">
        <v>13.6</v>
      </c>
      <c r="L159" s="26">
        <v>15.7</v>
      </c>
    </row>
    <row r="160" spans="1:12">
      <c r="A160" s="26" t="s">
        <v>521</v>
      </c>
      <c r="B160" s="28" t="s">
        <v>522</v>
      </c>
      <c r="C160" s="26">
        <v>100</v>
      </c>
      <c r="D160" s="26">
        <v>100</v>
      </c>
      <c r="E160" s="26">
        <v>100</v>
      </c>
      <c r="F160" s="26">
        <v>100</v>
      </c>
      <c r="G160" s="26">
        <v>100</v>
      </c>
      <c r="H160" s="26">
        <v>100</v>
      </c>
      <c r="I160" s="26">
        <v>100</v>
      </c>
      <c r="J160" s="26">
        <v>100</v>
      </c>
      <c r="K160" s="26">
        <v>100</v>
      </c>
      <c r="L160" s="26">
        <v>100</v>
      </c>
    </row>
    <row r="161" spans="1:12">
      <c r="A161" s="26" t="s">
        <v>523</v>
      </c>
      <c r="B161" s="26" t="s">
        <v>476</v>
      </c>
      <c r="C161" s="26">
        <v>37.200000000000003</v>
      </c>
      <c r="D161" s="26">
        <v>41.6</v>
      </c>
      <c r="E161" s="26">
        <v>39.9</v>
      </c>
      <c r="F161" s="26">
        <v>39.200000000000003</v>
      </c>
      <c r="G161" s="26">
        <v>37.700000000000003</v>
      </c>
      <c r="H161" s="26">
        <v>39.9</v>
      </c>
      <c r="I161" s="26">
        <v>39.200000000000003</v>
      </c>
      <c r="J161" s="26">
        <v>40.6</v>
      </c>
      <c r="K161" s="26">
        <v>40.9</v>
      </c>
      <c r="L161" s="26">
        <v>39.6</v>
      </c>
    </row>
    <row r="162" spans="1:12">
      <c r="A162" s="26" t="s">
        <v>524</v>
      </c>
      <c r="B162" s="26" t="s">
        <v>478</v>
      </c>
      <c r="C162" s="26">
        <v>23.8</v>
      </c>
      <c r="D162" s="26">
        <v>25.9</v>
      </c>
      <c r="E162" s="26">
        <v>23.6</v>
      </c>
      <c r="F162" s="26">
        <v>22.6</v>
      </c>
      <c r="G162" s="26">
        <v>21.9</v>
      </c>
      <c r="H162" s="26">
        <v>22.3</v>
      </c>
      <c r="I162" s="26">
        <v>22.6</v>
      </c>
      <c r="J162" s="26">
        <v>25</v>
      </c>
      <c r="K162" s="26">
        <v>25.9</v>
      </c>
      <c r="L162" s="26">
        <v>25.1</v>
      </c>
    </row>
    <row r="163" spans="1:12">
      <c r="A163" s="26" t="s">
        <v>525</v>
      </c>
      <c r="B163" s="26" t="s">
        <v>480</v>
      </c>
      <c r="C163" s="26">
        <v>0.9</v>
      </c>
      <c r="D163" s="26">
        <v>1.2</v>
      </c>
      <c r="E163" s="26">
        <v>1</v>
      </c>
      <c r="F163" s="26">
        <v>0.9</v>
      </c>
      <c r="G163" s="26">
        <v>0.8</v>
      </c>
      <c r="H163" s="26">
        <v>0.9</v>
      </c>
      <c r="I163" s="26">
        <v>0.9</v>
      </c>
      <c r="J163" s="26">
        <v>0.9</v>
      </c>
      <c r="K163" s="26">
        <v>1.1000000000000001</v>
      </c>
      <c r="L163" s="26">
        <v>1</v>
      </c>
    </row>
    <row r="164" spans="1:12">
      <c r="A164" s="26" t="s">
        <v>526</v>
      </c>
      <c r="B164" s="26" t="s">
        <v>482</v>
      </c>
      <c r="C164" s="26">
        <v>12.5</v>
      </c>
      <c r="D164" s="26">
        <v>14.5</v>
      </c>
      <c r="E164" s="26">
        <v>15.3</v>
      </c>
      <c r="F164" s="26">
        <v>15.7</v>
      </c>
      <c r="G164" s="26">
        <v>15</v>
      </c>
      <c r="H164" s="26">
        <v>16.600000000000001</v>
      </c>
      <c r="I164" s="26">
        <v>15.7</v>
      </c>
      <c r="J164" s="26">
        <v>14.7</v>
      </c>
      <c r="K164" s="26">
        <v>14</v>
      </c>
      <c r="L164" s="26">
        <v>13.5</v>
      </c>
    </row>
    <row r="165" spans="1:12">
      <c r="A165" s="26" t="s">
        <v>527</v>
      </c>
      <c r="B165" s="26" t="s">
        <v>484</v>
      </c>
      <c r="C165" s="26">
        <v>62.8</v>
      </c>
      <c r="D165" s="26">
        <v>58.4</v>
      </c>
      <c r="E165" s="26">
        <v>60.1</v>
      </c>
      <c r="F165" s="26">
        <v>60.8</v>
      </c>
      <c r="G165" s="26">
        <v>62.3</v>
      </c>
      <c r="H165" s="26">
        <v>60.1</v>
      </c>
      <c r="I165" s="26">
        <v>60.8</v>
      </c>
      <c r="J165" s="26">
        <v>59.4</v>
      </c>
      <c r="K165" s="26">
        <v>59.1</v>
      </c>
      <c r="L165" s="26">
        <v>60.4</v>
      </c>
    </row>
    <row r="166" spans="1:12">
      <c r="A166" s="26" t="s">
        <v>528</v>
      </c>
      <c r="B166" s="26" t="s">
        <v>486</v>
      </c>
      <c r="C166" s="26">
        <v>1.1000000000000001</v>
      </c>
      <c r="D166" s="26">
        <v>0.9</v>
      </c>
      <c r="E166" s="26">
        <v>0.8</v>
      </c>
      <c r="F166" s="26">
        <v>0.8</v>
      </c>
      <c r="G166" s="26">
        <v>0.6</v>
      </c>
      <c r="H166" s="26">
        <v>0.6</v>
      </c>
      <c r="I166" s="26">
        <v>0.6</v>
      </c>
      <c r="J166" s="26">
        <v>0.6</v>
      </c>
      <c r="K166" s="26">
        <v>0.5</v>
      </c>
      <c r="L166" s="26">
        <v>0.5</v>
      </c>
    </row>
    <row r="167" spans="1:12">
      <c r="A167" s="26" t="s">
        <v>529</v>
      </c>
      <c r="B167" s="26" t="s">
        <v>488</v>
      </c>
      <c r="C167" s="26">
        <v>51</v>
      </c>
      <c r="D167" s="26">
        <v>43.7</v>
      </c>
      <c r="E167" s="26">
        <v>45.7</v>
      </c>
      <c r="F167" s="26">
        <v>48.5</v>
      </c>
      <c r="G167" s="26">
        <v>50.9</v>
      </c>
      <c r="H167" s="26">
        <v>48.9</v>
      </c>
      <c r="I167" s="26">
        <v>48.9</v>
      </c>
      <c r="J167" s="26">
        <v>47</v>
      </c>
      <c r="K167" s="26">
        <v>45.8</v>
      </c>
      <c r="L167" s="26">
        <v>46.3</v>
      </c>
    </row>
    <row r="168" spans="1:12">
      <c r="A168" s="26" t="s">
        <v>530</v>
      </c>
      <c r="B168" s="26" t="s">
        <v>490</v>
      </c>
      <c r="C168" s="26">
        <v>10.7</v>
      </c>
      <c r="D168" s="26">
        <v>13.8</v>
      </c>
      <c r="E168" s="26">
        <v>13.5</v>
      </c>
      <c r="F168" s="26">
        <v>11.4</v>
      </c>
      <c r="G168" s="26">
        <v>10.8</v>
      </c>
      <c r="H168" s="26">
        <v>10.7</v>
      </c>
      <c r="I168" s="26">
        <v>11.2</v>
      </c>
      <c r="J168" s="26">
        <v>11.9</v>
      </c>
      <c r="K168" s="26">
        <v>12.8</v>
      </c>
      <c r="L168" s="26">
        <v>13.6</v>
      </c>
    </row>
    <row r="169" spans="1:12">
      <c r="A169" s="26" t="s">
        <v>531</v>
      </c>
      <c r="B169" s="28" t="s">
        <v>532</v>
      </c>
      <c r="C169" s="26">
        <v>100</v>
      </c>
      <c r="D169" s="26">
        <v>100</v>
      </c>
      <c r="E169" s="26">
        <v>100</v>
      </c>
      <c r="F169" s="26">
        <v>100</v>
      </c>
      <c r="G169" s="26">
        <v>100</v>
      </c>
      <c r="H169" s="26">
        <v>100</v>
      </c>
      <c r="I169" s="26">
        <v>100</v>
      </c>
      <c r="J169" s="26">
        <v>100</v>
      </c>
      <c r="K169" s="26">
        <v>100</v>
      </c>
      <c r="L169" s="26">
        <v>100</v>
      </c>
    </row>
    <row r="170" spans="1:12">
      <c r="A170" s="26" t="s">
        <v>533</v>
      </c>
      <c r="B170" s="26" t="s">
        <v>476</v>
      </c>
      <c r="C170" s="26">
        <v>54.8</v>
      </c>
      <c r="D170" s="26">
        <v>63.9</v>
      </c>
      <c r="E170" s="26">
        <v>66.8</v>
      </c>
      <c r="F170" s="26">
        <v>65.599999999999994</v>
      </c>
      <c r="G170" s="26">
        <v>67.900000000000006</v>
      </c>
      <c r="H170" s="26">
        <v>69.2</v>
      </c>
      <c r="I170" s="26">
        <v>72</v>
      </c>
      <c r="J170" s="26">
        <v>76.900000000000006</v>
      </c>
      <c r="K170" s="26">
        <v>79.400000000000006</v>
      </c>
      <c r="L170" s="26">
        <v>77.900000000000006</v>
      </c>
    </row>
    <row r="171" spans="1:12">
      <c r="A171" s="26" t="s">
        <v>534</v>
      </c>
      <c r="B171" s="26" t="s">
        <v>478</v>
      </c>
      <c r="C171" s="26">
        <v>30.3</v>
      </c>
      <c r="D171" s="26">
        <v>33.9</v>
      </c>
      <c r="E171" s="26">
        <v>34.4</v>
      </c>
      <c r="F171" s="26">
        <v>35.6</v>
      </c>
      <c r="G171" s="26">
        <v>36.9</v>
      </c>
      <c r="H171" s="26">
        <v>36.4</v>
      </c>
      <c r="I171" s="26">
        <v>38</v>
      </c>
      <c r="J171" s="26">
        <v>39.5</v>
      </c>
      <c r="K171" s="26">
        <v>41.9</v>
      </c>
      <c r="L171" s="26">
        <v>41.8</v>
      </c>
    </row>
    <row r="172" spans="1:12">
      <c r="A172" s="26" t="s">
        <v>535</v>
      </c>
      <c r="B172" s="26" t="s">
        <v>480</v>
      </c>
      <c r="C172" s="26">
        <v>1.7</v>
      </c>
      <c r="D172" s="26">
        <v>2.1</v>
      </c>
      <c r="E172" s="26">
        <v>2</v>
      </c>
      <c r="F172" s="26">
        <v>2</v>
      </c>
      <c r="G172" s="26">
        <v>2</v>
      </c>
      <c r="H172" s="26">
        <v>2.2000000000000002</v>
      </c>
      <c r="I172" s="26">
        <v>2.2000000000000002</v>
      </c>
      <c r="J172" s="26">
        <v>2.2000000000000002</v>
      </c>
      <c r="K172" s="26">
        <v>2.2000000000000002</v>
      </c>
      <c r="L172" s="26">
        <v>2.1</v>
      </c>
    </row>
    <row r="173" spans="1:12">
      <c r="A173" s="26" t="s">
        <v>536</v>
      </c>
      <c r="B173" s="26" t="s">
        <v>482</v>
      </c>
      <c r="C173" s="26">
        <v>22.9</v>
      </c>
      <c r="D173" s="26">
        <v>27.9</v>
      </c>
      <c r="E173" s="26">
        <v>30.4</v>
      </c>
      <c r="F173" s="26">
        <v>28</v>
      </c>
      <c r="G173" s="26">
        <v>29</v>
      </c>
      <c r="H173" s="26">
        <v>30.7</v>
      </c>
      <c r="I173" s="26">
        <v>31.7</v>
      </c>
      <c r="J173" s="26">
        <v>35.1</v>
      </c>
      <c r="K173" s="26">
        <v>35.299999999999997</v>
      </c>
      <c r="L173" s="26">
        <v>33.9</v>
      </c>
    </row>
    <row r="174" spans="1:12">
      <c r="A174" s="26" t="s">
        <v>537</v>
      </c>
      <c r="B174" s="26" t="s">
        <v>484</v>
      </c>
      <c r="C174" s="26">
        <v>45.2</v>
      </c>
      <c r="D174" s="26">
        <v>36.1</v>
      </c>
      <c r="E174" s="26">
        <v>33.200000000000003</v>
      </c>
      <c r="F174" s="26">
        <v>34.4</v>
      </c>
      <c r="G174" s="26">
        <v>32.1</v>
      </c>
      <c r="H174" s="26">
        <v>30.8</v>
      </c>
      <c r="I174" s="26">
        <v>28</v>
      </c>
      <c r="J174" s="26">
        <v>23.1</v>
      </c>
      <c r="K174" s="26">
        <v>20.6</v>
      </c>
      <c r="L174" s="26">
        <v>22.1</v>
      </c>
    </row>
    <row r="175" spans="1:12">
      <c r="A175" s="26" t="s">
        <v>538</v>
      </c>
      <c r="B175" s="26" t="s">
        <v>486</v>
      </c>
      <c r="C175" s="26">
        <v>1</v>
      </c>
      <c r="D175" s="26">
        <v>0.6</v>
      </c>
      <c r="E175" s="26">
        <v>0.5</v>
      </c>
      <c r="F175" s="26">
        <v>0.5</v>
      </c>
      <c r="G175" s="26">
        <v>0.4</v>
      </c>
      <c r="H175" s="26">
        <v>0.4</v>
      </c>
      <c r="I175" s="26">
        <v>0.4</v>
      </c>
      <c r="J175" s="26">
        <v>0.3</v>
      </c>
      <c r="K175" s="26">
        <v>0.2</v>
      </c>
      <c r="L175" s="26">
        <v>0.2</v>
      </c>
    </row>
    <row r="176" spans="1:12">
      <c r="A176" s="26" t="s">
        <v>539</v>
      </c>
      <c r="B176" s="26" t="s">
        <v>488</v>
      </c>
      <c r="C176" s="26">
        <v>32.5</v>
      </c>
      <c r="D176" s="26">
        <v>23.6</v>
      </c>
      <c r="E176" s="26">
        <v>21.6</v>
      </c>
      <c r="F176" s="26">
        <v>21</v>
      </c>
      <c r="G176" s="26">
        <v>17.8</v>
      </c>
      <c r="H176" s="26">
        <v>17.2</v>
      </c>
      <c r="I176" s="26">
        <v>15.4</v>
      </c>
      <c r="J176" s="26">
        <v>12.9</v>
      </c>
      <c r="K176" s="26">
        <v>10.7</v>
      </c>
      <c r="L176" s="26">
        <v>11.9</v>
      </c>
    </row>
    <row r="177" spans="1:12">
      <c r="A177" s="26" t="s">
        <v>540</v>
      </c>
      <c r="B177" s="26" t="s">
        <v>490</v>
      </c>
      <c r="C177" s="26">
        <v>11.7</v>
      </c>
      <c r="D177" s="26">
        <v>11.9</v>
      </c>
      <c r="E177" s="26">
        <v>11.1</v>
      </c>
      <c r="F177" s="26">
        <v>12.8</v>
      </c>
      <c r="G177" s="26">
        <v>13.9</v>
      </c>
      <c r="H177" s="26">
        <v>13.2</v>
      </c>
      <c r="I177" s="26">
        <v>12.3</v>
      </c>
      <c r="J177" s="26">
        <v>9.9</v>
      </c>
      <c r="K177" s="26">
        <v>9.6999999999999993</v>
      </c>
      <c r="L177" s="26">
        <v>10</v>
      </c>
    </row>
    <row r="178" spans="1:12">
      <c r="A178" s="26" t="s">
        <v>541</v>
      </c>
      <c r="B178" s="28" t="s">
        <v>542</v>
      </c>
      <c r="C178" s="26">
        <v>100</v>
      </c>
      <c r="D178" s="26">
        <v>100</v>
      </c>
      <c r="E178" s="26">
        <v>100</v>
      </c>
      <c r="F178" s="26">
        <v>100</v>
      </c>
      <c r="G178" s="26">
        <v>100</v>
      </c>
      <c r="H178" s="26">
        <v>100</v>
      </c>
      <c r="I178" s="26">
        <v>100</v>
      </c>
      <c r="J178" s="26">
        <v>100</v>
      </c>
      <c r="K178" s="26">
        <v>100</v>
      </c>
      <c r="L178" s="26">
        <v>100</v>
      </c>
    </row>
    <row r="179" spans="1:12">
      <c r="A179" s="26" t="s">
        <v>543</v>
      </c>
      <c r="B179" s="26" t="s">
        <v>476</v>
      </c>
      <c r="C179" s="26">
        <v>43.7</v>
      </c>
      <c r="D179" s="26">
        <v>49.3</v>
      </c>
      <c r="E179" s="26">
        <v>46.7</v>
      </c>
      <c r="F179" s="26">
        <v>40.9</v>
      </c>
      <c r="G179" s="26">
        <v>42.3</v>
      </c>
      <c r="H179" s="26">
        <v>46.9</v>
      </c>
      <c r="I179" s="26">
        <v>42.8</v>
      </c>
      <c r="J179" s="26">
        <v>49.9</v>
      </c>
      <c r="K179" s="26">
        <v>46.3</v>
      </c>
      <c r="L179" s="26">
        <v>46.2</v>
      </c>
    </row>
    <row r="180" spans="1:12">
      <c r="A180" s="26" t="s">
        <v>544</v>
      </c>
      <c r="B180" s="26" t="s">
        <v>478</v>
      </c>
      <c r="C180" s="26">
        <v>24.3</v>
      </c>
      <c r="D180" s="26">
        <v>27.8</v>
      </c>
      <c r="E180" s="26">
        <v>26.9</v>
      </c>
      <c r="F180" s="26">
        <v>26</v>
      </c>
      <c r="G180" s="26">
        <v>26</v>
      </c>
      <c r="H180" s="26">
        <v>26.7</v>
      </c>
      <c r="I180" s="26">
        <v>26.6</v>
      </c>
      <c r="J180" s="26">
        <v>27.5</v>
      </c>
      <c r="K180" s="26">
        <v>28.2</v>
      </c>
      <c r="L180" s="26">
        <v>29</v>
      </c>
    </row>
    <row r="181" spans="1:12">
      <c r="A181" s="26" t="s">
        <v>545</v>
      </c>
      <c r="B181" s="26" t="s">
        <v>480</v>
      </c>
      <c r="C181" s="26">
        <v>0.8</v>
      </c>
      <c r="D181" s="26">
        <v>0.8</v>
      </c>
      <c r="E181" s="26">
        <v>0.2</v>
      </c>
      <c r="F181" s="26">
        <v>0</v>
      </c>
      <c r="G181" s="26">
        <v>0.2</v>
      </c>
      <c r="H181" s="26">
        <v>0.6</v>
      </c>
      <c r="I181" s="26">
        <v>0.7</v>
      </c>
      <c r="J181" s="26">
        <v>0.7</v>
      </c>
      <c r="K181" s="26">
        <v>0.8</v>
      </c>
      <c r="L181" s="26">
        <v>0.8</v>
      </c>
    </row>
    <row r="182" spans="1:12">
      <c r="A182" s="26" t="s">
        <v>546</v>
      </c>
      <c r="B182" s="26" t="s">
        <v>482</v>
      </c>
      <c r="C182" s="26">
        <v>18.600000000000001</v>
      </c>
      <c r="D182" s="26">
        <v>20.7</v>
      </c>
      <c r="E182" s="26">
        <v>19.600000000000001</v>
      </c>
      <c r="F182" s="26">
        <v>14.9</v>
      </c>
      <c r="G182" s="26">
        <v>16.100000000000001</v>
      </c>
      <c r="H182" s="26">
        <v>19.600000000000001</v>
      </c>
      <c r="I182" s="26">
        <v>15.6</v>
      </c>
      <c r="J182" s="26">
        <v>21.7</v>
      </c>
      <c r="K182" s="26">
        <v>17.3</v>
      </c>
      <c r="L182" s="26">
        <v>16.5</v>
      </c>
    </row>
    <row r="183" spans="1:12">
      <c r="A183" s="26" t="s">
        <v>547</v>
      </c>
      <c r="B183" s="26" t="s">
        <v>484</v>
      </c>
      <c r="C183" s="26">
        <v>56.3</v>
      </c>
      <c r="D183" s="26">
        <v>50.7</v>
      </c>
      <c r="E183" s="26">
        <v>53.3</v>
      </c>
      <c r="F183" s="26">
        <v>59.1</v>
      </c>
      <c r="G183" s="26">
        <v>57.7</v>
      </c>
      <c r="H183" s="26">
        <v>53.1</v>
      </c>
      <c r="I183" s="26">
        <v>57.2</v>
      </c>
      <c r="J183" s="26">
        <v>50.1</v>
      </c>
      <c r="K183" s="26">
        <v>53.7</v>
      </c>
      <c r="L183" s="26">
        <v>53.8</v>
      </c>
    </row>
    <row r="184" spans="1:12">
      <c r="A184" s="26" t="s">
        <v>548</v>
      </c>
      <c r="B184" s="26" t="s">
        <v>486</v>
      </c>
      <c r="C184" s="26">
        <v>1.2</v>
      </c>
      <c r="D184" s="26">
        <v>1</v>
      </c>
      <c r="E184" s="26">
        <v>1</v>
      </c>
      <c r="F184" s="26">
        <v>1.2</v>
      </c>
      <c r="G184" s="26">
        <v>0.8</v>
      </c>
      <c r="H184" s="26">
        <v>0.7</v>
      </c>
      <c r="I184" s="26">
        <v>0.9</v>
      </c>
      <c r="J184" s="26">
        <v>0.7</v>
      </c>
      <c r="K184" s="26">
        <v>0.6</v>
      </c>
      <c r="L184" s="26">
        <v>0.5</v>
      </c>
    </row>
    <row r="185" spans="1:12">
      <c r="A185" s="26" t="s">
        <v>549</v>
      </c>
      <c r="B185" s="26" t="s">
        <v>488</v>
      </c>
      <c r="C185" s="26">
        <v>47.4</v>
      </c>
      <c r="D185" s="26">
        <v>40</v>
      </c>
      <c r="E185" s="26">
        <v>42.9</v>
      </c>
      <c r="F185" s="26">
        <v>49.6</v>
      </c>
      <c r="G185" s="26">
        <v>48.6</v>
      </c>
      <c r="H185" s="26">
        <v>44.5</v>
      </c>
      <c r="I185" s="26">
        <v>47.9</v>
      </c>
      <c r="J185" s="26">
        <v>41.7</v>
      </c>
      <c r="K185" s="26">
        <v>44.6</v>
      </c>
      <c r="L185" s="26">
        <v>44.6</v>
      </c>
    </row>
    <row r="186" spans="1:12">
      <c r="A186" s="26" t="s">
        <v>550</v>
      </c>
      <c r="B186" s="26" t="s">
        <v>490</v>
      </c>
      <c r="C186" s="26">
        <v>7.7</v>
      </c>
      <c r="D186" s="26">
        <v>9.6</v>
      </c>
      <c r="E186" s="26">
        <v>9.4</v>
      </c>
      <c r="F186" s="26">
        <v>8.3000000000000007</v>
      </c>
      <c r="G186" s="26">
        <v>8.1999999999999993</v>
      </c>
      <c r="H186" s="26">
        <v>7.9</v>
      </c>
      <c r="I186" s="26">
        <v>8.4</v>
      </c>
      <c r="J186" s="26">
        <v>7.7</v>
      </c>
      <c r="K186" s="26">
        <v>8.4</v>
      </c>
      <c r="L186" s="26">
        <v>8.6999999999999993</v>
      </c>
    </row>
    <row r="187" spans="1:12">
      <c r="A187" s="26" t="s">
        <v>551</v>
      </c>
      <c r="B187" s="28" t="s">
        <v>552</v>
      </c>
      <c r="C187" s="26">
        <v>100</v>
      </c>
      <c r="D187" s="26">
        <v>100</v>
      </c>
      <c r="E187" s="26">
        <v>100</v>
      </c>
      <c r="F187" s="26">
        <v>100</v>
      </c>
      <c r="G187" s="26">
        <v>100</v>
      </c>
      <c r="H187" s="26">
        <v>100</v>
      </c>
      <c r="I187" s="26">
        <v>100</v>
      </c>
      <c r="J187" s="26">
        <v>100</v>
      </c>
      <c r="K187" s="26">
        <v>100</v>
      </c>
      <c r="L187" s="26">
        <v>100</v>
      </c>
    </row>
    <row r="188" spans="1:12">
      <c r="A188" s="26" t="s">
        <v>553</v>
      </c>
      <c r="B188" s="26" t="s">
        <v>476</v>
      </c>
      <c r="C188" s="26">
        <v>21.2</v>
      </c>
      <c r="D188" s="26">
        <v>14</v>
      </c>
      <c r="E188" s="26">
        <v>20.399999999999999</v>
      </c>
      <c r="F188" s="26">
        <v>20.9</v>
      </c>
      <c r="G188" s="26">
        <v>22.5</v>
      </c>
      <c r="H188" s="26">
        <v>21.7</v>
      </c>
      <c r="I188" s="26">
        <v>21</v>
      </c>
      <c r="J188" s="26">
        <v>21.5</v>
      </c>
      <c r="K188" s="26">
        <v>22.1</v>
      </c>
      <c r="L188" s="26">
        <v>21.6</v>
      </c>
    </row>
    <row r="189" spans="1:12">
      <c r="A189" s="26" t="s">
        <v>554</v>
      </c>
      <c r="B189" s="26" t="s">
        <v>478</v>
      </c>
      <c r="C189" s="26">
        <v>15</v>
      </c>
      <c r="D189" s="26">
        <v>14</v>
      </c>
      <c r="E189" s="26">
        <v>11.2</v>
      </c>
      <c r="F189" s="26">
        <v>10.5</v>
      </c>
      <c r="G189" s="26">
        <v>11.1</v>
      </c>
      <c r="H189" s="26">
        <v>10.5</v>
      </c>
      <c r="I189" s="26">
        <v>10.3</v>
      </c>
      <c r="J189" s="26">
        <v>10.3</v>
      </c>
      <c r="K189" s="26">
        <v>10.4</v>
      </c>
      <c r="L189" s="26">
        <v>10.3</v>
      </c>
    </row>
    <row r="190" spans="1:12">
      <c r="A190" s="26" t="s">
        <v>555</v>
      </c>
      <c r="B190" s="26" t="s">
        <v>480</v>
      </c>
      <c r="C190" s="26">
        <v>0.7</v>
      </c>
      <c r="D190" s="26">
        <v>0.9</v>
      </c>
      <c r="E190" s="26">
        <v>0.7</v>
      </c>
      <c r="F190" s="26">
        <v>0.6</v>
      </c>
      <c r="G190" s="26">
        <v>0.6</v>
      </c>
      <c r="H190" s="26">
        <v>0.6</v>
      </c>
      <c r="I190" s="26">
        <v>0.5</v>
      </c>
      <c r="J190" s="26">
        <v>0.5</v>
      </c>
      <c r="K190" s="26">
        <v>0.5</v>
      </c>
      <c r="L190" s="26">
        <v>0.5</v>
      </c>
    </row>
    <row r="191" spans="1:12">
      <c r="A191" s="26" t="s">
        <v>556</v>
      </c>
      <c r="B191" s="26" t="s">
        <v>482</v>
      </c>
      <c r="C191" s="26">
        <v>5.6</v>
      </c>
      <c r="D191" s="26">
        <v>-0.9</v>
      </c>
      <c r="E191" s="26">
        <v>8.6</v>
      </c>
      <c r="F191" s="26">
        <v>9.8000000000000007</v>
      </c>
      <c r="G191" s="26">
        <v>10.8</v>
      </c>
      <c r="H191" s="26">
        <v>10.7</v>
      </c>
      <c r="I191" s="26">
        <v>10.199999999999999</v>
      </c>
      <c r="J191" s="26">
        <v>10.7</v>
      </c>
      <c r="K191" s="26">
        <v>11.2</v>
      </c>
      <c r="L191" s="26">
        <v>10.8</v>
      </c>
    </row>
    <row r="192" spans="1:12">
      <c r="A192" s="26" t="s">
        <v>557</v>
      </c>
      <c r="B192" s="26" t="s">
        <v>484</v>
      </c>
      <c r="C192" s="26">
        <v>78.8</v>
      </c>
      <c r="D192" s="26">
        <v>86</v>
      </c>
      <c r="E192" s="26">
        <v>79.599999999999994</v>
      </c>
      <c r="F192" s="26">
        <v>79.099999999999994</v>
      </c>
      <c r="G192" s="26">
        <v>77.5</v>
      </c>
      <c r="H192" s="26">
        <v>78.3</v>
      </c>
      <c r="I192" s="26">
        <v>79</v>
      </c>
      <c r="J192" s="26">
        <v>78.5</v>
      </c>
      <c r="K192" s="26">
        <v>77.900000000000006</v>
      </c>
      <c r="L192" s="26">
        <v>78.400000000000006</v>
      </c>
    </row>
    <row r="193" spans="1:12">
      <c r="A193" s="26" t="s">
        <v>558</v>
      </c>
      <c r="B193" s="26" t="s">
        <v>486</v>
      </c>
      <c r="C193" s="26">
        <v>1.1000000000000001</v>
      </c>
      <c r="D193" s="26">
        <v>1.3</v>
      </c>
      <c r="E193" s="26">
        <v>0.8</v>
      </c>
      <c r="F193" s="26">
        <v>0.8</v>
      </c>
      <c r="G193" s="26">
        <v>0.5</v>
      </c>
      <c r="H193" s="26">
        <v>0.5</v>
      </c>
      <c r="I193" s="26">
        <v>0.5</v>
      </c>
      <c r="J193" s="26">
        <v>0.5</v>
      </c>
      <c r="K193" s="26">
        <v>0.4</v>
      </c>
      <c r="L193" s="26">
        <v>0.4</v>
      </c>
    </row>
    <row r="194" spans="1:12">
      <c r="A194" s="26" t="s">
        <v>559</v>
      </c>
      <c r="B194" s="26" t="s">
        <v>488</v>
      </c>
      <c r="C194" s="26">
        <v>72.2</v>
      </c>
      <c r="D194" s="26">
        <v>75.5</v>
      </c>
      <c r="E194" s="26">
        <v>71.2</v>
      </c>
      <c r="F194" s="26">
        <v>72.2</v>
      </c>
      <c r="G194" s="26">
        <v>71.5</v>
      </c>
      <c r="H194" s="26">
        <v>71.900000000000006</v>
      </c>
      <c r="I194" s="26">
        <v>73.3</v>
      </c>
      <c r="J194" s="26">
        <v>73</v>
      </c>
      <c r="K194" s="26">
        <v>72.2</v>
      </c>
      <c r="L194" s="26">
        <v>72.2</v>
      </c>
    </row>
    <row r="195" spans="1:12">
      <c r="A195" s="26" t="s">
        <v>560</v>
      </c>
      <c r="B195" s="26" t="s">
        <v>490</v>
      </c>
      <c r="C195" s="26">
        <v>5.4</v>
      </c>
      <c r="D195" s="26">
        <v>9.3000000000000007</v>
      </c>
      <c r="E195" s="26">
        <v>7.6</v>
      </c>
      <c r="F195" s="26">
        <v>6.1</v>
      </c>
      <c r="G195" s="26">
        <v>5.5</v>
      </c>
      <c r="H195" s="26">
        <v>5.9</v>
      </c>
      <c r="I195" s="26">
        <v>5.0999999999999996</v>
      </c>
      <c r="J195" s="26">
        <v>5</v>
      </c>
      <c r="K195" s="26">
        <v>5.3</v>
      </c>
      <c r="L195" s="26">
        <v>5.9</v>
      </c>
    </row>
    <row r="196" spans="1:12">
      <c r="A196" s="26" t="s">
        <v>561</v>
      </c>
      <c r="B196" s="28" t="s">
        <v>562</v>
      </c>
      <c r="C196" s="26">
        <v>100</v>
      </c>
      <c r="D196" s="26">
        <v>100</v>
      </c>
      <c r="E196" s="26">
        <v>100</v>
      </c>
      <c r="F196" s="26">
        <v>100</v>
      </c>
      <c r="G196" s="26">
        <v>100</v>
      </c>
      <c r="H196" s="26">
        <v>100</v>
      </c>
      <c r="I196" s="26">
        <v>100</v>
      </c>
      <c r="J196" s="26">
        <v>100</v>
      </c>
      <c r="K196" s="26">
        <v>100</v>
      </c>
      <c r="L196" s="26">
        <v>100</v>
      </c>
    </row>
    <row r="197" spans="1:12">
      <c r="A197" s="26" t="s">
        <v>563</v>
      </c>
      <c r="B197" s="26" t="s">
        <v>476</v>
      </c>
      <c r="C197" s="26">
        <v>42.5</v>
      </c>
      <c r="D197" s="26">
        <v>47.3</v>
      </c>
      <c r="E197" s="26">
        <v>48.4</v>
      </c>
      <c r="F197" s="26">
        <v>49</v>
      </c>
      <c r="G197" s="26">
        <v>43.5</v>
      </c>
      <c r="H197" s="26">
        <v>43.5</v>
      </c>
      <c r="I197" s="26">
        <v>42.9</v>
      </c>
      <c r="J197" s="26">
        <v>45</v>
      </c>
      <c r="K197" s="26">
        <v>47</v>
      </c>
      <c r="L197" s="26">
        <v>46.8</v>
      </c>
    </row>
    <row r="198" spans="1:12">
      <c r="A198" s="26" t="s">
        <v>564</v>
      </c>
      <c r="B198" s="26" t="s">
        <v>478</v>
      </c>
      <c r="C198" s="26">
        <v>25.4</v>
      </c>
      <c r="D198" s="26">
        <v>26.9</v>
      </c>
      <c r="E198" s="26">
        <v>26.7</v>
      </c>
      <c r="F198" s="26">
        <v>26.8</v>
      </c>
      <c r="G198" s="26">
        <v>24.6</v>
      </c>
      <c r="H198" s="26">
        <v>24.1</v>
      </c>
      <c r="I198" s="26">
        <v>23.4</v>
      </c>
      <c r="J198" s="26">
        <v>23.5</v>
      </c>
      <c r="K198" s="26">
        <v>24.9</v>
      </c>
      <c r="L198" s="26">
        <v>24.8</v>
      </c>
    </row>
    <row r="199" spans="1:12">
      <c r="A199" s="26" t="s">
        <v>565</v>
      </c>
      <c r="B199" s="26" t="s">
        <v>480</v>
      </c>
      <c r="C199" s="26">
        <v>0.8</v>
      </c>
      <c r="D199" s="26">
        <v>1</v>
      </c>
      <c r="E199" s="26">
        <v>1</v>
      </c>
      <c r="F199" s="26">
        <v>0.9</v>
      </c>
      <c r="G199" s="26">
        <v>0.8</v>
      </c>
      <c r="H199" s="26">
        <v>0.8</v>
      </c>
      <c r="I199" s="26">
        <v>0.7</v>
      </c>
      <c r="J199" s="26">
        <v>0.7</v>
      </c>
      <c r="K199" s="26">
        <v>0.8</v>
      </c>
      <c r="L199" s="26">
        <v>0.9</v>
      </c>
    </row>
    <row r="200" spans="1:12">
      <c r="A200" s="26" t="s">
        <v>566</v>
      </c>
      <c r="B200" s="26" t="s">
        <v>482</v>
      </c>
      <c r="C200" s="26">
        <v>16.3</v>
      </c>
      <c r="D200" s="26">
        <v>19.399999999999999</v>
      </c>
      <c r="E200" s="26">
        <v>20.8</v>
      </c>
      <c r="F200" s="26">
        <v>21.4</v>
      </c>
      <c r="G200" s="26">
        <v>18.100000000000001</v>
      </c>
      <c r="H200" s="26">
        <v>18.600000000000001</v>
      </c>
      <c r="I200" s="26">
        <v>18.7</v>
      </c>
      <c r="J200" s="26">
        <v>20.7</v>
      </c>
      <c r="K200" s="26">
        <v>21.2</v>
      </c>
      <c r="L200" s="26">
        <v>21.1</v>
      </c>
    </row>
    <row r="201" spans="1:12">
      <c r="A201" s="26" t="s">
        <v>567</v>
      </c>
      <c r="B201" s="26" t="s">
        <v>484</v>
      </c>
      <c r="C201" s="26">
        <v>57.5</v>
      </c>
      <c r="D201" s="26">
        <v>52.7</v>
      </c>
      <c r="E201" s="26">
        <v>51.6</v>
      </c>
      <c r="F201" s="26">
        <v>51</v>
      </c>
      <c r="G201" s="26">
        <v>56.5</v>
      </c>
      <c r="H201" s="26">
        <v>56.5</v>
      </c>
      <c r="I201" s="26">
        <v>57.1</v>
      </c>
      <c r="J201" s="26">
        <v>55</v>
      </c>
      <c r="K201" s="26">
        <v>53</v>
      </c>
      <c r="L201" s="26">
        <v>53.2</v>
      </c>
    </row>
    <row r="202" spans="1:12">
      <c r="A202" s="26" t="s">
        <v>568</v>
      </c>
      <c r="B202" s="26" t="s">
        <v>486</v>
      </c>
      <c r="C202" s="26">
        <v>0.8</v>
      </c>
      <c r="D202" s="26">
        <v>0.6</v>
      </c>
      <c r="E202" s="26">
        <v>0.7</v>
      </c>
      <c r="F202" s="26">
        <v>0.7</v>
      </c>
      <c r="G202" s="26">
        <v>0.5</v>
      </c>
      <c r="H202" s="26">
        <v>0.5</v>
      </c>
      <c r="I202" s="26">
        <v>0.4</v>
      </c>
      <c r="J202" s="26">
        <v>0.4</v>
      </c>
      <c r="K202" s="26">
        <v>0.3</v>
      </c>
      <c r="L202" s="26">
        <v>0.2</v>
      </c>
    </row>
    <row r="203" spans="1:12">
      <c r="A203" s="26" t="s">
        <v>569</v>
      </c>
      <c r="B203" s="26" t="s">
        <v>488</v>
      </c>
      <c r="C203" s="26">
        <v>41.1</v>
      </c>
      <c r="D203" s="26">
        <v>35.799999999999997</v>
      </c>
      <c r="E203" s="26">
        <v>36</v>
      </c>
      <c r="F203" s="26">
        <v>37.1</v>
      </c>
      <c r="G203" s="26">
        <v>42.5</v>
      </c>
      <c r="H203" s="26">
        <v>43.3</v>
      </c>
      <c r="I203" s="26">
        <v>44.4</v>
      </c>
      <c r="J203" s="26">
        <v>42.6</v>
      </c>
      <c r="K203" s="26">
        <v>40.9</v>
      </c>
      <c r="L203" s="26">
        <v>41.7</v>
      </c>
    </row>
    <row r="204" spans="1:12">
      <c r="A204" s="26" t="s">
        <v>570</v>
      </c>
      <c r="B204" s="26" t="s">
        <v>490</v>
      </c>
      <c r="C204" s="26">
        <v>15.6</v>
      </c>
      <c r="D204" s="26">
        <v>16.2</v>
      </c>
      <c r="E204" s="26">
        <v>14.9</v>
      </c>
      <c r="F204" s="26">
        <v>13.2</v>
      </c>
      <c r="G204" s="26">
        <v>13.5</v>
      </c>
      <c r="H204" s="26">
        <v>12.8</v>
      </c>
      <c r="I204" s="26">
        <v>12.3</v>
      </c>
      <c r="J204" s="26">
        <v>12</v>
      </c>
      <c r="K204" s="26">
        <v>11.9</v>
      </c>
      <c r="L204" s="26">
        <v>11.2</v>
      </c>
    </row>
    <row r="205" spans="1:12">
      <c r="A205" s="26" t="s">
        <v>571</v>
      </c>
      <c r="B205" s="28" t="s">
        <v>572</v>
      </c>
      <c r="C205" s="26">
        <v>100</v>
      </c>
      <c r="D205" s="26">
        <v>100</v>
      </c>
      <c r="E205" s="26">
        <v>100</v>
      </c>
      <c r="F205" s="26">
        <v>100</v>
      </c>
      <c r="G205" s="26">
        <v>100</v>
      </c>
      <c r="H205" s="26">
        <v>100</v>
      </c>
      <c r="I205" s="26">
        <v>100</v>
      </c>
      <c r="J205" s="26">
        <v>100</v>
      </c>
      <c r="K205" s="26">
        <v>100</v>
      </c>
      <c r="L205" s="26">
        <v>100</v>
      </c>
    </row>
    <row r="206" spans="1:12">
      <c r="A206" s="26" t="s">
        <v>573</v>
      </c>
      <c r="B206" s="26" t="s">
        <v>476</v>
      </c>
      <c r="C206" s="26">
        <v>36.200000000000003</v>
      </c>
      <c r="D206" s="26">
        <v>38.299999999999997</v>
      </c>
      <c r="E206" s="26">
        <v>38.1</v>
      </c>
      <c r="F206" s="26">
        <v>38.4</v>
      </c>
      <c r="G206" s="26">
        <v>34.1</v>
      </c>
      <c r="H206" s="26">
        <v>35.700000000000003</v>
      </c>
      <c r="I206" s="26">
        <v>37.299999999999997</v>
      </c>
      <c r="J206" s="26">
        <v>39.299999999999997</v>
      </c>
      <c r="K206" s="26">
        <v>40.700000000000003</v>
      </c>
      <c r="L206" s="26">
        <v>41.2</v>
      </c>
    </row>
    <row r="207" spans="1:12">
      <c r="A207" s="26" t="s">
        <v>574</v>
      </c>
      <c r="B207" s="26" t="s">
        <v>478</v>
      </c>
      <c r="C207" s="26">
        <v>28.8</v>
      </c>
      <c r="D207" s="26">
        <v>29.8</v>
      </c>
      <c r="E207" s="26">
        <v>29.1</v>
      </c>
      <c r="F207" s="26">
        <v>29.4</v>
      </c>
      <c r="G207" s="26">
        <v>26.3</v>
      </c>
      <c r="H207" s="26">
        <v>26.6</v>
      </c>
      <c r="I207" s="26">
        <v>27.2</v>
      </c>
      <c r="J207" s="26">
        <v>27.5</v>
      </c>
      <c r="K207" s="26">
        <v>28.3</v>
      </c>
      <c r="L207" s="26">
        <v>28.8</v>
      </c>
    </row>
    <row r="208" spans="1:12">
      <c r="A208" s="26" t="s">
        <v>575</v>
      </c>
      <c r="B208" s="26" t="s">
        <v>480</v>
      </c>
      <c r="C208" s="26">
        <v>0.5</v>
      </c>
      <c r="D208" s="26">
        <v>0.7</v>
      </c>
      <c r="E208" s="26">
        <v>0.7</v>
      </c>
      <c r="F208" s="26">
        <v>0.7</v>
      </c>
      <c r="G208" s="26">
        <v>0.6</v>
      </c>
      <c r="H208" s="26">
        <v>0.6</v>
      </c>
      <c r="I208" s="26">
        <v>0.6</v>
      </c>
      <c r="J208" s="26">
        <v>0.6</v>
      </c>
      <c r="K208" s="26">
        <v>0.6</v>
      </c>
      <c r="L208" s="26">
        <v>0.6</v>
      </c>
    </row>
    <row r="209" spans="1:12">
      <c r="A209" s="26" t="s">
        <v>576</v>
      </c>
      <c r="B209" s="26" t="s">
        <v>482</v>
      </c>
      <c r="C209" s="26">
        <v>6.8</v>
      </c>
      <c r="D209" s="26">
        <v>7.9</v>
      </c>
      <c r="E209" s="26">
        <v>8.3000000000000007</v>
      </c>
      <c r="F209" s="26">
        <v>8.3000000000000007</v>
      </c>
      <c r="G209" s="26">
        <v>7.1</v>
      </c>
      <c r="H209" s="26">
        <v>8.5</v>
      </c>
      <c r="I209" s="26">
        <v>9.6</v>
      </c>
      <c r="J209" s="26">
        <v>11.2</v>
      </c>
      <c r="K209" s="26">
        <v>11.9</v>
      </c>
      <c r="L209" s="26">
        <v>11.8</v>
      </c>
    </row>
    <row r="210" spans="1:12">
      <c r="A210" s="26" t="s">
        <v>577</v>
      </c>
      <c r="B210" s="26" t="s">
        <v>484</v>
      </c>
      <c r="C210" s="26">
        <v>63.8</v>
      </c>
      <c r="D210" s="26">
        <v>61.7</v>
      </c>
      <c r="E210" s="26">
        <v>61.9</v>
      </c>
      <c r="F210" s="26">
        <v>61.6</v>
      </c>
      <c r="G210" s="26">
        <v>65.900000000000006</v>
      </c>
      <c r="H210" s="26">
        <v>64.3</v>
      </c>
      <c r="I210" s="26">
        <v>62.7</v>
      </c>
      <c r="J210" s="26">
        <v>60.7</v>
      </c>
      <c r="K210" s="26">
        <v>59.3</v>
      </c>
      <c r="L210" s="26">
        <v>58.8</v>
      </c>
    </row>
    <row r="211" spans="1:12">
      <c r="A211" s="26" t="s">
        <v>578</v>
      </c>
      <c r="B211" s="26" t="s">
        <v>486</v>
      </c>
      <c r="C211" s="26">
        <v>1.6</v>
      </c>
      <c r="D211" s="26">
        <v>1.3</v>
      </c>
      <c r="E211" s="26">
        <v>1.2</v>
      </c>
      <c r="F211" s="26">
        <v>1.2</v>
      </c>
      <c r="G211" s="26">
        <v>1.1000000000000001</v>
      </c>
      <c r="H211" s="26">
        <v>1</v>
      </c>
      <c r="I211" s="26">
        <v>1</v>
      </c>
      <c r="J211" s="26">
        <v>0.9</v>
      </c>
      <c r="K211" s="26">
        <v>0.8</v>
      </c>
      <c r="L211" s="26">
        <v>0.7</v>
      </c>
    </row>
    <row r="212" spans="1:12">
      <c r="A212" s="26" t="s">
        <v>579</v>
      </c>
      <c r="B212" s="26" t="s">
        <v>488</v>
      </c>
      <c r="C212" s="26">
        <v>48.2</v>
      </c>
      <c r="D212" s="26">
        <v>43.1</v>
      </c>
      <c r="E212" s="26">
        <v>47.1</v>
      </c>
      <c r="F212" s="26">
        <v>48.4</v>
      </c>
      <c r="G212" s="26">
        <v>51.3</v>
      </c>
      <c r="H212" s="26">
        <v>51</v>
      </c>
      <c r="I212" s="26">
        <v>49.8</v>
      </c>
      <c r="J212" s="26">
        <v>48.1</v>
      </c>
      <c r="K212" s="26">
        <v>46.8</v>
      </c>
      <c r="L212" s="26">
        <v>44.9</v>
      </c>
    </row>
    <row r="213" spans="1:12">
      <c r="A213" s="26" t="s">
        <v>580</v>
      </c>
      <c r="B213" s="26" t="s">
        <v>490</v>
      </c>
      <c r="C213" s="26">
        <v>14.1</v>
      </c>
      <c r="D213" s="26">
        <v>17.2</v>
      </c>
      <c r="E213" s="26">
        <v>13.5</v>
      </c>
      <c r="F213" s="26">
        <v>11.9</v>
      </c>
      <c r="G213" s="26">
        <v>13.5</v>
      </c>
      <c r="H213" s="26">
        <v>12.3</v>
      </c>
      <c r="I213" s="26">
        <v>11.9</v>
      </c>
      <c r="J213" s="26">
        <v>11.7</v>
      </c>
      <c r="K213" s="26">
        <v>11.7</v>
      </c>
      <c r="L213" s="26">
        <v>13.2</v>
      </c>
    </row>
    <row r="214" spans="1:12">
      <c r="A214" s="26" t="s">
        <v>581</v>
      </c>
      <c r="B214" s="28" t="s">
        <v>582</v>
      </c>
      <c r="C214" s="26">
        <v>100</v>
      </c>
      <c r="D214" s="26">
        <v>100</v>
      </c>
      <c r="E214" s="26">
        <v>100</v>
      </c>
      <c r="F214" s="26">
        <v>100</v>
      </c>
      <c r="G214" s="26">
        <v>100</v>
      </c>
      <c r="H214" s="26">
        <v>100</v>
      </c>
      <c r="I214" s="26">
        <v>100</v>
      </c>
      <c r="J214" s="26">
        <v>100</v>
      </c>
      <c r="K214" s="26">
        <v>100</v>
      </c>
      <c r="L214" s="26">
        <v>100</v>
      </c>
    </row>
    <row r="215" spans="1:12">
      <c r="A215" s="26" t="s">
        <v>583</v>
      </c>
      <c r="B215" s="26" t="s">
        <v>476</v>
      </c>
      <c r="C215" s="26">
        <v>44.5</v>
      </c>
      <c r="D215" s="26">
        <v>50.7</v>
      </c>
      <c r="E215" s="26">
        <v>52</v>
      </c>
      <c r="F215" s="26">
        <v>49.6</v>
      </c>
      <c r="G215" s="26">
        <v>52.2</v>
      </c>
      <c r="H215" s="26">
        <v>48</v>
      </c>
      <c r="I215" s="26">
        <v>50.1</v>
      </c>
      <c r="J215" s="26">
        <v>49.2</v>
      </c>
      <c r="K215" s="26">
        <v>51.6</v>
      </c>
      <c r="L215" s="26">
        <v>52.1</v>
      </c>
    </row>
    <row r="216" spans="1:12">
      <c r="A216" s="26" t="s">
        <v>584</v>
      </c>
      <c r="B216" s="26" t="s">
        <v>478</v>
      </c>
      <c r="C216" s="26">
        <v>26.9</v>
      </c>
      <c r="D216" s="26">
        <v>27.1</v>
      </c>
      <c r="E216" s="26">
        <v>27.4</v>
      </c>
      <c r="F216" s="26">
        <v>27.7</v>
      </c>
      <c r="G216" s="26">
        <v>29.7</v>
      </c>
      <c r="H216" s="26">
        <v>28.2</v>
      </c>
      <c r="I216" s="26">
        <v>29.9</v>
      </c>
      <c r="J216" s="26">
        <v>30.9</v>
      </c>
      <c r="K216" s="26">
        <v>30.9</v>
      </c>
      <c r="L216" s="26">
        <v>31.6</v>
      </c>
    </row>
    <row r="217" spans="1:12">
      <c r="A217" s="26" t="s">
        <v>585</v>
      </c>
      <c r="B217" s="26" t="s">
        <v>480</v>
      </c>
      <c r="C217" s="26">
        <v>1</v>
      </c>
      <c r="D217" s="26">
        <v>1</v>
      </c>
      <c r="E217" s="26">
        <v>1</v>
      </c>
      <c r="F217" s="26">
        <v>1.1000000000000001</v>
      </c>
      <c r="G217" s="26">
        <v>1.1000000000000001</v>
      </c>
      <c r="H217" s="26">
        <v>1.8</v>
      </c>
      <c r="I217" s="26">
        <v>1.9</v>
      </c>
      <c r="J217" s="26">
        <v>1.9</v>
      </c>
      <c r="K217" s="26">
        <v>1.1000000000000001</v>
      </c>
      <c r="L217" s="26">
        <v>1.2</v>
      </c>
    </row>
    <row r="218" spans="1:12">
      <c r="A218" s="26" t="s">
        <v>586</v>
      </c>
      <c r="B218" s="26" t="s">
        <v>482</v>
      </c>
      <c r="C218" s="26">
        <v>16.7</v>
      </c>
      <c r="D218" s="26">
        <v>22.6</v>
      </c>
      <c r="E218" s="26">
        <v>23.6</v>
      </c>
      <c r="F218" s="26">
        <v>20.8</v>
      </c>
      <c r="G218" s="26">
        <v>21.4</v>
      </c>
      <c r="H218" s="26">
        <v>18</v>
      </c>
      <c r="I218" s="26">
        <v>18.2</v>
      </c>
      <c r="J218" s="26">
        <v>16.399999999999999</v>
      </c>
      <c r="K218" s="26">
        <v>19.5</v>
      </c>
      <c r="L218" s="26">
        <v>19.3</v>
      </c>
    </row>
    <row r="219" spans="1:12">
      <c r="A219" s="26" t="s">
        <v>587</v>
      </c>
      <c r="B219" s="26" t="s">
        <v>484</v>
      </c>
      <c r="C219" s="26">
        <v>55.5</v>
      </c>
      <c r="D219" s="26">
        <v>49.3</v>
      </c>
      <c r="E219" s="26">
        <v>48</v>
      </c>
      <c r="F219" s="26">
        <v>50.4</v>
      </c>
      <c r="G219" s="26">
        <v>47.8</v>
      </c>
      <c r="H219" s="26">
        <v>52</v>
      </c>
      <c r="I219" s="26">
        <v>49.9</v>
      </c>
      <c r="J219" s="26">
        <v>50.8</v>
      </c>
      <c r="K219" s="26">
        <v>48.4</v>
      </c>
      <c r="L219" s="26">
        <v>47.9</v>
      </c>
    </row>
    <row r="220" spans="1:12">
      <c r="A220" s="26" t="s">
        <v>588</v>
      </c>
      <c r="B220" s="26" t="s">
        <v>486</v>
      </c>
      <c r="C220" s="26">
        <v>1.2</v>
      </c>
      <c r="D220" s="26">
        <v>0.9</v>
      </c>
      <c r="E220" s="26">
        <v>0.8</v>
      </c>
      <c r="F220" s="26">
        <v>1</v>
      </c>
      <c r="G220" s="26">
        <v>0.7</v>
      </c>
      <c r="H220" s="26">
        <v>0.8</v>
      </c>
      <c r="I220" s="26">
        <v>0.8</v>
      </c>
      <c r="J220" s="26">
        <v>0.7</v>
      </c>
      <c r="K220" s="26">
        <v>0.6</v>
      </c>
      <c r="L220" s="26">
        <v>0.5</v>
      </c>
    </row>
    <row r="221" spans="1:12">
      <c r="A221" s="26" t="s">
        <v>589</v>
      </c>
      <c r="B221" s="26" t="s">
        <v>488</v>
      </c>
      <c r="C221" s="26">
        <v>38.200000000000003</v>
      </c>
      <c r="D221" s="26">
        <v>31.1</v>
      </c>
      <c r="E221" s="26">
        <v>30.9</v>
      </c>
      <c r="F221" s="26">
        <v>34.799999999999997</v>
      </c>
      <c r="G221" s="26">
        <v>32.5</v>
      </c>
      <c r="H221" s="26">
        <v>35.4</v>
      </c>
      <c r="I221" s="26">
        <v>34.1</v>
      </c>
      <c r="J221" s="26">
        <v>34.6</v>
      </c>
      <c r="K221" s="26">
        <v>32.700000000000003</v>
      </c>
      <c r="L221" s="26">
        <v>31.4</v>
      </c>
    </row>
    <row r="222" spans="1:12">
      <c r="A222" s="26" t="s">
        <v>590</v>
      </c>
      <c r="B222" s="26" t="s">
        <v>490</v>
      </c>
      <c r="C222" s="26">
        <v>16</v>
      </c>
      <c r="D222" s="26">
        <v>17.2</v>
      </c>
      <c r="E222" s="26">
        <v>16.3</v>
      </c>
      <c r="F222" s="26">
        <v>14.7</v>
      </c>
      <c r="G222" s="26">
        <v>14.7</v>
      </c>
      <c r="H222" s="26">
        <v>15.8</v>
      </c>
      <c r="I222" s="26">
        <v>15.1</v>
      </c>
      <c r="J222" s="26">
        <v>15.5</v>
      </c>
      <c r="K222" s="26">
        <v>15.2</v>
      </c>
      <c r="L222" s="26">
        <v>16.100000000000001</v>
      </c>
    </row>
    <row r="223" spans="1:12">
      <c r="A223" s="26" t="s">
        <v>591</v>
      </c>
      <c r="B223" s="28" t="s">
        <v>592</v>
      </c>
      <c r="C223" s="26">
        <v>100</v>
      </c>
      <c r="D223" s="26">
        <v>100</v>
      </c>
      <c r="E223" s="26">
        <v>100</v>
      </c>
      <c r="F223" s="26">
        <v>100</v>
      </c>
      <c r="G223" s="26">
        <v>100</v>
      </c>
      <c r="H223" s="26">
        <v>100</v>
      </c>
      <c r="I223" s="26">
        <v>100</v>
      </c>
      <c r="J223" s="26">
        <v>100</v>
      </c>
      <c r="K223" s="26">
        <v>100</v>
      </c>
      <c r="L223" s="26">
        <v>100</v>
      </c>
    </row>
    <row r="224" spans="1:12">
      <c r="A224" s="26" t="s">
        <v>593</v>
      </c>
      <c r="B224" s="26" t="s">
        <v>322</v>
      </c>
      <c r="C224" s="26">
        <v>28.5</v>
      </c>
      <c r="D224" s="26">
        <v>34.799999999999997</v>
      </c>
      <c r="E224" s="26">
        <v>31.6</v>
      </c>
      <c r="F224" s="26">
        <v>28.5</v>
      </c>
      <c r="G224" s="26">
        <v>28.2</v>
      </c>
      <c r="H224" s="26">
        <v>28.3</v>
      </c>
      <c r="I224" s="26">
        <v>29.3</v>
      </c>
      <c r="J224" s="26">
        <v>33.4</v>
      </c>
      <c r="K224" s="26">
        <v>33</v>
      </c>
      <c r="L224" s="26">
        <v>33</v>
      </c>
    </row>
    <row r="225" spans="1:12">
      <c r="A225" s="26" t="s">
        <v>594</v>
      </c>
      <c r="B225" s="26" t="s">
        <v>324</v>
      </c>
      <c r="C225" s="26">
        <v>11.3</v>
      </c>
      <c r="D225" s="26">
        <v>12.5</v>
      </c>
      <c r="E225" s="26">
        <v>11.4</v>
      </c>
      <c r="F225" s="26">
        <v>10.1</v>
      </c>
      <c r="G225" s="26">
        <v>10.199999999999999</v>
      </c>
      <c r="H225" s="26">
        <v>10.199999999999999</v>
      </c>
      <c r="I225" s="26">
        <v>10.7</v>
      </c>
      <c r="J225" s="26">
        <v>12.2</v>
      </c>
      <c r="K225" s="26">
        <v>12.7</v>
      </c>
      <c r="L225" s="26">
        <v>12.5</v>
      </c>
    </row>
    <row r="226" spans="1:12">
      <c r="A226" s="26" t="s">
        <v>595</v>
      </c>
      <c r="B226" s="26" t="s">
        <v>326</v>
      </c>
      <c r="C226" s="26">
        <v>1.4</v>
      </c>
      <c r="D226" s="26">
        <v>2.1</v>
      </c>
      <c r="E226" s="26">
        <v>1.9</v>
      </c>
      <c r="F226" s="26">
        <v>1.8</v>
      </c>
      <c r="G226" s="26">
        <v>1.7</v>
      </c>
      <c r="H226" s="26">
        <v>1.8</v>
      </c>
      <c r="I226" s="26">
        <v>1.8</v>
      </c>
      <c r="J226" s="26">
        <v>2</v>
      </c>
      <c r="K226" s="26">
        <v>2.1</v>
      </c>
      <c r="L226" s="26">
        <v>2</v>
      </c>
    </row>
    <row r="227" spans="1:12">
      <c r="A227" s="26" t="s">
        <v>596</v>
      </c>
      <c r="B227" s="26" t="s">
        <v>328</v>
      </c>
      <c r="C227" s="26">
        <v>15.9</v>
      </c>
      <c r="D227" s="26">
        <v>20.2</v>
      </c>
      <c r="E227" s="26">
        <v>18.2</v>
      </c>
      <c r="F227" s="26">
        <v>16.5</v>
      </c>
      <c r="G227" s="26">
        <v>16.2</v>
      </c>
      <c r="H227" s="26">
        <v>16.3</v>
      </c>
      <c r="I227" s="26">
        <v>16.8</v>
      </c>
      <c r="J227" s="26">
        <v>19.2</v>
      </c>
      <c r="K227" s="26">
        <v>18.2</v>
      </c>
      <c r="L227" s="26">
        <v>18.600000000000001</v>
      </c>
    </row>
    <row r="228" spans="1:12">
      <c r="A228" s="26" t="s">
        <v>597</v>
      </c>
      <c r="B228" s="26" t="s">
        <v>330</v>
      </c>
      <c r="C228" s="26">
        <v>71.5</v>
      </c>
      <c r="D228" s="26">
        <v>65.2</v>
      </c>
      <c r="E228" s="26">
        <v>68.400000000000006</v>
      </c>
      <c r="F228" s="26">
        <v>71.5</v>
      </c>
      <c r="G228" s="26">
        <v>71.8</v>
      </c>
      <c r="H228" s="26">
        <v>71.7</v>
      </c>
      <c r="I228" s="26">
        <v>70.7</v>
      </c>
      <c r="J228" s="26">
        <v>66.599999999999994</v>
      </c>
      <c r="K228" s="26">
        <v>67</v>
      </c>
      <c r="L228" s="26">
        <v>67</v>
      </c>
    </row>
    <row r="229" spans="1:12">
      <c r="A229" s="26" t="s">
        <v>598</v>
      </c>
      <c r="B229" s="26" t="s">
        <v>332</v>
      </c>
      <c r="C229" s="26">
        <v>3.1</v>
      </c>
      <c r="D229" s="26">
        <v>2.4</v>
      </c>
      <c r="E229" s="26">
        <v>2.2000000000000002</v>
      </c>
      <c r="F229" s="26">
        <v>2.4</v>
      </c>
      <c r="G229" s="26">
        <v>2.4</v>
      </c>
      <c r="H229" s="26">
        <v>2.6</v>
      </c>
      <c r="I229" s="26">
        <v>2.2999999999999998</v>
      </c>
      <c r="J229" s="26">
        <v>2</v>
      </c>
      <c r="K229" s="26">
        <v>2</v>
      </c>
      <c r="L229" s="26">
        <v>1.8</v>
      </c>
    </row>
    <row r="230" spans="1:12">
      <c r="A230" s="26" t="s">
        <v>599</v>
      </c>
      <c r="B230" s="26" t="s">
        <v>334</v>
      </c>
      <c r="C230" s="26">
        <v>61.7</v>
      </c>
      <c r="D230" s="26">
        <v>54.9</v>
      </c>
      <c r="E230" s="26">
        <v>58.4</v>
      </c>
      <c r="F230" s="26">
        <v>62.3</v>
      </c>
      <c r="G230" s="26">
        <v>62.5</v>
      </c>
      <c r="H230" s="26">
        <v>62.1</v>
      </c>
      <c r="I230" s="26">
        <v>61.3</v>
      </c>
      <c r="J230" s="26">
        <v>55.9</v>
      </c>
      <c r="K230" s="26">
        <v>54.9</v>
      </c>
      <c r="L230" s="26">
        <v>55</v>
      </c>
    </row>
    <row r="231" spans="1:12">
      <c r="A231" s="26" t="s">
        <v>600</v>
      </c>
      <c r="B231" s="26" t="s">
        <v>336</v>
      </c>
      <c r="C231" s="26">
        <v>6.6</v>
      </c>
      <c r="D231" s="26">
        <v>7.9</v>
      </c>
      <c r="E231" s="26">
        <v>7.8</v>
      </c>
      <c r="F231" s="26">
        <v>6.8</v>
      </c>
      <c r="G231" s="26">
        <v>7</v>
      </c>
      <c r="H231" s="26">
        <v>7.1</v>
      </c>
      <c r="I231" s="26">
        <v>7.2</v>
      </c>
      <c r="J231" s="26">
        <v>8.6999999999999993</v>
      </c>
      <c r="K231" s="26">
        <v>10</v>
      </c>
      <c r="L231" s="26">
        <v>10.3</v>
      </c>
    </row>
    <row r="232" spans="1:12">
      <c r="A232" s="26" t="s">
        <v>601</v>
      </c>
      <c r="B232" s="28" t="s">
        <v>602</v>
      </c>
      <c r="C232" s="26">
        <v>100</v>
      </c>
      <c r="D232" s="26">
        <v>100</v>
      </c>
      <c r="E232" s="26">
        <v>100</v>
      </c>
      <c r="F232" s="26">
        <v>100</v>
      </c>
      <c r="G232" s="26">
        <v>100</v>
      </c>
      <c r="H232" s="26">
        <v>100</v>
      </c>
      <c r="I232" s="26">
        <v>100</v>
      </c>
      <c r="J232" s="26">
        <v>100</v>
      </c>
      <c r="K232" s="26">
        <v>100</v>
      </c>
      <c r="L232" s="26">
        <v>100</v>
      </c>
    </row>
    <row r="233" spans="1:12">
      <c r="A233" s="26" t="s">
        <v>603</v>
      </c>
      <c r="B233" s="26" t="s">
        <v>476</v>
      </c>
      <c r="C233" s="26">
        <v>25.6</v>
      </c>
      <c r="D233" s="26">
        <v>30.8</v>
      </c>
      <c r="E233" s="26">
        <v>27.9</v>
      </c>
      <c r="F233" s="26">
        <v>24.4</v>
      </c>
      <c r="G233" s="26">
        <v>24.5</v>
      </c>
      <c r="H233" s="26">
        <v>24.8</v>
      </c>
      <c r="I233" s="26">
        <v>25.2</v>
      </c>
      <c r="J233" s="26">
        <v>27.4</v>
      </c>
      <c r="K233" s="26">
        <v>27.9</v>
      </c>
      <c r="L233" s="26">
        <v>27.8</v>
      </c>
    </row>
    <row r="234" spans="1:12">
      <c r="A234" s="26" t="s">
        <v>604</v>
      </c>
      <c r="B234" s="26" t="s">
        <v>478</v>
      </c>
      <c r="C234" s="26">
        <v>11.1</v>
      </c>
      <c r="D234" s="26">
        <v>11.1</v>
      </c>
      <c r="E234" s="26">
        <v>11</v>
      </c>
      <c r="F234" s="26">
        <v>10.3</v>
      </c>
      <c r="G234" s="26">
        <v>10.3</v>
      </c>
      <c r="H234" s="26">
        <v>10.3</v>
      </c>
      <c r="I234" s="26">
        <v>10.5</v>
      </c>
      <c r="J234" s="26">
        <v>10.9</v>
      </c>
      <c r="K234" s="26">
        <v>11.5</v>
      </c>
      <c r="L234" s="26">
        <v>11.7</v>
      </c>
    </row>
    <row r="235" spans="1:12">
      <c r="A235" s="26" t="s">
        <v>605</v>
      </c>
      <c r="B235" s="26" t="s">
        <v>480</v>
      </c>
      <c r="C235" s="26">
        <v>2.7</v>
      </c>
      <c r="D235" s="26">
        <v>3.9</v>
      </c>
      <c r="E235" s="26">
        <v>3.9</v>
      </c>
      <c r="F235" s="26">
        <v>3.6</v>
      </c>
      <c r="G235" s="26">
        <v>3.5</v>
      </c>
      <c r="H235" s="26">
        <v>3.4</v>
      </c>
      <c r="I235" s="26">
        <v>3.2</v>
      </c>
      <c r="J235" s="26">
        <v>3.2</v>
      </c>
      <c r="K235" s="26">
        <v>3.3</v>
      </c>
      <c r="L235" s="26">
        <v>3.2</v>
      </c>
    </row>
    <row r="236" spans="1:12">
      <c r="A236" s="26" t="s">
        <v>606</v>
      </c>
      <c r="B236" s="26" t="s">
        <v>482</v>
      </c>
      <c r="C236" s="26">
        <v>11.8</v>
      </c>
      <c r="D236" s="26">
        <v>15.8</v>
      </c>
      <c r="E236" s="26">
        <v>12.9</v>
      </c>
      <c r="F236" s="26">
        <v>10.6</v>
      </c>
      <c r="G236" s="26">
        <v>10.7</v>
      </c>
      <c r="H236" s="26">
        <v>11.1</v>
      </c>
      <c r="I236" s="26">
        <v>11.4</v>
      </c>
      <c r="J236" s="26">
        <v>13.3</v>
      </c>
      <c r="K236" s="26">
        <v>13.2</v>
      </c>
      <c r="L236" s="26">
        <v>12.9</v>
      </c>
    </row>
    <row r="237" spans="1:12">
      <c r="A237" s="26" t="s">
        <v>607</v>
      </c>
      <c r="B237" s="26" t="s">
        <v>484</v>
      </c>
      <c r="C237" s="26">
        <v>74.400000000000006</v>
      </c>
      <c r="D237" s="26">
        <v>69.2</v>
      </c>
      <c r="E237" s="26">
        <v>72.099999999999994</v>
      </c>
      <c r="F237" s="26">
        <v>75.599999999999994</v>
      </c>
      <c r="G237" s="26">
        <v>75.5</v>
      </c>
      <c r="H237" s="26">
        <v>75.2</v>
      </c>
      <c r="I237" s="26">
        <v>74.8</v>
      </c>
      <c r="J237" s="26">
        <v>72.599999999999994</v>
      </c>
      <c r="K237" s="26">
        <v>72.099999999999994</v>
      </c>
      <c r="L237" s="26">
        <v>72.2</v>
      </c>
    </row>
    <row r="238" spans="1:12">
      <c r="A238" s="26" t="s">
        <v>608</v>
      </c>
      <c r="B238" s="26" t="s">
        <v>486</v>
      </c>
      <c r="C238" s="26">
        <v>3</v>
      </c>
      <c r="D238" s="26">
        <v>2.1</v>
      </c>
      <c r="E238" s="26">
        <v>1.9</v>
      </c>
      <c r="F238" s="26">
        <v>2</v>
      </c>
      <c r="G238" s="26">
        <v>1.4</v>
      </c>
      <c r="H238" s="26">
        <v>1.4</v>
      </c>
      <c r="I238" s="26">
        <v>1.4</v>
      </c>
      <c r="J238" s="26">
        <v>1.3</v>
      </c>
      <c r="K238" s="26">
        <v>1.1000000000000001</v>
      </c>
      <c r="L238" s="26">
        <v>1</v>
      </c>
    </row>
    <row r="239" spans="1:12">
      <c r="A239" s="26" t="s">
        <v>609</v>
      </c>
      <c r="B239" s="26" t="s">
        <v>488</v>
      </c>
      <c r="C239" s="26">
        <v>64.400000000000006</v>
      </c>
      <c r="D239" s="26">
        <v>59.2</v>
      </c>
      <c r="E239" s="26">
        <v>61.6</v>
      </c>
      <c r="F239" s="26">
        <v>66.400000000000006</v>
      </c>
      <c r="G239" s="26">
        <v>67.5</v>
      </c>
      <c r="H239" s="26">
        <v>67.3</v>
      </c>
      <c r="I239" s="26">
        <v>66.5</v>
      </c>
      <c r="J239" s="26">
        <v>63.7</v>
      </c>
      <c r="K239" s="26">
        <v>62.5</v>
      </c>
      <c r="L239" s="26">
        <v>62.3</v>
      </c>
    </row>
    <row r="240" spans="1:12">
      <c r="A240" s="26" t="s">
        <v>610</v>
      </c>
      <c r="B240" s="26" t="s">
        <v>490</v>
      </c>
      <c r="C240" s="26">
        <v>7</v>
      </c>
      <c r="D240" s="26">
        <v>7.9</v>
      </c>
      <c r="E240" s="26">
        <v>8.6</v>
      </c>
      <c r="F240" s="26">
        <v>7.1</v>
      </c>
      <c r="G240" s="26">
        <v>6.7</v>
      </c>
      <c r="H240" s="26">
        <v>6.6</v>
      </c>
      <c r="I240" s="26">
        <v>6.8</v>
      </c>
      <c r="J240" s="26">
        <v>7.7</v>
      </c>
      <c r="K240" s="26">
        <v>8.5</v>
      </c>
      <c r="L240" s="26">
        <v>8.9</v>
      </c>
    </row>
    <row r="241" spans="1:12">
      <c r="A241" s="26" t="s">
        <v>611</v>
      </c>
      <c r="B241" s="28" t="s">
        <v>612</v>
      </c>
      <c r="C241" s="26">
        <v>100</v>
      </c>
      <c r="D241" s="26">
        <v>100</v>
      </c>
      <c r="E241" s="26">
        <v>100</v>
      </c>
      <c r="F241" s="26">
        <v>100</v>
      </c>
      <c r="G241" s="26">
        <v>100</v>
      </c>
      <c r="H241" s="26">
        <v>100</v>
      </c>
      <c r="I241" s="26">
        <v>100</v>
      </c>
      <c r="J241" s="26">
        <v>100</v>
      </c>
      <c r="K241" s="26">
        <v>100</v>
      </c>
      <c r="L241" s="26">
        <v>100</v>
      </c>
    </row>
    <row r="242" spans="1:12">
      <c r="A242" s="26" t="s">
        <v>613</v>
      </c>
      <c r="B242" s="26" t="s">
        <v>476</v>
      </c>
      <c r="C242" s="26">
        <v>31.6</v>
      </c>
      <c r="D242" s="26">
        <v>32.700000000000003</v>
      </c>
      <c r="E242" s="26">
        <v>31.2</v>
      </c>
      <c r="F242" s="26">
        <v>28.5</v>
      </c>
      <c r="G242" s="26">
        <v>30.8</v>
      </c>
      <c r="H242" s="26">
        <v>31</v>
      </c>
      <c r="I242" s="26">
        <v>31.9</v>
      </c>
      <c r="J242" s="26">
        <v>33.299999999999997</v>
      </c>
      <c r="K242" s="26">
        <v>34.299999999999997</v>
      </c>
      <c r="L242" s="26">
        <v>34.1</v>
      </c>
    </row>
    <row r="243" spans="1:12">
      <c r="A243" s="26" t="s">
        <v>614</v>
      </c>
      <c r="B243" s="26" t="s">
        <v>478</v>
      </c>
      <c r="C243" s="26">
        <v>23.8</v>
      </c>
      <c r="D243" s="26">
        <v>23.5</v>
      </c>
      <c r="E243" s="26">
        <v>21.9</v>
      </c>
      <c r="F243" s="26">
        <v>20.8</v>
      </c>
      <c r="G243" s="26">
        <v>21.6</v>
      </c>
      <c r="H243" s="26">
        <v>21.3</v>
      </c>
      <c r="I243" s="26">
        <v>21.6</v>
      </c>
      <c r="J243" s="26">
        <v>22.4</v>
      </c>
      <c r="K243" s="26">
        <v>23</v>
      </c>
      <c r="L243" s="26">
        <v>22.7</v>
      </c>
    </row>
    <row r="244" spans="1:12">
      <c r="A244" s="26" t="s">
        <v>615</v>
      </c>
      <c r="B244" s="26" t="s">
        <v>480</v>
      </c>
      <c r="C244" s="26">
        <v>1.2</v>
      </c>
      <c r="D244" s="26">
        <v>1.5</v>
      </c>
      <c r="E244" s="26">
        <v>1.3</v>
      </c>
      <c r="F244" s="26">
        <v>1.2</v>
      </c>
      <c r="G244" s="26">
        <v>1.2</v>
      </c>
      <c r="H244" s="26">
        <v>1.1000000000000001</v>
      </c>
      <c r="I244" s="26">
        <v>1.1000000000000001</v>
      </c>
      <c r="J244" s="26">
        <v>1.1000000000000001</v>
      </c>
      <c r="K244" s="26">
        <v>1.2</v>
      </c>
      <c r="L244" s="26">
        <v>1.2</v>
      </c>
    </row>
    <row r="245" spans="1:12">
      <c r="A245" s="26" t="s">
        <v>616</v>
      </c>
      <c r="B245" s="26" t="s">
        <v>482</v>
      </c>
      <c r="C245" s="26">
        <v>6.5</v>
      </c>
      <c r="D245" s="26">
        <v>7.7</v>
      </c>
      <c r="E245" s="26">
        <v>7.9</v>
      </c>
      <c r="F245" s="26">
        <v>6.5</v>
      </c>
      <c r="G245" s="26">
        <v>8.1</v>
      </c>
      <c r="H245" s="26">
        <v>8.6</v>
      </c>
      <c r="I245" s="26">
        <v>9.1999999999999993</v>
      </c>
      <c r="J245" s="26">
        <v>9.8000000000000007</v>
      </c>
      <c r="K245" s="26">
        <v>10.199999999999999</v>
      </c>
      <c r="L245" s="26">
        <v>10.199999999999999</v>
      </c>
    </row>
    <row r="246" spans="1:12">
      <c r="A246" s="26" t="s">
        <v>617</v>
      </c>
      <c r="B246" s="26" t="s">
        <v>484</v>
      </c>
      <c r="C246" s="26">
        <v>68.400000000000006</v>
      </c>
      <c r="D246" s="26">
        <v>67.3</v>
      </c>
      <c r="E246" s="26">
        <v>68.8</v>
      </c>
      <c r="F246" s="26">
        <v>71.5</v>
      </c>
      <c r="G246" s="26">
        <v>69.2</v>
      </c>
      <c r="H246" s="26">
        <v>69</v>
      </c>
      <c r="I246" s="26">
        <v>68.099999999999994</v>
      </c>
      <c r="J246" s="26">
        <v>66.7</v>
      </c>
      <c r="K246" s="26">
        <v>65.7</v>
      </c>
      <c r="L246" s="26">
        <v>65.900000000000006</v>
      </c>
    </row>
    <row r="247" spans="1:12">
      <c r="A247" s="26" t="s">
        <v>618</v>
      </c>
      <c r="B247" s="26" t="s">
        <v>486</v>
      </c>
      <c r="C247" s="26">
        <v>4.7</v>
      </c>
      <c r="D247" s="26">
        <v>3.6</v>
      </c>
      <c r="E247" s="26">
        <v>2.8</v>
      </c>
      <c r="F247" s="26">
        <v>3.7</v>
      </c>
      <c r="G247" s="26">
        <v>3.1</v>
      </c>
      <c r="H247" s="26">
        <v>3.3</v>
      </c>
      <c r="I247" s="26">
        <v>2.8</v>
      </c>
      <c r="J247" s="26">
        <v>2.5</v>
      </c>
      <c r="K247" s="26">
        <v>1.9</v>
      </c>
      <c r="L247" s="26">
        <v>1.7</v>
      </c>
    </row>
    <row r="248" spans="1:12">
      <c r="A248" s="26" t="s">
        <v>619</v>
      </c>
      <c r="B248" s="26" t="s">
        <v>488</v>
      </c>
      <c r="C248" s="26">
        <v>55.3</v>
      </c>
      <c r="D248" s="26">
        <v>53.6</v>
      </c>
      <c r="E248" s="26">
        <v>56.5</v>
      </c>
      <c r="F248" s="26">
        <v>57.5</v>
      </c>
      <c r="G248" s="26">
        <v>56.9</v>
      </c>
      <c r="H248" s="26">
        <v>56.2</v>
      </c>
      <c r="I248" s="26">
        <v>56.3</v>
      </c>
      <c r="J248" s="26">
        <v>54.3</v>
      </c>
      <c r="K248" s="26">
        <v>53.3</v>
      </c>
      <c r="L248" s="26">
        <v>51.3</v>
      </c>
    </row>
    <row r="249" spans="1:12">
      <c r="A249" s="26" t="s">
        <v>620</v>
      </c>
      <c r="B249" s="26" t="s">
        <v>490</v>
      </c>
      <c r="C249" s="26">
        <v>8.4</v>
      </c>
      <c r="D249" s="26">
        <v>10.1</v>
      </c>
      <c r="E249" s="26">
        <v>9.5</v>
      </c>
      <c r="F249" s="26">
        <v>10.3</v>
      </c>
      <c r="G249" s="26">
        <v>9.1</v>
      </c>
      <c r="H249" s="26">
        <v>9.5</v>
      </c>
      <c r="I249" s="26">
        <v>9.1</v>
      </c>
      <c r="J249" s="26">
        <v>10</v>
      </c>
      <c r="K249" s="26">
        <v>10.4</v>
      </c>
      <c r="L249" s="26">
        <v>12.9</v>
      </c>
    </row>
    <row r="250" spans="1:12">
      <c r="A250" s="26" t="s">
        <v>621</v>
      </c>
      <c r="B250" s="28" t="s">
        <v>622</v>
      </c>
      <c r="C250" s="26">
        <v>100</v>
      </c>
      <c r="D250" s="26">
        <v>100</v>
      </c>
      <c r="E250" s="26">
        <v>100</v>
      </c>
      <c r="F250" s="26">
        <v>100</v>
      </c>
      <c r="G250" s="26">
        <v>100</v>
      </c>
      <c r="H250" s="26">
        <v>100</v>
      </c>
      <c r="I250" s="26">
        <v>100</v>
      </c>
      <c r="J250" s="26">
        <v>100</v>
      </c>
      <c r="K250" s="26">
        <v>100</v>
      </c>
      <c r="L250" s="26">
        <v>100</v>
      </c>
    </row>
    <row r="251" spans="1:12">
      <c r="A251" s="26" t="s">
        <v>623</v>
      </c>
      <c r="B251" s="26" t="s">
        <v>476</v>
      </c>
      <c r="C251" s="26">
        <v>43.4</v>
      </c>
      <c r="D251" s="26">
        <v>40.4</v>
      </c>
      <c r="E251" s="26">
        <v>44.6</v>
      </c>
      <c r="F251" s="26">
        <v>40.799999999999997</v>
      </c>
      <c r="G251" s="26">
        <v>52.2</v>
      </c>
      <c r="H251" s="26">
        <v>52.3</v>
      </c>
      <c r="I251" s="26">
        <v>51.4</v>
      </c>
      <c r="J251" s="26">
        <v>49.9</v>
      </c>
      <c r="K251" s="26">
        <v>40.700000000000003</v>
      </c>
      <c r="L251" s="26">
        <v>36.299999999999997</v>
      </c>
    </row>
    <row r="252" spans="1:12">
      <c r="A252" s="26" t="s">
        <v>624</v>
      </c>
      <c r="B252" s="26" t="s">
        <v>478</v>
      </c>
      <c r="C252" s="26">
        <v>39.1</v>
      </c>
      <c r="D252" s="26">
        <v>35.200000000000003</v>
      </c>
      <c r="E252" s="26">
        <v>36</v>
      </c>
      <c r="F252" s="26">
        <v>32.799999999999997</v>
      </c>
      <c r="G252" s="26">
        <v>42.6</v>
      </c>
      <c r="H252" s="26">
        <v>42</v>
      </c>
      <c r="I252" s="26">
        <v>43.4</v>
      </c>
      <c r="J252" s="26">
        <v>42.3</v>
      </c>
      <c r="K252" s="26">
        <v>34.799999999999997</v>
      </c>
      <c r="L252" s="26">
        <v>30.8</v>
      </c>
    </row>
    <row r="253" spans="1:12">
      <c r="A253" s="26" t="s">
        <v>625</v>
      </c>
      <c r="B253" s="26" t="s">
        <v>480</v>
      </c>
      <c r="C253" s="26">
        <v>1.2</v>
      </c>
      <c r="D253" s="26">
        <v>1.3</v>
      </c>
      <c r="E253" s="26">
        <v>1.3</v>
      </c>
      <c r="F253" s="26">
        <v>1.2</v>
      </c>
      <c r="G253" s="26">
        <v>1.5</v>
      </c>
      <c r="H253" s="26">
        <v>1.4</v>
      </c>
      <c r="I253" s="26">
        <v>1.4</v>
      </c>
      <c r="J253" s="26">
        <v>1.4</v>
      </c>
      <c r="K253" s="26">
        <v>1.2</v>
      </c>
      <c r="L253" s="26">
        <v>1.1000000000000001</v>
      </c>
    </row>
    <row r="254" spans="1:12">
      <c r="A254" s="26" t="s">
        <v>626</v>
      </c>
      <c r="B254" s="26" t="s">
        <v>482</v>
      </c>
      <c r="C254" s="26">
        <v>3</v>
      </c>
      <c r="D254" s="26">
        <v>4</v>
      </c>
      <c r="E254" s="26">
        <v>7.3</v>
      </c>
      <c r="F254" s="26">
        <v>6.8</v>
      </c>
      <c r="G254" s="26">
        <v>8</v>
      </c>
      <c r="H254" s="26">
        <v>8.9</v>
      </c>
      <c r="I254" s="26">
        <v>6.5</v>
      </c>
      <c r="J254" s="26">
        <v>6.2</v>
      </c>
      <c r="K254" s="26">
        <v>4.7</v>
      </c>
      <c r="L254" s="26">
        <v>4.5</v>
      </c>
    </row>
    <row r="255" spans="1:12">
      <c r="A255" s="26" t="s">
        <v>627</v>
      </c>
      <c r="B255" s="26" t="s">
        <v>484</v>
      </c>
      <c r="C255" s="26">
        <v>56.6</v>
      </c>
      <c r="D255" s="26">
        <v>59.6</v>
      </c>
      <c r="E255" s="26">
        <v>55.4</v>
      </c>
      <c r="F255" s="26">
        <v>59.2</v>
      </c>
      <c r="G255" s="26">
        <v>47.8</v>
      </c>
      <c r="H255" s="26">
        <v>47.7</v>
      </c>
      <c r="I255" s="26">
        <v>48.6</v>
      </c>
      <c r="J255" s="26">
        <v>50.1</v>
      </c>
      <c r="K255" s="26">
        <v>59.3</v>
      </c>
      <c r="L255" s="26">
        <v>63.7</v>
      </c>
    </row>
    <row r="256" spans="1:12">
      <c r="A256" s="26" t="s">
        <v>628</v>
      </c>
      <c r="B256" s="26" t="s">
        <v>486</v>
      </c>
      <c r="C256" s="26">
        <v>1.3</v>
      </c>
      <c r="D256" s="26">
        <v>1.2</v>
      </c>
      <c r="E256" s="26">
        <v>1</v>
      </c>
      <c r="F256" s="26">
        <v>1.6</v>
      </c>
      <c r="G256" s="26">
        <v>0.5</v>
      </c>
      <c r="H256" s="26">
        <v>0.4</v>
      </c>
      <c r="I256" s="26">
        <v>0.4</v>
      </c>
      <c r="J256" s="26">
        <v>0.3</v>
      </c>
      <c r="K256" s="26">
        <v>0.4</v>
      </c>
      <c r="L256" s="26">
        <v>0.4</v>
      </c>
    </row>
    <row r="257" spans="1:12">
      <c r="A257" s="26" t="s">
        <v>629</v>
      </c>
      <c r="B257" s="26" t="s">
        <v>488</v>
      </c>
      <c r="C257" s="26">
        <v>40.5</v>
      </c>
      <c r="D257" s="26">
        <v>37.200000000000003</v>
      </c>
      <c r="E257" s="26">
        <v>37.5</v>
      </c>
      <c r="F257" s="26">
        <v>39</v>
      </c>
      <c r="G257" s="26">
        <v>34.799999999999997</v>
      </c>
      <c r="H257" s="26">
        <v>35.5</v>
      </c>
      <c r="I257" s="26">
        <v>37.6</v>
      </c>
      <c r="J257" s="26">
        <v>39.6</v>
      </c>
      <c r="K257" s="26">
        <v>45.9</v>
      </c>
      <c r="L257" s="26">
        <v>48.9</v>
      </c>
    </row>
    <row r="258" spans="1:12">
      <c r="A258" s="26" t="s">
        <v>630</v>
      </c>
      <c r="B258" s="26" t="s">
        <v>490</v>
      </c>
      <c r="C258" s="26">
        <v>14.8</v>
      </c>
      <c r="D258" s="26">
        <v>21.1</v>
      </c>
      <c r="E258" s="26">
        <v>16.899999999999999</v>
      </c>
      <c r="F258" s="26">
        <v>18.7</v>
      </c>
      <c r="G258" s="26">
        <v>12.6</v>
      </c>
      <c r="H258" s="26">
        <v>11.8</v>
      </c>
      <c r="I258" s="26">
        <v>10.6</v>
      </c>
      <c r="J258" s="26">
        <v>10.1</v>
      </c>
      <c r="K258" s="26">
        <v>13</v>
      </c>
      <c r="L258" s="26">
        <v>14.3</v>
      </c>
    </row>
    <row r="259" spans="1:12">
      <c r="A259" s="26" t="s">
        <v>631</v>
      </c>
      <c r="B259" s="28" t="s">
        <v>632</v>
      </c>
      <c r="C259" s="26">
        <v>100</v>
      </c>
      <c r="D259" s="26">
        <v>100</v>
      </c>
      <c r="E259" s="26">
        <v>100</v>
      </c>
      <c r="F259" s="26">
        <v>100</v>
      </c>
      <c r="G259" s="26">
        <v>100</v>
      </c>
      <c r="H259" s="26">
        <v>100</v>
      </c>
      <c r="I259" s="26">
        <v>100</v>
      </c>
      <c r="J259" s="26">
        <v>100</v>
      </c>
      <c r="K259" s="26">
        <v>100</v>
      </c>
      <c r="L259" s="26">
        <v>100</v>
      </c>
    </row>
    <row r="260" spans="1:12">
      <c r="A260" s="26" t="s">
        <v>633</v>
      </c>
      <c r="B260" s="26" t="s">
        <v>476</v>
      </c>
      <c r="C260" s="26">
        <v>29</v>
      </c>
      <c r="D260" s="26">
        <v>36.9</v>
      </c>
      <c r="E260" s="26">
        <v>33.200000000000003</v>
      </c>
      <c r="F260" s="26">
        <v>30.6</v>
      </c>
      <c r="G260" s="26">
        <v>29.6</v>
      </c>
      <c r="H260" s="26">
        <v>30.6</v>
      </c>
      <c r="I260" s="26">
        <v>30.4</v>
      </c>
      <c r="J260" s="26">
        <v>32.4</v>
      </c>
      <c r="K260" s="26">
        <v>32.299999999999997</v>
      </c>
      <c r="L260" s="26">
        <v>32</v>
      </c>
    </row>
    <row r="261" spans="1:12">
      <c r="A261" s="26" t="s">
        <v>634</v>
      </c>
      <c r="B261" s="26" t="s">
        <v>478</v>
      </c>
      <c r="C261" s="26">
        <v>17.600000000000001</v>
      </c>
      <c r="D261" s="26">
        <v>17.7</v>
      </c>
      <c r="E261" s="26">
        <v>17.100000000000001</v>
      </c>
      <c r="F261" s="26">
        <v>16.600000000000001</v>
      </c>
      <c r="G261" s="26">
        <v>16.3</v>
      </c>
      <c r="H261" s="26">
        <v>16</v>
      </c>
      <c r="I261" s="26">
        <v>16</v>
      </c>
      <c r="J261" s="26">
        <v>16.5</v>
      </c>
      <c r="K261" s="26">
        <v>16.7</v>
      </c>
      <c r="L261" s="26">
        <v>16.5</v>
      </c>
    </row>
    <row r="262" spans="1:12">
      <c r="A262" s="26" t="s">
        <v>635</v>
      </c>
      <c r="B262" s="26" t="s">
        <v>480</v>
      </c>
      <c r="C262" s="26">
        <v>1</v>
      </c>
      <c r="D262" s="26">
        <v>1.2</v>
      </c>
      <c r="E262" s="26">
        <v>1.1000000000000001</v>
      </c>
      <c r="F262" s="26">
        <v>1</v>
      </c>
      <c r="G262" s="26">
        <v>1</v>
      </c>
      <c r="H262" s="26">
        <v>1</v>
      </c>
      <c r="I262" s="26">
        <v>1</v>
      </c>
      <c r="J262" s="26">
        <v>1</v>
      </c>
      <c r="K262" s="26">
        <v>1.1000000000000001</v>
      </c>
      <c r="L262" s="26">
        <v>1.1000000000000001</v>
      </c>
    </row>
    <row r="263" spans="1:12">
      <c r="A263" s="26" t="s">
        <v>636</v>
      </c>
      <c r="B263" s="26" t="s">
        <v>482</v>
      </c>
      <c r="C263" s="26">
        <v>10.3</v>
      </c>
      <c r="D263" s="26">
        <v>18</v>
      </c>
      <c r="E263" s="26">
        <v>15.1</v>
      </c>
      <c r="F263" s="26">
        <v>12.9</v>
      </c>
      <c r="G263" s="26">
        <v>12.4</v>
      </c>
      <c r="H263" s="26">
        <v>13.7</v>
      </c>
      <c r="I263" s="26">
        <v>13.5</v>
      </c>
      <c r="J263" s="26">
        <v>14.9</v>
      </c>
      <c r="K263" s="26">
        <v>14.5</v>
      </c>
      <c r="L263" s="26">
        <v>14.4</v>
      </c>
    </row>
    <row r="264" spans="1:12">
      <c r="A264" s="26" t="s">
        <v>637</v>
      </c>
      <c r="B264" s="26" t="s">
        <v>484</v>
      </c>
      <c r="C264" s="26">
        <v>71</v>
      </c>
      <c r="D264" s="26">
        <v>63.1</v>
      </c>
      <c r="E264" s="26">
        <v>66.8</v>
      </c>
      <c r="F264" s="26">
        <v>69.400000000000006</v>
      </c>
      <c r="G264" s="26">
        <v>70.400000000000006</v>
      </c>
      <c r="H264" s="26">
        <v>69.400000000000006</v>
      </c>
      <c r="I264" s="26">
        <v>69.599999999999994</v>
      </c>
      <c r="J264" s="26">
        <v>67.599999999999994</v>
      </c>
      <c r="K264" s="26">
        <v>67.7</v>
      </c>
      <c r="L264" s="26">
        <v>68</v>
      </c>
    </row>
    <row r="265" spans="1:12">
      <c r="A265" s="26" t="s">
        <v>638</v>
      </c>
      <c r="B265" s="26" t="s">
        <v>486</v>
      </c>
      <c r="C265" s="26">
        <v>8.6999999999999993</v>
      </c>
      <c r="D265" s="26">
        <v>5.5</v>
      </c>
      <c r="E265" s="26">
        <v>5.5</v>
      </c>
      <c r="F265" s="26">
        <v>5.7</v>
      </c>
      <c r="G265" s="26">
        <v>5.4</v>
      </c>
      <c r="H265" s="26">
        <v>5</v>
      </c>
      <c r="I265" s="26">
        <v>5.3</v>
      </c>
      <c r="J265" s="26">
        <v>4.0999999999999996</v>
      </c>
      <c r="K265" s="26">
        <v>3.4</v>
      </c>
      <c r="L265" s="26">
        <v>3.2</v>
      </c>
    </row>
    <row r="266" spans="1:12">
      <c r="A266" s="26" t="s">
        <v>639</v>
      </c>
      <c r="B266" s="26" t="s">
        <v>488</v>
      </c>
      <c r="C266" s="26">
        <v>54.9</v>
      </c>
      <c r="D266" s="26">
        <v>49.8</v>
      </c>
      <c r="E266" s="26">
        <v>52.9</v>
      </c>
      <c r="F266" s="26">
        <v>56</v>
      </c>
      <c r="G266" s="26">
        <v>56.4</v>
      </c>
      <c r="H266" s="26">
        <v>56</v>
      </c>
      <c r="I266" s="26">
        <v>55.8</v>
      </c>
      <c r="J266" s="26">
        <v>54.3</v>
      </c>
      <c r="K266" s="26">
        <v>54.6</v>
      </c>
      <c r="L266" s="26">
        <v>53.4</v>
      </c>
    </row>
    <row r="267" spans="1:12">
      <c r="A267" s="26" t="s">
        <v>640</v>
      </c>
      <c r="B267" s="26" t="s">
        <v>490</v>
      </c>
      <c r="C267" s="26">
        <v>7.5</v>
      </c>
      <c r="D267" s="26">
        <v>7.8</v>
      </c>
      <c r="E267" s="26">
        <v>8.4</v>
      </c>
      <c r="F267" s="26">
        <v>7.7</v>
      </c>
      <c r="G267" s="26">
        <v>8.6</v>
      </c>
      <c r="H267" s="26">
        <v>8.4</v>
      </c>
      <c r="I267" s="26">
        <v>8.5</v>
      </c>
      <c r="J267" s="26">
        <v>9.1999999999999993</v>
      </c>
      <c r="K267" s="26">
        <v>9.6999999999999993</v>
      </c>
      <c r="L267" s="26">
        <v>11.4</v>
      </c>
    </row>
    <row r="268" spans="1:12">
      <c r="A268" s="26" t="s">
        <v>641</v>
      </c>
      <c r="B268" s="28" t="s">
        <v>642</v>
      </c>
      <c r="C268" s="26">
        <v>100</v>
      </c>
      <c r="D268" s="26">
        <v>100</v>
      </c>
      <c r="E268" s="26">
        <v>100</v>
      </c>
      <c r="F268" s="26">
        <v>100</v>
      </c>
      <c r="G268" s="26">
        <v>100</v>
      </c>
      <c r="H268" s="26">
        <v>100</v>
      </c>
      <c r="I268" s="26">
        <v>100</v>
      </c>
      <c r="J268" s="26">
        <v>100</v>
      </c>
      <c r="K268" s="26">
        <v>100</v>
      </c>
      <c r="L268" s="26">
        <v>100</v>
      </c>
    </row>
    <row r="269" spans="1:12">
      <c r="A269" s="26" t="s">
        <v>643</v>
      </c>
      <c r="B269" s="26" t="s">
        <v>476</v>
      </c>
      <c r="C269" s="26">
        <v>45.6</v>
      </c>
      <c r="D269" s="26">
        <v>47.2</v>
      </c>
      <c r="E269" s="26">
        <v>47</v>
      </c>
      <c r="F269" s="26">
        <v>45.9</v>
      </c>
      <c r="G269" s="26">
        <v>46.1</v>
      </c>
      <c r="H269" s="26">
        <v>46.7</v>
      </c>
      <c r="I269" s="26">
        <v>47.4</v>
      </c>
      <c r="J269" s="26">
        <v>48.7</v>
      </c>
      <c r="K269" s="26">
        <v>47.5</v>
      </c>
      <c r="L269" s="26">
        <v>48.8</v>
      </c>
    </row>
    <row r="270" spans="1:12">
      <c r="A270" s="26" t="s">
        <v>644</v>
      </c>
      <c r="B270" s="26" t="s">
        <v>478</v>
      </c>
      <c r="C270" s="26">
        <v>32.5</v>
      </c>
      <c r="D270" s="26">
        <v>32.4</v>
      </c>
      <c r="E270" s="26">
        <v>31.1</v>
      </c>
      <c r="F270" s="26">
        <v>30.8</v>
      </c>
      <c r="G270" s="26">
        <v>30.8</v>
      </c>
      <c r="H270" s="26">
        <v>30.5</v>
      </c>
      <c r="I270" s="26">
        <v>31.3</v>
      </c>
      <c r="J270" s="26">
        <v>31.8</v>
      </c>
      <c r="K270" s="26">
        <v>31.1</v>
      </c>
      <c r="L270" s="26">
        <v>32.700000000000003</v>
      </c>
    </row>
    <row r="271" spans="1:12">
      <c r="A271" s="26" t="s">
        <v>645</v>
      </c>
      <c r="B271" s="26" t="s">
        <v>480</v>
      </c>
      <c r="C271" s="26">
        <v>0.9</v>
      </c>
      <c r="D271" s="26">
        <v>1.1000000000000001</v>
      </c>
      <c r="E271" s="26">
        <v>1</v>
      </c>
      <c r="F271" s="26">
        <v>1</v>
      </c>
      <c r="G271" s="26">
        <v>1</v>
      </c>
      <c r="H271" s="26">
        <v>0.9</v>
      </c>
      <c r="I271" s="26">
        <v>0.9</v>
      </c>
      <c r="J271" s="26">
        <v>0.9</v>
      </c>
      <c r="K271" s="26">
        <v>0.9</v>
      </c>
      <c r="L271" s="26">
        <v>1</v>
      </c>
    </row>
    <row r="272" spans="1:12">
      <c r="A272" s="26" t="s">
        <v>646</v>
      </c>
      <c r="B272" s="26" t="s">
        <v>482</v>
      </c>
      <c r="C272" s="26">
        <v>12.2</v>
      </c>
      <c r="D272" s="26">
        <v>13.7</v>
      </c>
      <c r="E272" s="26">
        <v>14.9</v>
      </c>
      <c r="F272" s="26">
        <v>14.2</v>
      </c>
      <c r="G272" s="26">
        <v>14.4</v>
      </c>
      <c r="H272" s="26">
        <v>15.3</v>
      </c>
      <c r="I272" s="26">
        <v>15.1</v>
      </c>
      <c r="J272" s="26">
        <v>16</v>
      </c>
      <c r="K272" s="26">
        <v>15.5</v>
      </c>
      <c r="L272" s="26">
        <v>15.1</v>
      </c>
    </row>
    <row r="273" spans="1:12">
      <c r="A273" s="26" t="s">
        <v>647</v>
      </c>
      <c r="B273" s="26" t="s">
        <v>484</v>
      </c>
      <c r="C273" s="26">
        <v>54.4</v>
      </c>
      <c r="D273" s="26">
        <v>52.8</v>
      </c>
      <c r="E273" s="26">
        <v>53</v>
      </c>
      <c r="F273" s="26">
        <v>54.1</v>
      </c>
      <c r="G273" s="26">
        <v>53.9</v>
      </c>
      <c r="H273" s="26">
        <v>53.3</v>
      </c>
      <c r="I273" s="26">
        <v>52.6</v>
      </c>
      <c r="J273" s="26">
        <v>51.3</v>
      </c>
      <c r="K273" s="26">
        <v>52.5</v>
      </c>
      <c r="L273" s="26">
        <v>51.2</v>
      </c>
    </row>
    <row r="274" spans="1:12">
      <c r="A274" s="26" t="s">
        <v>648</v>
      </c>
      <c r="B274" s="26" t="s">
        <v>486</v>
      </c>
      <c r="C274" s="26">
        <v>2.1</v>
      </c>
      <c r="D274" s="26">
        <v>1.9</v>
      </c>
      <c r="E274" s="26">
        <v>1.9</v>
      </c>
      <c r="F274" s="26">
        <v>2</v>
      </c>
      <c r="G274" s="26">
        <v>2.1</v>
      </c>
      <c r="H274" s="26">
        <v>2</v>
      </c>
      <c r="I274" s="26">
        <v>2.1</v>
      </c>
      <c r="J274" s="26">
        <v>1.8</v>
      </c>
      <c r="K274" s="26">
        <v>1.7</v>
      </c>
      <c r="L274" s="26">
        <v>1.4</v>
      </c>
    </row>
    <row r="275" spans="1:12">
      <c r="A275" s="26" t="s">
        <v>649</v>
      </c>
      <c r="B275" s="26" t="s">
        <v>488</v>
      </c>
      <c r="C275" s="26">
        <v>38.1</v>
      </c>
      <c r="D275" s="26">
        <v>35.200000000000003</v>
      </c>
      <c r="E275" s="26">
        <v>36.5</v>
      </c>
      <c r="F275" s="26">
        <v>38</v>
      </c>
      <c r="G275" s="26">
        <v>36.200000000000003</v>
      </c>
      <c r="H275" s="26">
        <v>35.799999999999997</v>
      </c>
      <c r="I275" s="26">
        <v>35.700000000000003</v>
      </c>
      <c r="J275" s="26">
        <v>34.200000000000003</v>
      </c>
      <c r="K275" s="26">
        <v>34.4</v>
      </c>
      <c r="L275" s="26">
        <v>33</v>
      </c>
    </row>
    <row r="276" spans="1:12">
      <c r="A276" s="26" t="s">
        <v>650</v>
      </c>
      <c r="B276" s="26" t="s">
        <v>490</v>
      </c>
      <c r="C276" s="26">
        <v>14.3</v>
      </c>
      <c r="D276" s="26">
        <v>15.7</v>
      </c>
      <c r="E276" s="26">
        <v>14.5</v>
      </c>
      <c r="F276" s="26">
        <v>14.1</v>
      </c>
      <c r="G276" s="26">
        <v>15.6</v>
      </c>
      <c r="H276" s="26">
        <v>15.5</v>
      </c>
      <c r="I276" s="26">
        <v>14.9</v>
      </c>
      <c r="J276" s="26">
        <v>15.2</v>
      </c>
      <c r="K276" s="26">
        <v>16.399999999999999</v>
      </c>
      <c r="L276" s="26">
        <v>16.8</v>
      </c>
    </row>
    <row r="277" spans="1:12">
      <c r="A277" s="26" t="s">
        <v>651</v>
      </c>
      <c r="B277" s="50" t="s">
        <v>652</v>
      </c>
      <c r="C277" s="26">
        <v>100</v>
      </c>
      <c r="D277" s="26">
        <v>100</v>
      </c>
      <c r="E277" s="26">
        <v>100</v>
      </c>
      <c r="F277" s="26">
        <v>100</v>
      </c>
      <c r="G277" s="26">
        <v>100</v>
      </c>
      <c r="H277" s="26">
        <v>100</v>
      </c>
      <c r="I277" s="26">
        <v>100</v>
      </c>
      <c r="J277" s="26">
        <v>100</v>
      </c>
      <c r="K277" s="26">
        <v>100</v>
      </c>
      <c r="L277" s="26">
        <v>100</v>
      </c>
    </row>
    <row r="278" spans="1:12">
      <c r="A278" s="26" t="s">
        <v>653</v>
      </c>
      <c r="B278" s="51" t="s">
        <v>476</v>
      </c>
      <c r="C278" s="26">
        <v>21.1</v>
      </c>
      <c r="D278" s="26">
        <v>23</v>
      </c>
      <c r="E278" s="26">
        <v>20.3</v>
      </c>
      <c r="F278" s="26">
        <v>19.399999999999999</v>
      </c>
      <c r="G278" s="26">
        <v>19</v>
      </c>
      <c r="H278" s="26">
        <v>18.100000000000001</v>
      </c>
      <c r="I278" s="26">
        <v>20.5</v>
      </c>
      <c r="J278" s="26">
        <v>28.9</v>
      </c>
      <c r="K278" s="26">
        <v>20.7</v>
      </c>
      <c r="L278" s="26">
        <v>23.2</v>
      </c>
    </row>
    <row r="279" spans="1:12">
      <c r="A279" s="26" t="s">
        <v>654</v>
      </c>
      <c r="B279" s="51" t="s">
        <v>478</v>
      </c>
      <c r="C279" s="26">
        <v>2.2000000000000002</v>
      </c>
      <c r="D279" s="26">
        <v>3.4</v>
      </c>
      <c r="E279" s="26">
        <v>2.7</v>
      </c>
      <c r="F279" s="26">
        <v>2.1</v>
      </c>
      <c r="G279" s="26">
        <v>2.2000000000000002</v>
      </c>
      <c r="H279" s="26">
        <v>2.2000000000000002</v>
      </c>
      <c r="I279" s="26">
        <v>2.5</v>
      </c>
      <c r="J279" s="26">
        <v>4</v>
      </c>
      <c r="K279" s="26">
        <v>4.5999999999999996</v>
      </c>
      <c r="L279" s="26">
        <v>3.9</v>
      </c>
    </row>
    <row r="280" spans="1:12">
      <c r="A280" s="26" t="s">
        <v>655</v>
      </c>
      <c r="B280" s="51" t="s">
        <v>480</v>
      </c>
      <c r="C280" s="26">
        <v>0.4</v>
      </c>
      <c r="D280" s="26">
        <v>0.6</v>
      </c>
      <c r="E280" s="26">
        <v>0.5</v>
      </c>
      <c r="F280" s="26">
        <v>0.4</v>
      </c>
      <c r="G280" s="26">
        <v>0.3</v>
      </c>
      <c r="H280" s="26">
        <v>0.4</v>
      </c>
      <c r="I280" s="26">
        <v>0.4</v>
      </c>
      <c r="J280" s="26">
        <v>0.7</v>
      </c>
      <c r="K280" s="26">
        <v>0.8</v>
      </c>
      <c r="L280" s="26">
        <v>0.5</v>
      </c>
    </row>
    <row r="281" spans="1:12">
      <c r="A281" s="26" t="s">
        <v>656</v>
      </c>
      <c r="B281" s="51" t="s">
        <v>482</v>
      </c>
      <c r="C281" s="26">
        <v>18.5</v>
      </c>
      <c r="D281" s="26">
        <v>18.899999999999999</v>
      </c>
      <c r="E281" s="26">
        <v>17.100000000000001</v>
      </c>
      <c r="F281" s="26">
        <v>16.899999999999999</v>
      </c>
      <c r="G281" s="26">
        <v>16.5</v>
      </c>
      <c r="H281" s="26">
        <v>15.4</v>
      </c>
      <c r="I281" s="26">
        <v>17.600000000000001</v>
      </c>
      <c r="J281" s="26">
        <v>24.3</v>
      </c>
      <c r="K281" s="26">
        <v>15.3</v>
      </c>
      <c r="L281" s="26">
        <v>18.899999999999999</v>
      </c>
    </row>
    <row r="282" spans="1:12">
      <c r="A282" s="26" t="s">
        <v>657</v>
      </c>
      <c r="B282" s="51" t="s">
        <v>484</v>
      </c>
      <c r="C282" s="26">
        <v>78.900000000000006</v>
      </c>
      <c r="D282" s="26">
        <v>77</v>
      </c>
      <c r="E282" s="26">
        <v>79.7</v>
      </c>
      <c r="F282" s="26">
        <v>80.599999999999994</v>
      </c>
      <c r="G282" s="26">
        <v>81</v>
      </c>
      <c r="H282" s="26">
        <v>81.900000000000006</v>
      </c>
      <c r="I282" s="26">
        <v>79.5</v>
      </c>
      <c r="J282" s="26">
        <v>71.099999999999994</v>
      </c>
      <c r="K282" s="26">
        <v>79.3</v>
      </c>
      <c r="L282" s="26">
        <v>76.8</v>
      </c>
    </row>
    <row r="283" spans="1:12">
      <c r="A283" s="26" t="s">
        <v>658</v>
      </c>
      <c r="B283" s="51" t="s">
        <v>486</v>
      </c>
      <c r="C283" s="26">
        <v>0.4</v>
      </c>
      <c r="D283" s="26">
        <v>0.9</v>
      </c>
      <c r="E283" s="26">
        <v>0.8</v>
      </c>
      <c r="F283" s="26">
        <v>1.3</v>
      </c>
      <c r="G283" s="26">
        <v>2.1</v>
      </c>
      <c r="H283" s="26">
        <v>2.6</v>
      </c>
      <c r="I283" s="26">
        <v>1.4</v>
      </c>
      <c r="J283" s="26">
        <v>1.2</v>
      </c>
      <c r="K283" s="26">
        <v>2.7</v>
      </c>
      <c r="L283" s="26">
        <v>1.7</v>
      </c>
    </row>
    <row r="284" spans="1:12">
      <c r="A284" s="26" t="s">
        <v>659</v>
      </c>
      <c r="B284" s="51" t="s">
        <v>488</v>
      </c>
      <c r="C284" s="26">
        <v>77.2</v>
      </c>
      <c r="D284" s="26">
        <v>72.8</v>
      </c>
      <c r="E284" s="26">
        <v>76.5</v>
      </c>
      <c r="F284" s="26">
        <v>76.5</v>
      </c>
      <c r="G284" s="26">
        <v>75.599999999999994</v>
      </c>
      <c r="H284" s="26">
        <v>75.7</v>
      </c>
      <c r="I284" s="26">
        <v>75.599999999999994</v>
      </c>
      <c r="J284" s="26">
        <v>65.8</v>
      </c>
      <c r="K284" s="26">
        <v>68.099999999999994</v>
      </c>
      <c r="L284" s="26">
        <v>67.099999999999994</v>
      </c>
    </row>
    <row r="285" spans="1:12" ht="13.8" thickBot="1">
      <c r="A285" s="26" t="s">
        <v>660</v>
      </c>
      <c r="B285" s="51" t="s">
        <v>490</v>
      </c>
      <c r="C285" s="26">
        <v>1.3</v>
      </c>
      <c r="D285" s="26">
        <v>3.4</v>
      </c>
      <c r="E285" s="26">
        <v>2.4</v>
      </c>
      <c r="F285" s="26">
        <v>2.8</v>
      </c>
      <c r="G285" s="26">
        <v>3.3</v>
      </c>
      <c r="H285" s="26">
        <v>3.6</v>
      </c>
      <c r="I285" s="26">
        <v>2.5</v>
      </c>
      <c r="J285" s="26">
        <v>4.0999999999999996</v>
      </c>
      <c r="K285" s="26">
        <v>8.5</v>
      </c>
      <c r="L285" s="26">
        <v>7.9</v>
      </c>
    </row>
    <row r="286" spans="1:12">
      <c r="A286" s="29" t="s">
        <v>661</v>
      </c>
      <c r="B286" s="30" t="s">
        <v>662</v>
      </c>
      <c r="C286" s="31">
        <v>100</v>
      </c>
      <c r="D286" s="31">
        <v>100</v>
      </c>
      <c r="E286" s="31">
        <v>100</v>
      </c>
      <c r="F286" s="31">
        <v>100</v>
      </c>
      <c r="G286" s="31">
        <v>100</v>
      </c>
      <c r="H286" s="31">
        <v>100</v>
      </c>
      <c r="I286" s="31">
        <v>100</v>
      </c>
      <c r="J286" s="31">
        <v>100</v>
      </c>
      <c r="K286" s="31">
        <v>100</v>
      </c>
      <c r="L286" s="32">
        <v>100</v>
      </c>
    </row>
    <row r="287" spans="1:12">
      <c r="A287" s="33" t="s">
        <v>663</v>
      </c>
      <c r="B287" s="34" t="s">
        <v>476</v>
      </c>
      <c r="C287" s="34">
        <v>36.1</v>
      </c>
      <c r="D287" s="34">
        <v>46.4</v>
      </c>
      <c r="E287" s="34">
        <v>42.3</v>
      </c>
      <c r="F287" s="34">
        <v>38.9</v>
      </c>
      <c r="G287" s="34">
        <v>38.299999999999997</v>
      </c>
      <c r="H287" s="34">
        <v>38.6</v>
      </c>
      <c r="I287" s="34">
        <v>39.1</v>
      </c>
      <c r="J287" s="34">
        <v>41.7</v>
      </c>
      <c r="K287" s="34">
        <v>43.5</v>
      </c>
      <c r="L287" s="35">
        <v>43.3</v>
      </c>
    </row>
    <row r="288" spans="1:12">
      <c r="A288" s="33" t="s">
        <v>664</v>
      </c>
      <c r="B288" s="34" t="s">
        <v>478</v>
      </c>
      <c r="C288" s="34">
        <v>11.8</v>
      </c>
      <c r="D288" s="34">
        <v>13.6</v>
      </c>
      <c r="E288" s="34">
        <v>12</v>
      </c>
      <c r="F288" s="34">
        <v>11.1</v>
      </c>
      <c r="G288" s="34">
        <v>11.3</v>
      </c>
      <c r="H288" s="34">
        <v>11.1</v>
      </c>
      <c r="I288" s="34">
        <v>11.5</v>
      </c>
      <c r="J288" s="34">
        <v>12.6</v>
      </c>
      <c r="K288" s="34">
        <v>12.4</v>
      </c>
      <c r="L288" s="35">
        <v>12.5</v>
      </c>
    </row>
    <row r="289" spans="1:12">
      <c r="A289" s="33" t="s">
        <v>665</v>
      </c>
      <c r="B289" s="34" t="s">
        <v>480</v>
      </c>
      <c r="C289" s="34">
        <v>1.4</v>
      </c>
      <c r="D289" s="34">
        <v>1.8</v>
      </c>
      <c r="E289" s="34">
        <v>1.6</v>
      </c>
      <c r="F289" s="34">
        <v>1.8</v>
      </c>
      <c r="G289" s="34">
        <v>1.9</v>
      </c>
      <c r="H289" s="34">
        <v>1.9</v>
      </c>
      <c r="I289" s="34">
        <v>1.9</v>
      </c>
      <c r="J289" s="34">
        <v>2.1</v>
      </c>
      <c r="K289" s="34">
        <v>2.2000000000000002</v>
      </c>
      <c r="L289" s="35">
        <v>2.2999999999999998</v>
      </c>
    </row>
    <row r="290" spans="1:12">
      <c r="A290" s="33" t="s">
        <v>666</v>
      </c>
      <c r="B290" s="34" t="s">
        <v>482</v>
      </c>
      <c r="C290" s="34">
        <v>22.9</v>
      </c>
      <c r="D290" s="34">
        <v>31</v>
      </c>
      <c r="E290" s="34">
        <v>28.7</v>
      </c>
      <c r="F290" s="34">
        <v>26</v>
      </c>
      <c r="G290" s="34">
        <v>25.1</v>
      </c>
      <c r="H290" s="34">
        <v>25.6</v>
      </c>
      <c r="I290" s="34">
        <v>25.6</v>
      </c>
      <c r="J290" s="34">
        <v>27</v>
      </c>
      <c r="K290" s="34">
        <v>28.9</v>
      </c>
      <c r="L290" s="35">
        <v>28.5</v>
      </c>
    </row>
    <row r="291" spans="1:12">
      <c r="A291" s="33" t="s">
        <v>667</v>
      </c>
      <c r="B291" s="34" t="s">
        <v>484</v>
      </c>
      <c r="C291" s="34">
        <v>63.9</v>
      </c>
      <c r="D291" s="34">
        <v>53.6</v>
      </c>
      <c r="E291" s="34">
        <v>57.7</v>
      </c>
      <c r="F291" s="34">
        <v>61.1</v>
      </c>
      <c r="G291" s="34">
        <v>61.7</v>
      </c>
      <c r="H291" s="34">
        <v>61.4</v>
      </c>
      <c r="I291" s="34">
        <v>60.9</v>
      </c>
      <c r="J291" s="34">
        <v>58.3</v>
      </c>
      <c r="K291" s="34">
        <v>56.5</v>
      </c>
      <c r="L291" s="35">
        <v>56.7</v>
      </c>
    </row>
    <row r="292" spans="1:12">
      <c r="A292" s="33" t="s">
        <v>668</v>
      </c>
      <c r="B292" s="34" t="s">
        <v>486</v>
      </c>
      <c r="C292" s="34">
        <v>4.7</v>
      </c>
      <c r="D292" s="34">
        <v>3.1</v>
      </c>
      <c r="E292" s="34">
        <v>3</v>
      </c>
      <c r="F292" s="34">
        <v>3.2</v>
      </c>
      <c r="G292" s="34">
        <v>3</v>
      </c>
      <c r="H292" s="34">
        <v>3.3</v>
      </c>
      <c r="I292" s="34">
        <v>3.4</v>
      </c>
      <c r="J292" s="34">
        <v>2.8</v>
      </c>
      <c r="K292" s="34">
        <v>2.5</v>
      </c>
      <c r="L292" s="35">
        <v>2.4</v>
      </c>
    </row>
    <row r="293" spans="1:12">
      <c r="A293" s="33" t="s">
        <v>669</v>
      </c>
      <c r="B293" s="34" t="s">
        <v>488</v>
      </c>
      <c r="C293" s="34">
        <v>50.3</v>
      </c>
      <c r="D293" s="34">
        <v>41.6</v>
      </c>
      <c r="E293" s="34">
        <v>45.2</v>
      </c>
      <c r="F293" s="34">
        <v>49.3</v>
      </c>
      <c r="G293" s="34">
        <v>49.8</v>
      </c>
      <c r="H293" s="34">
        <v>49.1</v>
      </c>
      <c r="I293" s="34">
        <v>47.7</v>
      </c>
      <c r="J293" s="34">
        <v>44</v>
      </c>
      <c r="K293" s="34">
        <v>42.2</v>
      </c>
      <c r="L293" s="35">
        <v>42.7</v>
      </c>
    </row>
    <row r="294" spans="1:12" ht="13.8" thickBot="1">
      <c r="A294" s="36" t="s">
        <v>670</v>
      </c>
      <c r="B294" s="37" t="s">
        <v>490</v>
      </c>
      <c r="C294" s="37">
        <v>8.9</v>
      </c>
      <c r="D294" s="37">
        <v>8.9</v>
      </c>
      <c r="E294" s="37">
        <v>9.5</v>
      </c>
      <c r="F294" s="37">
        <v>8.5</v>
      </c>
      <c r="G294" s="37">
        <v>8.9</v>
      </c>
      <c r="H294" s="37">
        <v>9</v>
      </c>
      <c r="I294" s="37">
        <v>9.8000000000000007</v>
      </c>
      <c r="J294" s="37">
        <v>11.4</v>
      </c>
      <c r="K294" s="37">
        <v>11.8</v>
      </c>
      <c r="L294" s="38">
        <v>11.5</v>
      </c>
    </row>
    <row r="295" spans="1:12">
      <c r="A295" s="26" t="s">
        <v>671</v>
      </c>
      <c r="B295" s="28" t="s">
        <v>672</v>
      </c>
      <c r="C295" s="26">
        <v>100</v>
      </c>
      <c r="D295" s="26">
        <v>100</v>
      </c>
      <c r="E295" s="26">
        <v>100</v>
      </c>
      <c r="F295" s="26">
        <v>100</v>
      </c>
      <c r="G295" s="26">
        <v>100</v>
      </c>
      <c r="H295" s="26">
        <v>100</v>
      </c>
      <c r="I295" s="26">
        <v>100</v>
      </c>
      <c r="J295" s="26">
        <v>100</v>
      </c>
      <c r="K295" s="26">
        <v>100</v>
      </c>
      <c r="L295" s="26">
        <v>100</v>
      </c>
    </row>
    <row r="296" spans="1:12">
      <c r="A296" s="26" t="s">
        <v>673</v>
      </c>
      <c r="B296" s="26" t="s">
        <v>476</v>
      </c>
      <c r="C296" s="26">
        <v>28.2</v>
      </c>
      <c r="D296" s="26">
        <v>36</v>
      </c>
      <c r="E296" s="26">
        <v>33.1</v>
      </c>
      <c r="F296" s="26">
        <v>31.3</v>
      </c>
      <c r="G296" s="26">
        <v>31.2</v>
      </c>
      <c r="H296" s="26">
        <v>30.7</v>
      </c>
      <c r="I296" s="26">
        <v>29</v>
      </c>
      <c r="J296" s="26">
        <v>33.200000000000003</v>
      </c>
      <c r="K296" s="26">
        <v>34.6</v>
      </c>
      <c r="L296" s="26">
        <v>35.5</v>
      </c>
    </row>
    <row r="297" spans="1:12">
      <c r="A297" s="26" t="s">
        <v>674</v>
      </c>
      <c r="B297" s="26" t="s">
        <v>478</v>
      </c>
      <c r="C297" s="26">
        <v>20.100000000000001</v>
      </c>
      <c r="D297" s="26">
        <v>20.6</v>
      </c>
      <c r="E297" s="26">
        <v>19.3</v>
      </c>
      <c r="F297" s="26">
        <v>18.8</v>
      </c>
      <c r="G297" s="26">
        <v>18</v>
      </c>
      <c r="H297" s="26">
        <v>17.8</v>
      </c>
      <c r="I297" s="26">
        <v>18.2</v>
      </c>
      <c r="J297" s="26">
        <v>18.7</v>
      </c>
      <c r="K297" s="26">
        <v>19.3</v>
      </c>
      <c r="L297" s="26">
        <v>20.3</v>
      </c>
    </row>
    <row r="298" spans="1:12">
      <c r="A298" s="26" t="s">
        <v>675</v>
      </c>
      <c r="B298" s="26" t="s">
        <v>480</v>
      </c>
      <c r="C298" s="26">
        <v>0.9</v>
      </c>
      <c r="D298" s="26">
        <v>0.9</v>
      </c>
      <c r="E298" s="26">
        <v>0.8</v>
      </c>
      <c r="F298" s="26">
        <v>0.9</v>
      </c>
      <c r="G298" s="26">
        <v>0.7</v>
      </c>
      <c r="H298" s="26">
        <v>0.8</v>
      </c>
      <c r="I298" s="26">
        <v>0.8</v>
      </c>
      <c r="J298" s="26">
        <v>0.8</v>
      </c>
      <c r="K298" s="26">
        <v>0.8</v>
      </c>
      <c r="L298" s="26">
        <v>0.9</v>
      </c>
    </row>
    <row r="299" spans="1:12">
      <c r="A299" s="26" t="s">
        <v>676</v>
      </c>
      <c r="B299" s="26" t="s">
        <v>482</v>
      </c>
      <c r="C299" s="26">
        <v>7.2</v>
      </c>
      <c r="D299" s="26">
        <v>14.6</v>
      </c>
      <c r="E299" s="26">
        <v>13</v>
      </c>
      <c r="F299" s="26">
        <v>11.6</v>
      </c>
      <c r="G299" s="26">
        <v>12.4</v>
      </c>
      <c r="H299" s="26">
        <v>12.1</v>
      </c>
      <c r="I299" s="26">
        <v>10</v>
      </c>
      <c r="J299" s="26">
        <v>13.7</v>
      </c>
      <c r="K299" s="26">
        <v>14.5</v>
      </c>
      <c r="L299" s="26">
        <v>14.4</v>
      </c>
    </row>
    <row r="300" spans="1:12">
      <c r="A300" s="26" t="s">
        <v>677</v>
      </c>
      <c r="B300" s="26" t="s">
        <v>484</v>
      </c>
      <c r="C300" s="26">
        <v>71.8</v>
      </c>
      <c r="D300" s="26">
        <v>64</v>
      </c>
      <c r="E300" s="26">
        <v>66.900000000000006</v>
      </c>
      <c r="F300" s="26">
        <v>68.7</v>
      </c>
      <c r="G300" s="26">
        <v>68.8</v>
      </c>
      <c r="H300" s="26">
        <v>69.3</v>
      </c>
      <c r="I300" s="26">
        <v>71</v>
      </c>
      <c r="J300" s="26">
        <v>66.8</v>
      </c>
      <c r="K300" s="26">
        <v>65.400000000000006</v>
      </c>
      <c r="L300" s="26">
        <v>64.5</v>
      </c>
    </row>
    <row r="301" spans="1:12">
      <c r="A301" s="26" t="s">
        <v>678</v>
      </c>
      <c r="B301" s="26" t="s">
        <v>486</v>
      </c>
      <c r="C301" s="26">
        <v>3.3</v>
      </c>
      <c r="D301" s="26">
        <v>2.9</v>
      </c>
      <c r="E301" s="26">
        <v>2.6</v>
      </c>
      <c r="F301" s="26">
        <v>2.6</v>
      </c>
      <c r="G301" s="26">
        <v>2.5</v>
      </c>
      <c r="H301" s="26">
        <v>2.5</v>
      </c>
      <c r="I301" s="26">
        <v>2.7</v>
      </c>
      <c r="J301" s="26">
        <v>2.5</v>
      </c>
      <c r="K301" s="26">
        <v>2.1</v>
      </c>
      <c r="L301" s="26">
        <v>1.7</v>
      </c>
    </row>
    <row r="302" spans="1:12">
      <c r="A302" s="26" t="s">
        <v>679</v>
      </c>
      <c r="B302" s="26" t="s">
        <v>488</v>
      </c>
      <c r="C302" s="26">
        <v>59.3</v>
      </c>
      <c r="D302" s="26">
        <v>50.2</v>
      </c>
      <c r="E302" s="26">
        <v>54.6</v>
      </c>
      <c r="F302" s="26">
        <v>57.9</v>
      </c>
      <c r="G302" s="26">
        <v>57</v>
      </c>
      <c r="H302" s="26">
        <v>57.3</v>
      </c>
      <c r="I302" s="26">
        <v>58.5</v>
      </c>
      <c r="J302" s="26">
        <v>54</v>
      </c>
      <c r="K302" s="26">
        <v>52.6</v>
      </c>
      <c r="L302" s="26">
        <v>50.5</v>
      </c>
    </row>
    <row r="303" spans="1:12">
      <c r="A303" s="26" t="s">
        <v>680</v>
      </c>
      <c r="B303" s="26" t="s">
        <v>490</v>
      </c>
      <c r="C303" s="26">
        <v>9.1999999999999993</v>
      </c>
      <c r="D303" s="26">
        <v>10.9</v>
      </c>
      <c r="E303" s="26">
        <v>9.6999999999999993</v>
      </c>
      <c r="F303" s="26">
        <v>8.3000000000000007</v>
      </c>
      <c r="G303" s="26">
        <v>9.3000000000000007</v>
      </c>
      <c r="H303" s="26">
        <v>9.5</v>
      </c>
      <c r="I303" s="26">
        <v>9.8000000000000007</v>
      </c>
      <c r="J303" s="26">
        <v>10.3</v>
      </c>
      <c r="K303" s="26">
        <v>10.7</v>
      </c>
      <c r="L303" s="26">
        <v>12.3</v>
      </c>
    </row>
    <row r="304" spans="1:12">
      <c r="A304" s="26" t="s">
        <v>681</v>
      </c>
      <c r="B304" s="28" t="s">
        <v>682</v>
      </c>
      <c r="C304" s="26">
        <v>100</v>
      </c>
      <c r="D304" s="26">
        <v>100</v>
      </c>
      <c r="E304" s="26">
        <v>100</v>
      </c>
      <c r="F304" s="26">
        <v>100</v>
      </c>
      <c r="G304" s="26">
        <v>100</v>
      </c>
      <c r="H304" s="26">
        <v>100</v>
      </c>
      <c r="I304" s="26">
        <v>100</v>
      </c>
      <c r="J304" s="26">
        <v>100</v>
      </c>
      <c r="K304" s="26">
        <v>100</v>
      </c>
      <c r="L304" s="26">
        <v>100</v>
      </c>
    </row>
    <row r="305" spans="1:12">
      <c r="A305" s="26" t="s">
        <v>683</v>
      </c>
      <c r="B305" s="26" t="s">
        <v>358</v>
      </c>
      <c r="C305" s="26">
        <v>66.599999999999994</v>
      </c>
      <c r="D305" s="26">
        <v>72.2</v>
      </c>
      <c r="E305" s="26">
        <v>65.400000000000006</v>
      </c>
      <c r="F305" s="26">
        <v>61.1</v>
      </c>
      <c r="G305" s="26">
        <v>60.3</v>
      </c>
      <c r="H305" s="26">
        <v>60</v>
      </c>
      <c r="I305" s="26">
        <v>60</v>
      </c>
      <c r="J305" s="26">
        <v>62.4</v>
      </c>
      <c r="K305" s="26">
        <v>62.5</v>
      </c>
      <c r="L305" s="26">
        <v>60.9</v>
      </c>
    </row>
    <row r="306" spans="1:12">
      <c r="A306" s="26" t="s">
        <v>684</v>
      </c>
      <c r="B306" s="26" t="s">
        <v>360</v>
      </c>
      <c r="C306" s="26">
        <v>32.799999999999997</v>
      </c>
      <c r="D306" s="26">
        <v>35.1</v>
      </c>
      <c r="E306" s="26">
        <v>30.3</v>
      </c>
      <c r="F306" s="26">
        <v>28.5</v>
      </c>
      <c r="G306" s="26">
        <v>27.7</v>
      </c>
      <c r="H306" s="26">
        <v>27</v>
      </c>
      <c r="I306" s="26">
        <v>27</v>
      </c>
      <c r="J306" s="26">
        <v>27.9</v>
      </c>
      <c r="K306" s="26">
        <v>28.1</v>
      </c>
      <c r="L306" s="26">
        <v>27.7</v>
      </c>
    </row>
    <row r="307" spans="1:12">
      <c r="A307" s="26" t="s">
        <v>685</v>
      </c>
      <c r="B307" s="26" t="s">
        <v>362</v>
      </c>
      <c r="C307" s="26">
        <v>13</v>
      </c>
      <c r="D307" s="26">
        <v>13.7</v>
      </c>
      <c r="E307" s="26">
        <v>12.5</v>
      </c>
      <c r="F307" s="26">
        <v>12.1</v>
      </c>
      <c r="G307" s="26">
        <v>11.6</v>
      </c>
      <c r="H307" s="26">
        <v>11.7</v>
      </c>
      <c r="I307" s="26">
        <v>11.5</v>
      </c>
      <c r="J307" s="26">
        <v>11.6</v>
      </c>
      <c r="K307" s="26">
        <v>11.8</v>
      </c>
      <c r="L307" s="26">
        <v>11.5</v>
      </c>
    </row>
    <row r="308" spans="1:12">
      <c r="A308" s="26" t="s">
        <v>686</v>
      </c>
      <c r="B308" s="26" t="s">
        <v>364</v>
      </c>
      <c r="C308" s="26">
        <v>20.9</v>
      </c>
      <c r="D308" s="26">
        <v>23.5</v>
      </c>
      <c r="E308" s="26">
        <v>22.5</v>
      </c>
      <c r="F308" s="26">
        <v>20.5</v>
      </c>
      <c r="G308" s="26">
        <v>21</v>
      </c>
      <c r="H308" s="26">
        <v>21.3</v>
      </c>
      <c r="I308" s="26">
        <v>21.5</v>
      </c>
      <c r="J308" s="26">
        <v>22.9</v>
      </c>
      <c r="K308" s="26">
        <v>22.5</v>
      </c>
      <c r="L308" s="26">
        <v>21.7</v>
      </c>
    </row>
    <row r="309" spans="1:12">
      <c r="A309" s="26" t="s">
        <v>687</v>
      </c>
      <c r="B309" s="26" t="s">
        <v>366</v>
      </c>
      <c r="C309" s="26">
        <v>33.4</v>
      </c>
      <c r="D309" s="26">
        <v>27.8</v>
      </c>
      <c r="E309" s="26">
        <v>34.6</v>
      </c>
      <c r="F309" s="26">
        <v>38.9</v>
      </c>
      <c r="G309" s="26">
        <v>39.700000000000003</v>
      </c>
      <c r="H309" s="26">
        <v>40</v>
      </c>
      <c r="I309" s="26">
        <v>40</v>
      </c>
      <c r="J309" s="26">
        <v>37.6</v>
      </c>
      <c r="K309" s="26">
        <v>37.5</v>
      </c>
      <c r="L309" s="26">
        <v>39.1</v>
      </c>
    </row>
    <row r="310" spans="1:12">
      <c r="A310" s="26" t="s">
        <v>688</v>
      </c>
      <c r="B310" s="26" t="s">
        <v>368</v>
      </c>
      <c r="C310" s="26">
        <v>1.3</v>
      </c>
      <c r="D310" s="26">
        <v>0.8</v>
      </c>
      <c r="E310" s="26">
        <v>1.4</v>
      </c>
      <c r="F310" s="26">
        <v>1.6</v>
      </c>
      <c r="G310" s="26">
        <v>1.4</v>
      </c>
      <c r="H310" s="26">
        <v>1.4</v>
      </c>
      <c r="I310" s="26">
        <v>1.4</v>
      </c>
      <c r="J310" s="26">
        <v>1.1000000000000001</v>
      </c>
      <c r="K310" s="26">
        <v>0.9</v>
      </c>
      <c r="L310" s="26">
        <v>1.1000000000000001</v>
      </c>
    </row>
    <row r="311" spans="1:12">
      <c r="A311" s="26" t="s">
        <v>689</v>
      </c>
      <c r="B311" s="26" t="s">
        <v>370</v>
      </c>
      <c r="C311" s="26">
        <v>3.7</v>
      </c>
      <c r="D311" s="26">
        <v>2.9</v>
      </c>
      <c r="E311" s="26">
        <v>4.0999999999999996</v>
      </c>
      <c r="F311" s="26">
        <v>4.7</v>
      </c>
      <c r="G311" s="26">
        <v>4.3</v>
      </c>
      <c r="H311" s="26">
        <v>4.3</v>
      </c>
      <c r="I311" s="26">
        <v>4.2</v>
      </c>
      <c r="J311" s="26">
        <v>3.9</v>
      </c>
      <c r="K311" s="26">
        <v>3.9</v>
      </c>
      <c r="L311" s="26">
        <v>4.4000000000000004</v>
      </c>
    </row>
    <row r="312" spans="1:12">
      <c r="A312" s="26" t="s">
        <v>690</v>
      </c>
      <c r="B312" s="26" t="s">
        <v>372</v>
      </c>
      <c r="C312" s="26">
        <v>28.4</v>
      </c>
      <c r="D312" s="26">
        <v>24</v>
      </c>
      <c r="E312" s="26">
        <v>29.1</v>
      </c>
      <c r="F312" s="26">
        <v>32.6</v>
      </c>
      <c r="G312" s="26">
        <v>34</v>
      </c>
      <c r="H312" s="26">
        <v>34.4</v>
      </c>
      <c r="I312" s="26">
        <v>34.4</v>
      </c>
      <c r="J312" s="26">
        <v>32.6</v>
      </c>
      <c r="K312" s="26">
        <v>32.700000000000003</v>
      </c>
      <c r="L312" s="26">
        <v>33.700000000000003</v>
      </c>
    </row>
    <row r="313" spans="1:12">
      <c r="A313" s="26" t="s">
        <v>691</v>
      </c>
      <c r="B313" s="28" t="s">
        <v>692</v>
      </c>
      <c r="C313" s="26">
        <v>100</v>
      </c>
      <c r="D313" s="26">
        <v>100</v>
      </c>
      <c r="E313" s="26">
        <v>100</v>
      </c>
      <c r="F313" s="26">
        <v>100</v>
      </c>
      <c r="G313" s="26">
        <v>100</v>
      </c>
      <c r="H313" s="26">
        <v>100</v>
      </c>
      <c r="I313" s="26">
        <v>100</v>
      </c>
      <c r="J313" s="26">
        <v>100</v>
      </c>
      <c r="K313" s="26">
        <v>100</v>
      </c>
      <c r="L313" s="26">
        <v>100</v>
      </c>
    </row>
    <row r="314" spans="1:12">
      <c r="A314" s="26" t="s">
        <v>693</v>
      </c>
      <c r="B314" s="26" t="s">
        <v>358</v>
      </c>
      <c r="C314" s="26">
        <v>66.400000000000006</v>
      </c>
      <c r="D314" s="26">
        <v>68.5</v>
      </c>
      <c r="E314" s="26">
        <v>65.5</v>
      </c>
      <c r="F314" s="26">
        <v>65.3</v>
      </c>
      <c r="G314" s="26">
        <v>64.7</v>
      </c>
      <c r="H314" s="26">
        <v>64.2</v>
      </c>
      <c r="I314" s="26">
        <v>62.8</v>
      </c>
      <c r="J314" s="26">
        <v>62</v>
      </c>
      <c r="K314" s="26">
        <v>61.1</v>
      </c>
      <c r="L314" s="26">
        <v>60.6</v>
      </c>
    </row>
    <row r="315" spans="1:12">
      <c r="A315" s="26" t="s">
        <v>694</v>
      </c>
      <c r="B315" s="26" t="s">
        <v>360</v>
      </c>
      <c r="C315" s="26">
        <v>39.200000000000003</v>
      </c>
      <c r="D315" s="26">
        <v>39.299999999999997</v>
      </c>
      <c r="E315" s="26">
        <v>36.799999999999997</v>
      </c>
      <c r="F315" s="26">
        <v>37.1</v>
      </c>
      <c r="G315" s="26">
        <v>36.299999999999997</v>
      </c>
      <c r="H315" s="26">
        <v>35.6</v>
      </c>
      <c r="I315" s="26">
        <v>35.200000000000003</v>
      </c>
      <c r="J315" s="26">
        <v>34.799999999999997</v>
      </c>
      <c r="K315" s="26">
        <v>34.200000000000003</v>
      </c>
      <c r="L315" s="26">
        <v>33.9</v>
      </c>
    </row>
    <row r="316" spans="1:12">
      <c r="A316" s="26" t="s">
        <v>695</v>
      </c>
      <c r="B316" s="26" t="s">
        <v>362</v>
      </c>
      <c r="C316" s="26">
        <v>14</v>
      </c>
      <c r="D316" s="26">
        <v>13.7</v>
      </c>
      <c r="E316" s="26">
        <v>13.7</v>
      </c>
      <c r="F316" s="26">
        <v>14</v>
      </c>
      <c r="G316" s="26">
        <v>13.9</v>
      </c>
      <c r="H316" s="26">
        <v>13.9</v>
      </c>
      <c r="I316" s="26">
        <v>13.8</v>
      </c>
      <c r="J316" s="26">
        <v>13.4</v>
      </c>
      <c r="K316" s="26">
        <v>13.2</v>
      </c>
      <c r="L316" s="26">
        <v>13.1</v>
      </c>
    </row>
    <row r="317" spans="1:12">
      <c r="A317" s="26" t="s">
        <v>696</v>
      </c>
      <c r="B317" s="26" t="s">
        <v>364</v>
      </c>
      <c r="C317" s="26">
        <v>13.2</v>
      </c>
      <c r="D317" s="26">
        <v>15.5</v>
      </c>
      <c r="E317" s="26">
        <v>14.9</v>
      </c>
      <c r="F317" s="26">
        <v>14.2</v>
      </c>
      <c r="G317" s="26">
        <v>14.5</v>
      </c>
      <c r="H317" s="26">
        <v>14.7</v>
      </c>
      <c r="I317" s="26">
        <v>13.8</v>
      </c>
      <c r="J317" s="26">
        <v>13.8</v>
      </c>
      <c r="K317" s="26">
        <v>13.8</v>
      </c>
      <c r="L317" s="26">
        <v>13.7</v>
      </c>
    </row>
    <row r="318" spans="1:12">
      <c r="A318" s="26" t="s">
        <v>697</v>
      </c>
      <c r="B318" s="26" t="s">
        <v>366</v>
      </c>
      <c r="C318" s="26">
        <v>33.6</v>
      </c>
      <c r="D318" s="26">
        <v>31.5</v>
      </c>
      <c r="E318" s="26">
        <v>34.5</v>
      </c>
      <c r="F318" s="26">
        <v>34.700000000000003</v>
      </c>
      <c r="G318" s="26">
        <v>35.299999999999997</v>
      </c>
      <c r="H318" s="26">
        <v>35.799999999999997</v>
      </c>
      <c r="I318" s="26">
        <v>37.200000000000003</v>
      </c>
      <c r="J318" s="26">
        <v>38</v>
      </c>
      <c r="K318" s="26">
        <v>38.9</v>
      </c>
      <c r="L318" s="26">
        <v>39.4</v>
      </c>
    </row>
    <row r="319" spans="1:12">
      <c r="A319" s="26" t="s">
        <v>698</v>
      </c>
      <c r="B319" s="26" t="s">
        <v>368</v>
      </c>
      <c r="C319" s="26">
        <v>2.2999999999999998</v>
      </c>
      <c r="D319" s="26">
        <v>1.9</v>
      </c>
      <c r="E319" s="26">
        <v>2.6</v>
      </c>
      <c r="F319" s="26">
        <v>2.5</v>
      </c>
      <c r="G319" s="26">
        <v>2.2999999999999998</v>
      </c>
      <c r="H319" s="26">
        <v>2.2000000000000002</v>
      </c>
      <c r="I319" s="26">
        <v>2.4</v>
      </c>
      <c r="J319" s="26">
        <v>2.2000000000000002</v>
      </c>
      <c r="K319" s="26">
        <v>1.9</v>
      </c>
      <c r="L319" s="26">
        <v>2.1</v>
      </c>
    </row>
    <row r="320" spans="1:12">
      <c r="A320" s="26" t="s">
        <v>699</v>
      </c>
      <c r="B320" s="26" t="s">
        <v>370</v>
      </c>
      <c r="C320" s="26">
        <v>4.3</v>
      </c>
      <c r="D320" s="26">
        <v>3.7</v>
      </c>
      <c r="E320" s="26">
        <v>4.4000000000000004</v>
      </c>
      <c r="F320" s="26">
        <v>4.5999999999999996</v>
      </c>
      <c r="G320" s="26">
        <v>4.5999999999999996</v>
      </c>
      <c r="H320" s="26">
        <v>4.5999999999999996</v>
      </c>
      <c r="I320" s="26">
        <v>4.7</v>
      </c>
      <c r="J320" s="26">
        <v>4.5999999999999996</v>
      </c>
      <c r="K320" s="26">
        <v>4.5999999999999996</v>
      </c>
      <c r="L320" s="26">
        <v>5.0999999999999996</v>
      </c>
    </row>
    <row r="321" spans="1:12">
      <c r="A321" s="26" t="s">
        <v>700</v>
      </c>
      <c r="B321" s="26" t="s">
        <v>372</v>
      </c>
      <c r="C321" s="26">
        <v>26.9</v>
      </c>
      <c r="D321" s="26">
        <v>25.8</v>
      </c>
      <c r="E321" s="26">
        <v>27.5</v>
      </c>
      <c r="F321" s="26">
        <v>27.6</v>
      </c>
      <c r="G321" s="26">
        <v>28.5</v>
      </c>
      <c r="H321" s="26">
        <v>29</v>
      </c>
      <c r="I321" s="26">
        <v>30.1</v>
      </c>
      <c r="J321" s="26">
        <v>31.2</v>
      </c>
      <c r="K321" s="26">
        <v>32.4</v>
      </c>
      <c r="L321" s="26">
        <v>32.200000000000003</v>
      </c>
    </row>
    <row r="322" spans="1:12">
      <c r="A322" s="26" t="s">
        <v>701</v>
      </c>
      <c r="B322" s="28" t="s">
        <v>702</v>
      </c>
      <c r="C322" s="26">
        <v>100</v>
      </c>
      <c r="D322" s="26">
        <v>100</v>
      </c>
      <c r="E322" s="26">
        <v>100</v>
      </c>
      <c r="F322" s="26">
        <v>100</v>
      </c>
      <c r="G322" s="26">
        <v>100</v>
      </c>
      <c r="H322" s="26">
        <v>100</v>
      </c>
      <c r="I322" s="26">
        <v>100</v>
      </c>
      <c r="J322" s="26">
        <v>100</v>
      </c>
      <c r="K322" s="26">
        <v>100</v>
      </c>
      <c r="L322" s="26">
        <v>100</v>
      </c>
    </row>
    <row r="323" spans="1:12">
      <c r="A323" s="26" t="s">
        <v>703</v>
      </c>
      <c r="B323" s="26" t="s">
        <v>322</v>
      </c>
      <c r="C323" s="26">
        <v>78.3</v>
      </c>
      <c r="D323" s="26">
        <v>84.8</v>
      </c>
      <c r="E323" s="26">
        <v>71.7</v>
      </c>
      <c r="F323" s="26">
        <v>74.8</v>
      </c>
      <c r="G323" s="26">
        <v>72.5</v>
      </c>
      <c r="H323" s="26">
        <v>73</v>
      </c>
      <c r="I323" s="26">
        <v>71</v>
      </c>
      <c r="J323" s="26">
        <v>68.5</v>
      </c>
      <c r="K323" s="26">
        <v>66.8</v>
      </c>
      <c r="L323" s="26">
        <v>66.3</v>
      </c>
    </row>
    <row r="324" spans="1:12">
      <c r="A324" s="26" t="s">
        <v>704</v>
      </c>
      <c r="B324" s="26" t="s">
        <v>324</v>
      </c>
      <c r="C324" s="26">
        <v>48.8</v>
      </c>
      <c r="D324" s="26">
        <v>52.8</v>
      </c>
      <c r="E324" s="26">
        <v>41.4</v>
      </c>
      <c r="F324" s="26">
        <v>43.8</v>
      </c>
      <c r="G324" s="26">
        <v>41.6</v>
      </c>
      <c r="H324" s="26">
        <v>41.6</v>
      </c>
      <c r="I324" s="26">
        <v>40.6</v>
      </c>
      <c r="J324" s="26">
        <v>38.9</v>
      </c>
      <c r="K324" s="26">
        <v>37.799999999999997</v>
      </c>
      <c r="L324" s="26">
        <v>37.4</v>
      </c>
    </row>
    <row r="325" spans="1:12">
      <c r="A325" s="26" t="s">
        <v>705</v>
      </c>
      <c r="B325" s="26" t="s">
        <v>326</v>
      </c>
      <c r="C325" s="26">
        <v>17.399999999999999</v>
      </c>
      <c r="D325" s="26">
        <v>17.5</v>
      </c>
      <c r="E325" s="26">
        <v>16.100000000000001</v>
      </c>
      <c r="F325" s="26">
        <v>17.399999999999999</v>
      </c>
      <c r="G325" s="26">
        <v>16.8</v>
      </c>
      <c r="H325" s="26">
        <v>17.2</v>
      </c>
      <c r="I325" s="26">
        <v>17</v>
      </c>
      <c r="J325" s="26">
        <v>16.399999999999999</v>
      </c>
      <c r="K325" s="26">
        <v>15.8</v>
      </c>
      <c r="L325" s="26">
        <v>15.9</v>
      </c>
    </row>
    <row r="326" spans="1:12">
      <c r="A326" s="26" t="s">
        <v>706</v>
      </c>
      <c r="B326" s="26" t="s">
        <v>328</v>
      </c>
      <c r="C326" s="26">
        <v>12.1</v>
      </c>
      <c r="D326" s="26">
        <v>14.5</v>
      </c>
      <c r="E326" s="26">
        <v>14.2</v>
      </c>
      <c r="F326" s="26">
        <v>13.6</v>
      </c>
      <c r="G326" s="26">
        <v>14.1</v>
      </c>
      <c r="H326" s="26">
        <v>14.2</v>
      </c>
      <c r="I326" s="26">
        <v>13.4</v>
      </c>
      <c r="J326" s="26">
        <v>13.2</v>
      </c>
      <c r="K326" s="26">
        <v>13.1</v>
      </c>
      <c r="L326" s="26">
        <v>13</v>
      </c>
    </row>
    <row r="327" spans="1:12">
      <c r="A327" s="26" t="s">
        <v>707</v>
      </c>
      <c r="B327" s="26" t="s">
        <v>330</v>
      </c>
      <c r="C327" s="26">
        <v>21.7</v>
      </c>
      <c r="D327" s="26">
        <v>15.2</v>
      </c>
      <c r="E327" s="26">
        <v>28.3</v>
      </c>
      <c r="F327" s="26">
        <v>25.2</v>
      </c>
      <c r="G327" s="26">
        <v>27.5</v>
      </c>
      <c r="H327" s="26">
        <v>27</v>
      </c>
      <c r="I327" s="26">
        <v>29</v>
      </c>
      <c r="J327" s="26">
        <v>31.5</v>
      </c>
      <c r="K327" s="26">
        <v>33.200000000000003</v>
      </c>
      <c r="L327" s="26">
        <v>33.700000000000003</v>
      </c>
    </row>
    <row r="328" spans="1:12">
      <c r="A328" s="26" t="s">
        <v>708</v>
      </c>
      <c r="B328" s="26" t="s">
        <v>332</v>
      </c>
      <c r="C328" s="26">
        <v>1</v>
      </c>
      <c r="D328" s="26">
        <v>0.5</v>
      </c>
      <c r="E328" s="26">
        <v>1.7</v>
      </c>
      <c r="F328" s="26">
        <v>1.4</v>
      </c>
      <c r="G328" s="26">
        <v>1.5</v>
      </c>
      <c r="H328" s="26">
        <v>1.4</v>
      </c>
      <c r="I328" s="26">
        <v>1.6</v>
      </c>
      <c r="J328" s="26">
        <v>1.6</v>
      </c>
      <c r="K328" s="26">
        <v>1.4</v>
      </c>
      <c r="L328" s="26">
        <v>1.7</v>
      </c>
    </row>
    <row r="329" spans="1:12">
      <c r="A329" s="26" t="s">
        <v>709</v>
      </c>
      <c r="B329" s="26" t="s">
        <v>334</v>
      </c>
      <c r="C329" s="26">
        <v>5.4</v>
      </c>
      <c r="D329" s="26">
        <v>4.4000000000000004</v>
      </c>
      <c r="E329" s="26">
        <v>5.7</v>
      </c>
      <c r="F329" s="26">
        <v>5.6</v>
      </c>
      <c r="G329" s="26">
        <v>5.7</v>
      </c>
      <c r="H329" s="26">
        <v>5.6</v>
      </c>
      <c r="I329" s="26">
        <v>5.5</v>
      </c>
      <c r="J329" s="26">
        <v>5.3</v>
      </c>
      <c r="K329" s="26">
        <v>5.2</v>
      </c>
      <c r="L329" s="26">
        <v>5.7</v>
      </c>
    </row>
    <row r="330" spans="1:12">
      <c r="A330" s="26" t="s">
        <v>710</v>
      </c>
      <c r="B330" s="26" t="s">
        <v>336</v>
      </c>
      <c r="C330" s="26">
        <v>15.3</v>
      </c>
      <c r="D330" s="26">
        <v>10.3</v>
      </c>
      <c r="E330" s="26">
        <v>20.8</v>
      </c>
      <c r="F330" s="26">
        <v>18.100000000000001</v>
      </c>
      <c r="G330" s="26">
        <v>20.399999999999999</v>
      </c>
      <c r="H330" s="26">
        <v>20</v>
      </c>
      <c r="I330" s="26">
        <v>21.9</v>
      </c>
      <c r="J330" s="26">
        <v>24.7</v>
      </c>
      <c r="K330" s="26">
        <v>26.6</v>
      </c>
      <c r="L330" s="26">
        <v>26.4</v>
      </c>
    </row>
    <row r="331" spans="1:12">
      <c r="A331" s="26" t="s">
        <v>711</v>
      </c>
      <c r="B331" s="28" t="s">
        <v>712</v>
      </c>
      <c r="C331" s="26">
        <v>100</v>
      </c>
      <c r="D331" s="26">
        <v>100</v>
      </c>
      <c r="E331" s="26">
        <v>100</v>
      </c>
      <c r="F331" s="26">
        <v>100</v>
      </c>
      <c r="G331" s="26">
        <v>100</v>
      </c>
      <c r="H331" s="26">
        <v>100</v>
      </c>
      <c r="I331" s="26">
        <v>100</v>
      </c>
      <c r="J331" s="26">
        <v>100</v>
      </c>
      <c r="K331" s="26">
        <v>100</v>
      </c>
      <c r="L331" s="26">
        <v>100</v>
      </c>
    </row>
    <row r="332" spans="1:12">
      <c r="A332" s="26" t="s">
        <v>713</v>
      </c>
      <c r="B332" s="26" t="s">
        <v>322</v>
      </c>
      <c r="C332" s="26">
        <v>66</v>
      </c>
      <c r="D332" s="26">
        <v>68.5</v>
      </c>
      <c r="E332" s="26">
        <v>66.5</v>
      </c>
      <c r="F332" s="26">
        <v>63.8</v>
      </c>
      <c r="G332" s="26">
        <v>63.5</v>
      </c>
      <c r="H332" s="26">
        <v>64.5</v>
      </c>
      <c r="I332" s="26">
        <v>63.4</v>
      </c>
      <c r="J332" s="26">
        <v>63.4</v>
      </c>
      <c r="K332" s="26">
        <v>63.1</v>
      </c>
      <c r="L332" s="26">
        <v>63.1</v>
      </c>
    </row>
    <row r="333" spans="1:12">
      <c r="A333" s="26" t="s">
        <v>714</v>
      </c>
      <c r="B333" s="26" t="s">
        <v>324</v>
      </c>
      <c r="C333" s="26">
        <v>41.5</v>
      </c>
      <c r="D333" s="26">
        <v>41.6</v>
      </c>
      <c r="E333" s="26">
        <v>40.6</v>
      </c>
      <c r="F333" s="26">
        <v>39.700000000000003</v>
      </c>
      <c r="G333" s="26">
        <v>39.9</v>
      </c>
      <c r="H333" s="26">
        <v>40.5</v>
      </c>
      <c r="I333" s="26">
        <v>40.1</v>
      </c>
      <c r="J333" s="26">
        <v>40.5</v>
      </c>
      <c r="K333" s="26">
        <v>40.1</v>
      </c>
      <c r="L333" s="26">
        <v>40.200000000000003</v>
      </c>
    </row>
    <row r="334" spans="1:12">
      <c r="A334" s="26" t="s">
        <v>715</v>
      </c>
      <c r="B334" s="26" t="s">
        <v>326</v>
      </c>
      <c r="C334" s="26">
        <v>10</v>
      </c>
      <c r="D334" s="26">
        <v>10.3</v>
      </c>
      <c r="E334" s="26">
        <v>10.3</v>
      </c>
      <c r="F334" s="26">
        <v>10.199999999999999</v>
      </c>
      <c r="G334" s="26">
        <v>10.3</v>
      </c>
      <c r="H334" s="26">
        <v>10.5</v>
      </c>
      <c r="I334" s="26">
        <v>10.6</v>
      </c>
      <c r="J334" s="26">
        <v>10.5</v>
      </c>
      <c r="K334" s="26">
        <v>10.5</v>
      </c>
      <c r="L334" s="26">
        <v>10.6</v>
      </c>
    </row>
    <row r="335" spans="1:12">
      <c r="A335" s="26" t="s">
        <v>716</v>
      </c>
      <c r="B335" s="26" t="s">
        <v>328</v>
      </c>
      <c r="C335" s="26">
        <v>14.4</v>
      </c>
      <c r="D335" s="26">
        <v>16.7</v>
      </c>
      <c r="E335" s="26">
        <v>15.6</v>
      </c>
      <c r="F335" s="26">
        <v>14</v>
      </c>
      <c r="G335" s="26">
        <v>13.3</v>
      </c>
      <c r="H335" s="26">
        <v>13.4</v>
      </c>
      <c r="I335" s="26">
        <v>12.7</v>
      </c>
      <c r="J335" s="26">
        <v>12.5</v>
      </c>
      <c r="K335" s="26">
        <v>12.4</v>
      </c>
      <c r="L335" s="26">
        <v>12.3</v>
      </c>
    </row>
    <row r="336" spans="1:12">
      <c r="A336" s="26" t="s">
        <v>717</v>
      </c>
      <c r="B336" s="26" t="s">
        <v>330</v>
      </c>
      <c r="C336" s="26">
        <v>34</v>
      </c>
      <c r="D336" s="26">
        <v>31.5</v>
      </c>
      <c r="E336" s="26">
        <v>33.5</v>
      </c>
      <c r="F336" s="26">
        <v>36.200000000000003</v>
      </c>
      <c r="G336" s="26">
        <v>36.5</v>
      </c>
      <c r="H336" s="26">
        <v>35.5</v>
      </c>
      <c r="I336" s="26">
        <v>36.6</v>
      </c>
      <c r="J336" s="26">
        <v>36.6</v>
      </c>
      <c r="K336" s="26">
        <v>36.9</v>
      </c>
      <c r="L336" s="26">
        <v>36.9</v>
      </c>
    </row>
    <row r="337" spans="1:12">
      <c r="A337" s="26" t="s">
        <v>718</v>
      </c>
      <c r="B337" s="26" t="s">
        <v>332</v>
      </c>
      <c r="C337" s="26">
        <v>4.3</v>
      </c>
      <c r="D337" s="26">
        <v>3.6</v>
      </c>
      <c r="E337" s="26">
        <v>4.7</v>
      </c>
      <c r="F337" s="26">
        <v>4.8</v>
      </c>
      <c r="G337" s="26">
        <v>4.3</v>
      </c>
      <c r="H337" s="26">
        <v>4.0999999999999996</v>
      </c>
      <c r="I337" s="26">
        <v>4.4000000000000004</v>
      </c>
      <c r="J337" s="26">
        <v>4.0999999999999996</v>
      </c>
      <c r="K337" s="26">
        <v>3.5</v>
      </c>
      <c r="L337" s="26">
        <v>3.7</v>
      </c>
    </row>
    <row r="338" spans="1:12">
      <c r="A338" s="26" t="s">
        <v>719</v>
      </c>
      <c r="B338" s="26" t="s">
        <v>334</v>
      </c>
      <c r="C338" s="26">
        <v>6.1</v>
      </c>
      <c r="D338" s="26">
        <v>5.2</v>
      </c>
      <c r="E338" s="26">
        <v>5.7</v>
      </c>
      <c r="F338" s="26">
        <v>6.2</v>
      </c>
      <c r="G338" s="26">
        <v>6.2</v>
      </c>
      <c r="H338" s="26">
        <v>6.1</v>
      </c>
      <c r="I338" s="26">
        <v>6.1</v>
      </c>
      <c r="J338" s="26">
        <v>5.8</v>
      </c>
      <c r="K338" s="26">
        <v>5.6</v>
      </c>
      <c r="L338" s="26">
        <v>6.8</v>
      </c>
    </row>
    <row r="339" spans="1:12">
      <c r="A339" s="26" t="s">
        <v>720</v>
      </c>
      <c r="B339" s="26" t="s">
        <v>336</v>
      </c>
      <c r="C339" s="26">
        <v>23.6</v>
      </c>
      <c r="D339" s="26">
        <v>22.8</v>
      </c>
      <c r="E339" s="26">
        <v>23.2</v>
      </c>
      <c r="F339" s="26">
        <v>25.2</v>
      </c>
      <c r="G339" s="26">
        <v>26.1</v>
      </c>
      <c r="H339" s="26">
        <v>25.3</v>
      </c>
      <c r="I339" s="26">
        <v>26.2</v>
      </c>
      <c r="J339" s="26">
        <v>26.7</v>
      </c>
      <c r="K339" s="26">
        <v>27.7</v>
      </c>
      <c r="L339" s="26">
        <v>26.4</v>
      </c>
    </row>
    <row r="340" spans="1:12">
      <c r="A340" s="26" t="s">
        <v>721</v>
      </c>
      <c r="B340" s="28" t="s">
        <v>722</v>
      </c>
      <c r="C340" s="26">
        <v>100</v>
      </c>
      <c r="D340" s="26">
        <v>100</v>
      </c>
      <c r="E340" s="26">
        <v>100</v>
      </c>
      <c r="F340" s="26">
        <v>100</v>
      </c>
      <c r="G340" s="26">
        <v>100</v>
      </c>
      <c r="H340" s="26">
        <v>100</v>
      </c>
      <c r="I340" s="26">
        <v>100</v>
      </c>
      <c r="J340" s="26">
        <v>100</v>
      </c>
      <c r="K340" s="26">
        <v>100</v>
      </c>
      <c r="L340" s="26">
        <v>100</v>
      </c>
    </row>
    <row r="341" spans="1:12">
      <c r="A341" s="26" t="s">
        <v>723</v>
      </c>
      <c r="B341" s="26" t="s">
        <v>322</v>
      </c>
      <c r="C341" s="26">
        <v>64</v>
      </c>
      <c r="D341" s="26">
        <v>64.2</v>
      </c>
      <c r="E341" s="26">
        <v>61.5</v>
      </c>
      <c r="F341" s="26">
        <v>63.1</v>
      </c>
      <c r="G341" s="26">
        <v>63.3</v>
      </c>
      <c r="H341" s="26">
        <v>62.4</v>
      </c>
      <c r="I341" s="26">
        <v>62.1</v>
      </c>
      <c r="J341" s="26">
        <v>62.1</v>
      </c>
      <c r="K341" s="26">
        <v>62.5</v>
      </c>
      <c r="L341" s="26">
        <v>62.1</v>
      </c>
    </row>
    <row r="342" spans="1:12">
      <c r="A342" s="26" t="s">
        <v>724</v>
      </c>
      <c r="B342" s="26" t="s">
        <v>324</v>
      </c>
      <c r="C342" s="26">
        <v>39.799999999999997</v>
      </c>
      <c r="D342" s="26">
        <v>39.700000000000003</v>
      </c>
      <c r="E342" s="26">
        <v>37.6</v>
      </c>
      <c r="F342" s="26">
        <v>39.799999999999997</v>
      </c>
      <c r="G342" s="26">
        <v>40</v>
      </c>
      <c r="H342" s="26">
        <v>39.1</v>
      </c>
      <c r="I342" s="26">
        <v>39</v>
      </c>
      <c r="J342" s="26">
        <v>39.299999999999997</v>
      </c>
      <c r="K342" s="26">
        <v>39.9</v>
      </c>
      <c r="L342" s="26">
        <v>39.4</v>
      </c>
    </row>
    <row r="343" spans="1:12">
      <c r="A343" s="26" t="s">
        <v>725</v>
      </c>
      <c r="B343" s="26" t="s">
        <v>326</v>
      </c>
      <c r="C343" s="26">
        <v>18.600000000000001</v>
      </c>
      <c r="D343" s="26">
        <v>17.8</v>
      </c>
      <c r="E343" s="26">
        <v>17.5</v>
      </c>
      <c r="F343" s="26">
        <v>17.600000000000001</v>
      </c>
      <c r="G343" s="26">
        <v>17.8</v>
      </c>
      <c r="H343" s="26">
        <v>17.899999999999999</v>
      </c>
      <c r="I343" s="26">
        <v>17.8</v>
      </c>
      <c r="J343" s="26">
        <v>17.7</v>
      </c>
      <c r="K343" s="26">
        <v>17.600000000000001</v>
      </c>
      <c r="L343" s="26">
        <v>17.600000000000001</v>
      </c>
    </row>
    <row r="344" spans="1:12">
      <c r="A344" s="26" t="s">
        <v>726</v>
      </c>
      <c r="B344" s="26" t="s">
        <v>328</v>
      </c>
      <c r="C344" s="26">
        <v>5.5</v>
      </c>
      <c r="D344" s="26">
        <v>6.7</v>
      </c>
      <c r="E344" s="26">
        <v>6.4</v>
      </c>
      <c r="F344" s="26">
        <v>5.7</v>
      </c>
      <c r="G344" s="26">
        <v>5.4</v>
      </c>
      <c r="H344" s="26">
        <v>5.5</v>
      </c>
      <c r="I344" s="26">
        <v>5.2</v>
      </c>
      <c r="J344" s="26">
        <v>5.0999999999999996</v>
      </c>
      <c r="K344" s="26">
        <v>5.0999999999999996</v>
      </c>
      <c r="L344" s="26">
        <v>5</v>
      </c>
    </row>
    <row r="345" spans="1:12">
      <c r="A345" s="26" t="s">
        <v>727</v>
      </c>
      <c r="B345" s="26" t="s">
        <v>330</v>
      </c>
      <c r="C345" s="26">
        <v>36</v>
      </c>
      <c r="D345" s="26">
        <v>35.799999999999997</v>
      </c>
      <c r="E345" s="26">
        <v>38.5</v>
      </c>
      <c r="F345" s="26">
        <v>36.9</v>
      </c>
      <c r="G345" s="26">
        <v>36.700000000000003</v>
      </c>
      <c r="H345" s="26">
        <v>37.6</v>
      </c>
      <c r="I345" s="26">
        <v>37.9</v>
      </c>
      <c r="J345" s="26">
        <v>37.9</v>
      </c>
      <c r="K345" s="26">
        <v>37.5</v>
      </c>
      <c r="L345" s="26">
        <v>37.9</v>
      </c>
    </row>
    <row r="346" spans="1:12">
      <c r="A346" s="26" t="s">
        <v>728</v>
      </c>
      <c r="B346" s="26" t="s">
        <v>332</v>
      </c>
      <c r="C346" s="26">
        <v>2.5</v>
      </c>
      <c r="D346" s="26">
        <v>2.2999999999999998</v>
      </c>
      <c r="E346" s="26">
        <v>3.1</v>
      </c>
      <c r="F346" s="26">
        <v>2.7</v>
      </c>
      <c r="G346" s="26">
        <v>2.4</v>
      </c>
      <c r="H346" s="26">
        <v>2.4</v>
      </c>
      <c r="I346" s="26">
        <v>2.5</v>
      </c>
      <c r="J346" s="26">
        <v>2.2999999999999998</v>
      </c>
      <c r="K346" s="26">
        <v>2</v>
      </c>
      <c r="L346" s="26">
        <v>2.2999999999999998</v>
      </c>
    </row>
    <row r="347" spans="1:12">
      <c r="A347" s="26" t="s">
        <v>729</v>
      </c>
      <c r="B347" s="26" t="s">
        <v>334</v>
      </c>
      <c r="C347" s="26">
        <v>3.1</v>
      </c>
      <c r="D347" s="26">
        <v>2.8</v>
      </c>
      <c r="E347" s="26">
        <v>3.2</v>
      </c>
      <c r="F347" s="26">
        <v>3.3</v>
      </c>
      <c r="G347" s="26">
        <v>3.3</v>
      </c>
      <c r="H347" s="26">
        <v>3.4</v>
      </c>
      <c r="I347" s="26">
        <v>3.6</v>
      </c>
      <c r="J347" s="26">
        <v>3.6</v>
      </c>
      <c r="K347" s="26">
        <v>3.6</v>
      </c>
      <c r="L347" s="26">
        <v>4.2</v>
      </c>
    </row>
    <row r="348" spans="1:12">
      <c r="A348" s="26" t="s">
        <v>730</v>
      </c>
      <c r="B348" s="26" t="s">
        <v>336</v>
      </c>
      <c r="C348" s="26">
        <v>30.4</v>
      </c>
      <c r="D348" s="26">
        <v>30.8</v>
      </c>
      <c r="E348" s="26">
        <v>32.200000000000003</v>
      </c>
      <c r="F348" s="26">
        <v>30.8</v>
      </c>
      <c r="G348" s="26">
        <v>31</v>
      </c>
      <c r="H348" s="26">
        <v>31.8</v>
      </c>
      <c r="I348" s="26">
        <v>31.9</v>
      </c>
      <c r="J348" s="26">
        <v>32</v>
      </c>
      <c r="K348" s="26">
        <v>31.9</v>
      </c>
      <c r="L348" s="26">
        <v>31.4</v>
      </c>
    </row>
    <row r="349" spans="1:12">
      <c r="A349" s="26" t="s">
        <v>731</v>
      </c>
      <c r="B349" s="28" t="s">
        <v>732</v>
      </c>
      <c r="C349" s="26">
        <v>100</v>
      </c>
      <c r="D349" s="26">
        <v>100</v>
      </c>
      <c r="E349" s="26">
        <v>100</v>
      </c>
      <c r="F349" s="26">
        <v>100</v>
      </c>
      <c r="G349" s="26">
        <v>100</v>
      </c>
      <c r="H349" s="26">
        <v>100</v>
      </c>
      <c r="I349" s="26">
        <v>100</v>
      </c>
      <c r="J349" s="26">
        <v>100</v>
      </c>
      <c r="K349" s="26">
        <v>100</v>
      </c>
      <c r="L349" s="26">
        <v>100</v>
      </c>
    </row>
    <row r="350" spans="1:12">
      <c r="A350" s="26" t="s">
        <v>733</v>
      </c>
      <c r="B350" s="26" t="s">
        <v>322</v>
      </c>
      <c r="C350" s="26">
        <v>64.2</v>
      </c>
      <c r="D350" s="26">
        <v>66.3</v>
      </c>
      <c r="E350" s="26">
        <v>64.7</v>
      </c>
      <c r="F350" s="26">
        <v>63.7</v>
      </c>
      <c r="G350" s="26">
        <v>63.2</v>
      </c>
      <c r="H350" s="26">
        <v>62</v>
      </c>
      <c r="I350" s="26">
        <v>60.4</v>
      </c>
      <c r="J350" s="26">
        <v>59.5</v>
      </c>
      <c r="K350" s="26">
        <v>58.5</v>
      </c>
      <c r="L350" s="26">
        <v>57.9</v>
      </c>
    </row>
    <row r="351" spans="1:12">
      <c r="A351" s="26" t="s">
        <v>734</v>
      </c>
      <c r="B351" s="26" t="s">
        <v>324</v>
      </c>
      <c r="C351" s="26">
        <v>35.9</v>
      </c>
      <c r="D351" s="26">
        <v>35.5</v>
      </c>
      <c r="E351" s="26">
        <v>34.200000000000003</v>
      </c>
      <c r="F351" s="26">
        <v>33.700000000000003</v>
      </c>
      <c r="G351" s="26">
        <v>32.799999999999997</v>
      </c>
      <c r="H351" s="26">
        <v>31.7</v>
      </c>
      <c r="I351" s="26">
        <v>31.3</v>
      </c>
      <c r="J351" s="26">
        <v>31</v>
      </c>
      <c r="K351" s="26">
        <v>30.2</v>
      </c>
      <c r="L351" s="26">
        <v>29.9</v>
      </c>
    </row>
    <row r="352" spans="1:12">
      <c r="A352" s="26" t="s">
        <v>735</v>
      </c>
      <c r="B352" s="26" t="s">
        <v>326</v>
      </c>
      <c r="C352" s="26">
        <v>12.9</v>
      </c>
      <c r="D352" s="26">
        <v>12.6</v>
      </c>
      <c r="E352" s="26">
        <v>12.9</v>
      </c>
      <c r="F352" s="26">
        <v>13.1</v>
      </c>
      <c r="G352" s="26">
        <v>12.9</v>
      </c>
      <c r="H352" s="26">
        <v>12.7</v>
      </c>
      <c r="I352" s="26">
        <v>12.6</v>
      </c>
      <c r="J352" s="26">
        <v>12.1</v>
      </c>
      <c r="K352" s="26">
        <v>11.8</v>
      </c>
      <c r="L352" s="26">
        <v>11.8</v>
      </c>
    </row>
    <row r="353" spans="1:12">
      <c r="A353" s="26" t="s">
        <v>736</v>
      </c>
      <c r="B353" s="26" t="s">
        <v>328</v>
      </c>
      <c r="C353" s="26">
        <v>15.4</v>
      </c>
      <c r="D353" s="26">
        <v>18.2</v>
      </c>
      <c r="E353" s="26">
        <v>17.600000000000001</v>
      </c>
      <c r="F353" s="26">
        <v>16.899999999999999</v>
      </c>
      <c r="G353" s="26">
        <v>17.5</v>
      </c>
      <c r="H353" s="26">
        <v>17.600000000000001</v>
      </c>
      <c r="I353" s="26">
        <v>16.5</v>
      </c>
      <c r="J353" s="26">
        <v>16.399999999999999</v>
      </c>
      <c r="K353" s="26">
        <v>16.5</v>
      </c>
      <c r="L353" s="26">
        <v>16.2</v>
      </c>
    </row>
    <row r="354" spans="1:12">
      <c r="A354" s="26" t="s">
        <v>737</v>
      </c>
      <c r="B354" s="26" t="s">
        <v>330</v>
      </c>
      <c r="C354" s="26">
        <v>35.799999999999997</v>
      </c>
      <c r="D354" s="26">
        <v>33.700000000000003</v>
      </c>
      <c r="E354" s="26">
        <v>35.299999999999997</v>
      </c>
      <c r="F354" s="26">
        <v>36.299999999999997</v>
      </c>
      <c r="G354" s="26">
        <v>36.799999999999997</v>
      </c>
      <c r="H354" s="26">
        <v>38</v>
      </c>
      <c r="I354" s="26">
        <v>39.6</v>
      </c>
      <c r="J354" s="26">
        <v>40.5</v>
      </c>
      <c r="K354" s="26">
        <v>41.5</v>
      </c>
      <c r="L354" s="26">
        <v>42.1</v>
      </c>
    </row>
    <row r="355" spans="1:12">
      <c r="A355" s="26" t="s">
        <v>738</v>
      </c>
      <c r="B355" s="26" t="s">
        <v>332</v>
      </c>
      <c r="C355" s="26">
        <v>2</v>
      </c>
      <c r="D355" s="26">
        <v>1.6</v>
      </c>
      <c r="E355" s="26">
        <v>2.2000000000000002</v>
      </c>
      <c r="F355" s="26">
        <v>2.1</v>
      </c>
      <c r="G355" s="26">
        <v>1.9</v>
      </c>
      <c r="H355" s="26">
        <v>1.9</v>
      </c>
      <c r="I355" s="26">
        <v>2</v>
      </c>
      <c r="J355" s="26">
        <v>1.9</v>
      </c>
      <c r="K355" s="26">
        <v>1.6</v>
      </c>
      <c r="L355" s="26">
        <v>1.8</v>
      </c>
    </row>
    <row r="356" spans="1:12">
      <c r="A356" s="26" t="s">
        <v>739</v>
      </c>
      <c r="B356" s="26" t="s">
        <v>334</v>
      </c>
      <c r="C356" s="26">
        <v>3.9</v>
      </c>
      <c r="D356" s="26">
        <v>3.5</v>
      </c>
      <c r="E356" s="26">
        <v>4</v>
      </c>
      <c r="F356" s="26">
        <v>4.2</v>
      </c>
      <c r="G356" s="26">
        <v>4.0999999999999996</v>
      </c>
      <c r="H356" s="26">
        <v>4.3</v>
      </c>
      <c r="I356" s="26">
        <v>4.4000000000000004</v>
      </c>
      <c r="J356" s="26">
        <v>4.4000000000000004</v>
      </c>
      <c r="K356" s="26">
        <v>4.4000000000000004</v>
      </c>
      <c r="L356" s="26">
        <v>4.7</v>
      </c>
    </row>
    <row r="357" spans="1:12">
      <c r="A357" s="26" t="s">
        <v>740</v>
      </c>
      <c r="B357" s="26" t="s">
        <v>336</v>
      </c>
      <c r="C357" s="26">
        <v>29.9</v>
      </c>
      <c r="D357" s="26">
        <v>28.6</v>
      </c>
      <c r="E357" s="26">
        <v>29.1</v>
      </c>
      <c r="F357" s="26">
        <v>30</v>
      </c>
      <c r="G357" s="26">
        <v>30.8</v>
      </c>
      <c r="H357" s="26">
        <v>31.8</v>
      </c>
      <c r="I357" s="26">
        <v>33.200000000000003</v>
      </c>
      <c r="J357" s="26">
        <v>34.200000000000003</v>
      </c>
      <c r="K357" s="26">
        <v>35.4</v>
      </c>
      <c r="L357" s="26">
        <v>35.5</v>
      </c>
    </row>
    <row r="358" spans="1:12">
      <c r="A358" s="26" t="s">
        <v>741</v>
      </c>
      <c r="B358" s="28" t="s">
        <v>742</v>
      </c>
      <c r="C358" s="26">
        <v>100</v>
      </c>
      <c r="D358" s="26">
        <v>100</v>
      </c>
      <c r="E358" s="26">
        <v>100</v>
      </c>
      <c r="F358" s="26">
        <v>100</v>
      </c>
      <c r="G358" s="26">
        <v>100</v>
      </c>
      <c r="H358" s="26">
        <v>100</v>
      </c>
      <c r="I358" s="26">
        <v>100</v>
      </c>
      <c r="J358" s="26">
        <v>100</v>
      </c>
      <c r="K358" s="26">
        <v>100</v>
      </c>
      <c r="L358" s="26">
        <v>100</v>
      </c>
    </row>
    <row r="359" spans="1:12">
      <c r="A359" s="26" t="s">
        <v>743</v>
      </c>
      <c r="B359" s="26" t="s">
        <v>358</v>
      </c>
      <c r="C359" s="26">
        <v>47.1</v>
      </c>
      <c r="D359" s="26">
        <v>51.7</v>
      </c>
      <c r="E359" s="26">
        <v>50.6</v>
      </c>
      <c r="F359" s="26">
        <v>47.3</v>
      </c>
      <c r="G359" s="26">
        <v>47.1</v>
      </c>
      <c r="H359" s="26">
        <v>47.4</v>
      </c>
      <c r="I359" s="26">
        <v>47.2</v>
      </c>
      <c r="J359" s="26">
        <v>50.7</v>
      </c>
      <c r="K359" s="26">
        <v>52.3</v>
      </c>
      <c r="L359" s="26">
        <v>52.7</v>
      </c>
    </row>
    <row r="360" spans="1:12">
      <c r="A360" s="26" t="s">
        <v>744</v>
      </c>
      <c r="B360" s="26" t="s">
        <v>360</v>
      </c>
      <c r="C360" s="26">
        <v>28.2</v>
      </c>
      <c r="D360" s="26">
        <v>30.8</v>
      </c>
      <c r="E360" s="26">
        <v>28.7</v>
      </c>
      <c r="F360" s="26">
        <v>27.2</v>
      </c>
      <c r="G360" s="26">
        <v>27.4</v>
      </c>
      <c r="H360" s="26">
        <v>27.3</v>
      </c>
      <c r="I360" s="26">
        <v>26.9</v>
      </c>
      <c r="J360" s="26">
        <v>28.7</v>
      </c>
      <c r="K360" s="26">
        <v>30.1</v>
      </c>
      <c r="L360" s="26">
        <v>30.5</v>
      </c>
    </row>
    <row r="361" spans="1:12">
      <c r="A361" s="26" t="s">
        <v>745</v>
      </c>
      <c r="B361" s="26" t="s">
        <v>362</v>
      </c>
      <c r="C361" s="26">
        <v>2.9</v>
      </c>
      <c r="D361" s="26">
        <v>3.4</v>
      </c>
      <c r="E361" s="26">
        <v>3</v>
      </c>
      <c r="F361" s="26">
        <v>2.9</v>
      </c>
      <c r="G361" s="26">
        <v>2.8</v>
      </c>
      <c r="H361" s="26">
        <v>3</v>
      </c>
      <c r="I361" s="26">
        <v>3.1</v>
      </c>
      <c r="J361" s="26">
        <v>3.2</v>
      </c>
      <c r="K361" s="26">
        <v>3.4</v>
      </c>
      <c r="L361" s="26">
        <v>3.4</v>
      </c>
    </row>
    <row r="362" spans="1:12">
      <c r="A362" s="26" t="s">
        <v>746</v>
      </c>
      <c r="B362" s="26" t="s">
        <v>364</v>
      </c>
      <c r="C362" s="26">
        <v>16</v>
      </c>
      <c r="D362" s="26">
        <v>17.5</v>
      </c>
      <c r="E362" s="26">
        <v>18.899999999999999</v>
      </c>
      <c r="F362" s="26">
        <v>17.2</v>
      </c>
      <c r="G362" s="26">
        <v>16.899999999999999</v>
      </c>
      <c r="H362" s="26">
        <v>17</v>
      </c>
      <c r="I362" s="26">
        <v>17.3</v>
      </c>
      <c r="J362" s="26">
        <v>18.7</v>
      </c>
      <c r="K362" s="26">
        <v>18.8</v>
      </c>
      <c r="L362" s="26">
        <v>18.8</v>
      </c>
    </row>
    <row r="363" spans="1:12">
      <c r="A363" s="26" t="s">
        <v>747</v>
      </c>
      <c r="B363" s="26" t="s">
        <v>366</v>
      </c>
      <c r="C363" s="26">
        <v>52.9</v>
      </c>
      <c r="D363" s="26">
        <v>48.3</v>
      </c>
      <c r="E363" s="26">
        <v>49.4</v>
      </c>
      <c r="F363" s="26">
        <v>52.7</v>
      </c>
      <c r="G363" s="26">
        <v>52.9</v>
      </c>
      <c r="H363" s="26">
        <v>52.6</v>
      </c>
      <c r="I363" s="26">
        <v>52.8</v>
      </c>
      <c r="J363" s="26">
        <v>49.3</v>
      </c>
      <c r="K363" s="26">
        <v>47.7</v>
      </c>
      <c r="L363" s="26">
        <v>47.3</v>
      </c>
    </row>
    <row r="364" spans="1:12">
      <c r="A364" s="26" t="s">
        <v>748</v>
      </c>
      <c r="B364" s="26" t="s">
        <v>368</v>
      </c>
      <c r="C364" s="26">
        <v>15.2</v>
      </c>
      <c r="D364" s="26">
        <v>9.5</v>
      </c>
      <c r="E364" s="26">
        <v>11.6</v>
      </c>
      <c r="F364" s="26">
        <v>16</v>
      </c>
      <c r="G364" s="26">
        <v>16.600000000000001</v>
      </c>
      <c r="H364" s="26">
        <v>16.899999999999999</v>
      </c>
      <c r="I364" s="26">
        <v>15.3</v>
      </c>
      <c r="J364" s="26">
        <v>9.8000000000000007</v>
      </c>
      <c r="K364" s="26">
        <v>8</v>
      </c>
      <c r="L364" s="26">
        <v>7.6</v>
      </c>
    </row>
    <row r="365" spans="1:12">
      <c r="A365" s="26" t="s">
        <v>749</v>
      </c>
      <c r="B365" s="26" t="s">
        <v>370</v>
      </c>
      <c r="C365" s="26">
        <v>4.8</v>
      </c>
      <c r="D365" s="26">
        <v>4.7</v>
      </c>
      <c r="E365" s="26">
        <v>4.5999999999999996</v>
      </c>
      <c r="F365" s="26">
        <v>5</v>
      </c>
      <c r="G365" s="26">
        <v>5.2</v>
      </c>
      <c r="H365" s="26">
        <v>5.4</v>
      </c>
      <c r="I365" s="26">
        <v>5.7</v>
      </c>
      <c r="J365" s="26">
        <v>5.6</v>
      </c>
      <c r="K365" s="26">
        <v>5.6</v>
      </c>
      <c r="L365" s="26">
        <v>5</v>
      </c>
    </row>
    <row r="366" spans="1:12">
      <c r="A366" s="26" t="s">
        <v>750</v>
      </c>
      <c r="B366" s="26" t="s">
        <v>372</v>
      </c>
      <c r="C366" s="26">
        <v>32.9</v>
      </c>
      <c r="D366" s="26">
        <v>34.1</v>
      </c>
      <c r="E366" s="26">
        <v>33.200000000000003</v>
      </c>
      <c r="F366" s="26">
        <v>31.7</v>
      </c>
      <c r="G366" s="26">
        <v>31.1</v>
      </c>
      <c r="H366" s="26">
        <v>30.3</v>
      </c>
      <c r="I366" s="26">
        <v>31.8</v>
      </c>
      <c r="J366" s="26">
        <v>33.9</v>
      </c>
      <c r="K366" s="26">
        <v>34.1</v>
      </c>
      <c r="L366" s="26">
        <v>34.700000000000003</v>
      </c>
    </row>
    <row r="367" spans="1:12">
      <c r="A367" s="26" t="s">
        <v>751</v>
      </c>
      <c r="B367" s="28" t="s">
        <v>752</v>
      </c>
      <c r="C367" s="26">
        <v>100</v>
      </c>
      <c r="D367" s="26">
        <v>100</v>
      </c>
      <c r="E367" s="26">
        <v>100</v>
      </c>
      <c r="F367" s="26">
        <v>100</v>
      </c>
      <c r="G367" s="26">
        <v>100</v>
      </c>
      <c r="H367" s="26">
        <v>100</v>
      </c>
      <c r="I367" s="26">
        <v>100</v>
      </c>
      <c r="J367" s="26">
        <v>100</v>
      </c>
      <c r="K367" s="26">
        <v>100</v>
      </c>
      <c r="L367" s="26">
        <v>100</v>
      </c>
    </row>
    <row r="368" spans="1:12">
      <c r="A368" s="26" t="s">
        <v>753</v>
      </c>
      <c r="B368" s="26" t="s">
        <v>322</v>
      </c>
      <c r="C368" s="26">
        <v>40.1</v>
      </c>
      <c r="D368" s="26">
        <v>48.7</v>
      </c>
      <c r="E368" s="26">
        <v>51.4</v>
      </c>
      <c r="F368" s="26">
        <v>43.5</v>
      </c>
      <c r="G368" s="26">
        <v>44.8</v>
      </c>
      <c r="H368" s="26">
        <v>46.7</v>
      </c>
      <c r="I368" s="26">
        <v>49.9</v>
      </c>
      <c r="J368" s="26">
        <v>58</v>
      </c>
      <c r="K368" s="26">
        <v>65.900000000000006</v>
      </c>
      <c r="L368" s="26">
        <v>67.7</v>
      </c>
    </row>
    <row r="369" spans="1:12">
      <c r="A369" s="26" t="s">
        <v>754</v>
      </c>
      <c r="B369" s="26" t="s">
        <v>324</v>
      </c>
      <c r="C369" s="26">
        <v>22.4</v>
      </c>
      <c r="D369" s="26">
        <v>24</v>
      </c>
      <c r="E369" s="26">
        <v>22.5</v>
      </c>
      <c r="F369" s="26">
        <v>20.100000000000001</v>
      </c>
      <c r="G369" s="26">
        <v>20.7</v>
      </c>
      <c r="H369" s="26">
        <v>21.4</v>
      </c>
      <c r="I369" s="26">
        <v>21.5</v>
      </c>
      <c r="J369" s="26">
        <v>24</v>
      </c>
      <c r="K369" s="26">
        <v>27.4</v>
      </c>
      <c r="L369" s="26">
        <v>28.4</v>
      </c>
    </row>
    <row r="370" spans="1:12">
      <c r="A370" s="26" t="s">
        <v>755</v>
      </c>
      <c r="B370" s="26" t="s">
        <v>326</v>
      </c>
      <c r="C370" s="26">
        <v>9.6999999999999993</v>
      </c>
      <c r="D370" s="26">
        <v>11.5</v>
      </c>
      <c r="E370" s="26">
        <v>9.5</v>
      </c>
      <c r="F370" s="26">
        <v>8.5</v>
      </c>
      <c r="G370" s="26">
        <v>8.6999999999999993</v>
      </c>
      <c r="H370" s="26">
        <v>9.6</v>
      </c>
      <c r="I370" s="26">
        <v>10.1</v>
      </c>
      <c r="J370" s="26">
        <v>11</v>
      </c>
      <c r="K370" s="26">
        <v>12.1</v>
      </c>
      <c r="L370" s="26">
        <v>12.5</v>
      </c>
    </row>
    <row r="371" spans="1:12">
      <c r="A371" s="26" t="s">
        <v>756</v>
      </c>
      <c r="B371" s="26" t="s">
        <v>328</v>
      </c>
      <c r="C371" s="26">
        <v>8</v>
      </c>
      <c r="D371" s="26">
        <v>13.3</v>
      </c>
      <c r="E371" s="26">
        <v>19.399999999999999</v>
      </c>
      <c r="F371" s="26">
        <v>14.8</v>
      </c>
      <c r="G371" s="26">
        <v>15.4</v>
      </c>
      <c r="H371" s="26">
        <v>15.7</v>
      </c>
      <c r="I371" s="26">
        <v>18.2</v>
      </c>
      <c r="J371" s="26">
        <v>23</v>
      </c>
      <c r="K371" s="26">
        <v>26.4</v>
      </c>
      <c r="L371" s="26">
        <v>26.8</v>
      </c>
    </row>
    <row r="372" spans="1:12">
      <c r="A372" s="26" t="s">
        <v>757</v>
      </c>
      <c r="B372" s="26" t="s">
        <v>330</v>
      </c>
      <c r="C372" s="26">
        <v>59.9</v>
      </c>
      <c r="D372" s="26">
        <v>51.3</v>
      </c>
      <c r="E372" s="26">
        <v>48.6</v>
      </c>
      <c r="F372" s="26">
        <v>56.5</v>
      </c>
      <c r="G372" s="26">
        <v>55.2</v>
      </c>
      <c r="H372" s="26">
        <v>53.3</v>
      </c>
      <c r="I372" s="26">
        <v>50.1</v>
      </c>
      <c r="J372" s="26">
        <v>42</v>
      </c>
      <c r="K372" s="26">
        <v>34.1</v>
      </c>
      <c r="L372" s="26">
        <v>32.299999999999997</v>
      </c>
    </row>
    <row r="373" spans="1:12">
      <c r="A373" s="26" t="s">
        <v>758</v>
      </c>
      <c r="B373" s="26" t="s">
        <v>332</v>
      </c>
      <c r="C373" s="26">
        <v>26.1</v>
      </c>
      <c r="D373" s="26">
        <v>13.9</v>
      </c>
      <c r="E373" s="26">
        <v>17</v>
      </c>
      <c r="F373" s="26">
        <v>22.8</v>
      </c>
      <c r="G373" s="26">
        <v>21.8</v>
      </c>
      <c r="H373" s="26">
        <v>21.4</v>
      </c>
      <c r="I373" s="26">
        <v>20.8</v>
      </c>
      <c r="J373" s="26">
        <v>13.2</v>
      </c>
      <c r="K373" s="26">
        <v>8.5</v>
      </c>
      <c r="L373" s="26">
        <v>6.3</v>
      </c>
    </row>
    <row r="374" spans="1:12">
      <c r="A374" s="26" t="s">
        <v>759</v>
      </c>
      <c r="B374" s="26" t="s">
        <v>334</v>
      </c>
      <c r="C374" s="26">
        <v>0.6</v>
      </c>
      <c r="D374" s="26">
        <v>1</v>
      </c>
      <c r="E374" s="26">
        <v>0.8</v>
      </c>
      <c r="F374" s="26">
        <v>1.2</v>
      </c>
      <c r="G374" s="26">
        <v>1.1000000000000001</v>
      </c>
      <c r="H374" s="26">
        <v>0.9</v>
      </c>
      <c r="I374" s="26">
        <v>0.7</v>
      </c>
      <c r="J374" s="26">
        <v>0.5</v>
      </c>
      <c r="K374" s="26">
        <v>0.4</v>
      </c>
      <c r="L374" s="26">
        <v>0.4</v>
      </c>
    </row>
    <row r="375" spans="1:12">
      <c r="A375" s="26" t="s">
        <v>760</v>
      </c>
      <c r="B375" s="26" t="s">
        <v>336</v>
      </c>
      <c r="C375" s="26">
        <v>33.200000000000003</v>
      </c>
      <c r="D375" s="26">
        <v>36.4</v>
      </c>
      <c r="E375" s="26">
        <v>30.7</v>
      </c>
      <c r="F375" s="26">
        <v>32.5</v>
      </c>
      <c r="G375" s="26">
        <v>32.299999999999997</v>
      </c>
      <c r="H375" s="26">
        <v>31</v>
      </c>
      <c r="I375" s="26">
        <v>28.5</v>
      </c>
      <c r="J375" s="26">
        <v>28.3</v>
      </c>
      <c r="K375" s="26">
        <v>25.2</v>
      </c>
      <c r="L375" s="26">
        <v>25.7</v>
      </c>
    </row>
    <row r="376" spans="1:12">
      <c r="A376" s="26" t="s">
        <v>761</v>
      </c>
      <c r="B376" s="28" t="s">
        <v>762</v>
      </c>
      <c r="C376" s="26">
        <v>100</v>
      </c>
      <c r="D376" s="26">
        <v>100</v>
      </c>
      <c r="E376" s="26">
        <v>100</v>
      </c>
      <c r="F376" s="26">
        <v>100</v>
      </c>
      <c r="G376" s="26">
        <v>100</v>
      </c>
      <c r="H376" s="26">
        <v>100</v>
      </c>
      <c r="I376" s="26">
        <v>100</v>
      </c>
      <c r="J376" s="26">
        <v>100</v>
      </c>
      <c r="K376" s="26">
        <v>100</v>
      </c>
      <c r="L376" s="26">
        <v>100</v>
      </c>
    </row>
    <row r="377" spans="1:12">
      <c r="A377" s="26" t="s">
        <v>763</v>
      </c>
      <c r="B377" s="26" t="s">
        <v>322</v>
      </c>
      <c r="C377" s="26">
        <v>54.4</v>
      </c>
      <c r="D377" s="26">
        <v>60.2</v>
      </c>
      <c r="E377" s="26">
        <v>50.7</v>
      </c>
      <c r="F377" s="26">
        <v>48.1</v>
      </c>
      <c r="G377" s="26">
        <v>50</v>
      </c>
      <c r="H377" s="26">
        <v>49.5</v>
      </c>
      <c r="I377" s="26">
        <v>49.3</v>
      </c>
      <c r="J377" s="26">
        <v>53.5</v>
      </c>
      <c r="K377" s="26">
        <v>52.8</v>
      </c>
      <c r="L377" s="26">
        <v>51.5</v>
      </c>
    </row>
    <row r="378" spans="1:12">
      <c r="A378" s="26" t="s">
        <v>764</v>
      </c>
      <c r="B378" s="26" t="s">
        <v>324</v>
      </c>
      <c r="C378" s="26">
        <v>29.9</v>
      </c>
      <c r="D378" s="26">
        <v>34.4</v>
      </c>
      <c r="E378" s="26">
        <v>27.8</v>
      </c>
      <c r="F378" s="26">
        <v>27.2</v>
      </c>
      <c r="G378" s="26">
        <v>28.2</v>
      </c>
      <c r="H378" s="26">
        <v>26.2</v>
      </c>
      <c r="I378" s="26">
        <v>26.2</v>
      </c>
      <c r="J378" s="26">
        <v>29.7</v>
      </c>
      <c r="K378" s="26">
        <v>29.3</v>
      </c>
      <c r="L378" s="26">
        <v>28.6</v>
      </c>
    </row>
    <row r="379" spans="1:12">
      <c r="A379" s="26" t="s">
        <v>765</v>
      </c>
      <c r="B379" s="26" t="s">
        <v>326</v>
      </c>
      <c r="C379" s="26">
        <v>-0.5</v>
      </c>
      <c r="D379" s="26">
        <v>-1.4</v>
      </c>
      <c r="E379" s="26">
        <v>-1.8</v>
      </c>
      <c r="F379" s="26">
        <v>-0.7</v>
      </c>
      <c r="G379" s="26">
        <v>0</v>
      </c>
      <c r="H379" s="26">
        <v>0</v>
      </c>
      <c r="I379" s="26">
        <v>0.2</v>
      </c>
      <c r="J379" s="26">
        <v>0.1</v>
      </c>
      <c r="K379" s="26">
        <v>0.2</v>
      </c>
      <c r="L379" s="26">
        <v>-0.2</v>
      </c>
    </row>
    <row r="380" spans="1:12">
      <c r="A380" s="26" t="s">
        <v>766</v>
      </c>
      <c r="B380" s="26" t="s">
        <v>328</v>
      </c>
      <c r="C380" s="26">
        <v>25.1</v>
      </c>
      <c r="D380" s="26">
        <v>27.1</v>
      </c>
      <c r="E380" s="26">
        <v>24.7</v>
      </c>
      <c r="F380" s="26">
        <v>21.6</v>
      </c>
      <c r="G380" s="26">
        <v>21.8</v>
      </c>
      <c r="H380" s="26">
        <v>23.3</v>
      </c>
      <c r="I380" s="26">
        <v>23</v>
      </c>
      <c r="J380" s="26">
        <v>23.7</v>
      </c>
      <c r="K380" s="26">
        <v>23.4</v>
      </c>
      <c r="L380" s="26">
        <v>23.2</v>
      </c>
    </row>
    <row r="381" spans="1:12">
      <c r="A381" s="26" t="s">
        <v>767</v>
      </c>
      <c r="B381" s="26" t="s">
        <v>330</v>
      </c>
      <c r="C381" s="26">
        <v>45.6</v>
      </c>
      <c r="D381" s="26">
        <v>39.799999999999997</v>
      </c>
      <c r="E381" s="26">
        <v>49.3</v>
      </c>
      <c r="F381" s="26">
        <v>51.9</v>
      </c>
      <c r="G381" s="26">
        <v>50</v>
      </c>
      <c r="H381" s="26">
        <v>50.5</v>
      </c>
      <c r="I381" s="26">
        <v>50.7</v>
      </c>
      <c r="J381" s="26">
        <v>46.5</v>
      </c>
      <c r="K381" s="26">
        <v>47.2</v>
      </c>
      <c r="L381" s="26">
        <v>48.5</v>
      </c>
    </row>
    <row r="382" spans="1:12">
      <c r="A382" s="26" t="s">
        <v>768</v>
      </c>
      <c r="B382" s="26" t="s">
        <v>332</v>
      </c>
      <c r="C382" s="26">
        <v>13.3</v>
      </c>
      <c r="D382" s="26">
        <v>7.3</v>
      </c>
      <c r="E382" s="26">
        <v>12.1</v>
      </c>
      <c r="F382" s="26">
        <v>16.2</v>
      </c>
      <c r="G382" s="26">
        <v>13.1</v>
      </c>
      <c r="H382" s="26">
        <v>13.7</v>
      </c>
      <c r="I382" s="26">
        <v>12.4</v>
      </c>
      <c r="J382" s="26">
        <v>7.9</v>
      </c>
      <c r="K382" s="26">
        <v>7.4</v>
      </c>
      <c r="L382" s="26">
        <v>10.1</v>
      </c>
    </row>
    <row r="383" spans="1:12">
      <c r="A383" s="26" t="s">
        <v>769</v>
      </c>
      <c r="B383" s="26" t="s">
        <v>334</v>
      </c>
      <c r="C383" s="26">
        <v>9.1</v>
      </c>
      <c r="D383" s="26">
        <v>7.7</v>
      </c>
      <c r="E383" s="26">
        <v>8.6999999999999993</v>
      </c>
      <c r="F383" s="26">
        <v>8.4</v>
      </c>
      <c r="G383" s="26">
        <v>7.9</v>
      </c>
      <c r="H383" s="26">
        <v>8.6</v>
      </c>
      <c r="I383" s="26">
        <v>9.1</v>
      </c>
      <c r="J383" s="26">
        <v>9.1</v>
      </c>
      <c r="K383" s="26">
        <v>9.1999999999999993</v>
      </c>
      <c r="L383" s="26">
        <v>10.3</v>
      </c>
    </row>
    <row r="384" spans="1:12">
      <c r="A384" s="26" t="s">
        <v>770</v>
      </c>
      <c r="B384" s="26" t="s">
        <v>336</v>
      </c>
      <c r="C384" s="26">
        <v>23.1</v>
      </c>
      <c r="D384" s="26">
        <v>24.8</v>
      </c>
      <c r="E384" s="26">
        <v>28.4</v>
      </c>
      <c r="F384" s="26">
        <v>27.3</v>
      </c>
      <c r="G384" s="26">
        <v>29</v>
      </c>
      <c r="H384" s="26">
        <v>28.2</v>
      </c>
      <c r="I384" s="26">
        <v>29.2</v>
      </c>
      <c r="J384" s="26">
        <v>29.6</v>
      </c>
      <c r="K384" s="26">
        <v>30.5</v>
      </c>
      <c r="L384" s="26">
        <v>28</v>
      </c>
    </row>
    <row r="385" spans="1:12">
      <c r="A385" s="26" t="s">
        <v>771</v>
      </c>
      <c r="B385" s="28" t="s">
        <v>772</v>
      </c>
      <c r="C385" s="26">
        <v>100</v>
      </c>
      <c r="D385" s="26">
        <v>100</v>
      </c>
      <c r="E385" s="26">
        <v>100</v>
      </c>
      <c r="F385" s="26">
        <v>100</v>
      </c>
      <c r="G385" s="26">
        <v>100</v>
      </c>
      <c r="H385" s="26">
        <v>100</v>
      </c>
      <c r="I385" s="26">
        <v>100</v>
      </c>
      <c r="J385" s="26">
        <v>100</v>
      </c>
      <c r="K385" s="26">
        <v>100</v>
      </c>
      <c r="L385" s="26">
        <v>100</v>
      </c>
    </row>
    <row r="386" spans="1:12">
      <c r="A386" s="26" t="s">
        <v>773</v>
      </c>
      <c r="B386" s="26" t="s">
        <v>322</v>
      </c>
      <c r="C386" s="26">
        <v>31.1</v>
      </c>
      <c r="D386" s="26">
        <v>35.799999999999997</v>
      </c>
      <c r="E386" s="26">
        <v>32.4</v>
      </c>
      <c r="F386" s="26">
        <v>31.1</v>
      </c>
      <c r="G386" s="26">
        <v>28.1</v>
      </c>
      <c r="H386" s="26">
        <v>37.4</v>
      </c>
      <c r="I386" s="26">
        <v>33.299999999999997</v>
      </c>
      <c r="J386" s="26">
        <v>32.6</v>
      </c>
      <c r="K386" s="26">
        <v>28.9</v>
      </c>
      <c r="L386" s="26">
        <v>29</v>
      </c>
    </row>
    <row r="387" spans="1:12">
      <c r="A387" s="26" t="s">
        <v>774</v>
      </c>
      <c r="B387" s="26" t="s">
        <v>324</v>
      </c>
      <c r="C387" s="26">
        <v>11.5</v>
      </c>
      <c r="D387" s="26">
        <v>13.5</v>
      </c>
      <c r="E387" s="26">
        <v>13.3</v>
      </c>
      <c r="F387" s="26">
        <v>14</v>
      </c>
      <c r="G387" s="26">
        <v>14.1</v>
      </c>
      <c r="H387" s="26">
        <v>15.6</v>
      </c>
      <c r="I387" s="26">
        <v>14.7</v>
      </c>
      <c r="J387" s="26">
        <v>15.3</v>
      </c>
      <c r="K387" s="26">
        <v>15</v>
      </c>
      <c r="L387" s="26">
        <v>14.9</v>
      </c>
    </row>
    <row r="388" spans="1:12">
      <c r="A388" s="26" t="s">
        <v>775</v>
      </c>
      <c r="B388" s="26" t="s">
        <v>326</v>
      </c>
      <c r="C388" s="26">
        <v>0.9</v>
      </c>
      <c r="D388" s="26">
        <v>0.6</v>
      </c>
      <c r="E388" s="26">
        <v>1.1000000000000001</v>
      </c>
      <c r="F388" s="26">
        <v>1.2</v>
      </c>
      <c r="G388" s="26">
        <v>0.5</v>
      </c>
      <c r="H388" s="26">
        <v>1.6</v>
      </c>
      <c r="I388" s="26">
        <v>1.6</v>
      </c>
      <c r="J388" s="26">
        <v>1.8</v>
      </c>
      <c r="K388" s="26">
        <v>1.7</v>
      </c>
      <c r="L388" s="26">
        <v>2</v>
      </c>
    </row>
    <row r="389" spans="1:12">
      <c r="A389" s="26" t="s">
        <v>776</v>
      </c>
      <c r="B389" s="26" t="s">
        <v>328</v>
      </c>
      <c r="C389" s="26">
        <v>18.600000000000001</v>
      </c>
      <c r="D389" s="26">
        <v>21.7</v>
      </c>
      <c r="E389" s="26">
        <v>18</v>
      </c>
      <c r="F389" s="26">
        <v>15.8</v>
      </c>
      <c r="G389" s="26">
        <v>13.6</v>
      </c>
      <c r="H389" s="26">
        <v>20.100000000000001</v>
      </c>
      <c r="I389" s="26">
        <v>16.899999999999999</v>
      </c>
      <c r="J389" s="26">
        <v>15.5</v>
      </c>
      <c r="K389" s="26">
        <v>12.3</v>
      </c>
      <c r="L389" s="26">
        <v>12.2</v>
      </c>
    </row>
    <row r="390" spans="1:12">
      <c r="A390" s="26" t="s">
        <v>777</v>
      </c>
      <c r="B390" s="26" t="s">
        <v>330</v>
      </c>
      <c r="C390" s="26">
        <v>68.900000000000006</v>
      </c>
      <c r="D390" s="26">
        <v>64.2</v>
      </c>
      <c r="E390" s="26">
        <v>67.599999999999994</v>
      </c>
      <c r="F390" s="26">
        <v>68.900000000000006</v>
      </c>
      <c r="G390" s="26">
        <v>71.900000000000006</v>
      </c>
      <c r="H390" s="26">
        <v>62.6</v>
      </c>
      <c r="I390" s="26">
        <v>66.7</v>
      </c>
      <c r="J390" s="26">
        <v>67.400000000000006</v>
      </c>
      <c r="K390" s="26">
        <v>71.099999999999994</v>
      </c>
      <c r="L390" s="26">
        <v>71</v>
      </c>
    </row>
    <row r="391" spans="1:12">
      <c r="A391" s="26" t="s">
        <v>778</v>
      </c>
      <c r="B391" s="26" t="s">
        <v>332</v>
      </c>
      <c r="C391" s="26">
        <v>18.600000000000001</v>
      </c>
      <c r="D391" s="26">
        <v>5.6</v>
      </c>
      <c r="E391" s="26">
        <v>8.3000000000000007</v>
      </c>
      <c r="F391" s="26">
        <v>17.8</v>
      </c>
      <c r="G391" s="26">
        <v>17.600000000000001</v>
      </c>
      <c r="H391" s="26">
        <v>15</v>
      </c>
      <c r="I391" s="26">
        <v>14</v>
      </c>
      <c r="J391" s="26">
        <v>7.5</v>
      </c>
      <c r="K391" s="26">
        <v>6.3</v>
      </c>
      <c r="L391" s="26">
        <v>5.2</v>
      </c>
    </row>
    <row r="392" spans="1:12">
      <c r="A392" s="26" t="s">
        <v>779</v>
      </c>
      <c r="B392" s="26" t="s">
        <v>334</v>
      </c>
      <c r="C392" s="26">
        <v>6.8</v>
      </c>
      <c r="D392" s="26">
        <v>4.3</v>
      </c>
      <c r="E392" s="26">
        <v>4.4000000000000004</v>
      </c>
      <c r="F392" s="26">
        <v>5.2</v>
      </c>
      <c r="G392" s="26">
        <v>5</v>
      </c>
      <c r="H392" s="26">
        <v>4.5999999999999996</v>
      </c>
      <c r="I392" s="26">
        <v>5.3</v>
      </c>
      <c r="J392" s="26">
        <v>5.5</v>
      </c>
      <c r="K392" s="26">
        <v>6.4</v>
      </c>
      <c r="L392" s="26">
        <v>5.5</v>
      </c>
    </row>
    <row r="393" spans="1:12">
      <c r="A393" s="26" t="s">
        <v>780</v>
      </c>
      <c r="B393" s="26" t="s">
        <v>336</v>
      </c>
      <c r="C393" s="26">
        <v>43.5</v>
      </c>
      <c r="D393" s="26">
        <v>54.3</v>
      </c>
      <c r="E393" s="26">
        <v>54.9</v>
      </c>
      <c r="F393" s="26">
        <v>46</v>
      </c>
      <c r="G393" s="26">
        <v>49.2</v>
      </c>
      <c r="H393" s="26">
        <v>43</v>
      </c>
      <c r="I393" s="26">
        <v>47.5</v>
      </c>
      <c r="J393" s="26">
        <v>54.4</v>
      </c>
      <c r="K393" s="26">
        <v>58.4</v>
      </c>
      <c r="L393" s="26">
        <v>60.2</v>
      </c>
    </row>
    <row r="394" spans="1:12">
      <c r="A394" s="26" t="s">
        <v>781</v>
      </c>
      <c r="B394" s="28" t="s">
        <v>782</v>
      </c>
      <c r="C394" s="26">
        <v>100</v>
      </c>
      <c r="D394" s="26">
        <v>100</v>
      </c>
      <c r="E394" s="26">
        <v>100</v>
      </c>
      <c r="F394" s="26">
        <v>100</v>
      </c>
      <c r="G394" s="26">
        <v>100</v>
      </c>
      <c r="H394" s="26">
        <v>100</v>
      </c>
      <c r="I394" s="26">
        <v>100</v>
      </c>
      <c r="J394" s="26">
        <v>100</v>
      </c>
      <c r="K394" s="26">
        <v>100</v>
      </c>
      <c r="L394" s="26">
        <v>100</v>
      </c>
    </row>
    <row r="395" spans="1:12">
      <c r="A395" s="26" t="s">
        <v>783</v>
      </c>
      <c r="B395" s="26" t="s">
        <v>322</v>
      </c>
      <c r="C395" s="26">
        <v>42.5</v>
      </c>
      <c r="D395" s="26">
        <v>47.3</v>
      </c>
      <c r="E395" s="26">
        <v>45.1</v>
      </c>
      <c r="F395" s="26">
        <v>43.7</v>
      </c>
      <c r="G395" s="26">
        <v>43</v>
      </c>
      <c r="H395" s="26">
        <v>42.6</v>
      </c>
      <c r="I395" s="26">
        <v>42.2</v>
      </c>
      <c r="J395" s="26">
        <v>44.6</v>
      </c>
      <c r="K395" s="26">
        <v>44.8</v>
      </c>
      <c r="L395" s="26">
        <v>44.7</v>
      </c>
    </row>
    <row r="396" spans="1:12">
      <c r="A396" s="26" t="s">
        <v>784</v>
      </c>
      <c r="B396" s="26" t="s">
        <v>324</v>
      </c>
      <c r="C396" s="26">
        <v>26.4</v>
      </c>
      <c r="D396" s="26">
        <v>29.3</v>
      </c>
      <c r="E396" s="26">
        <v>27.4</v>
      </c>
      <c r="F396" s="26">
        <v>26.7</v>
      </c>
      <c r="G396" s="26">
        <v>26.4</v>
      </c>
      <c r="H396" s="26">
        <v>26.8</v>
      </c>
      <c r="I396" s="26">
        <v>26</v>
      </c>
      <c r="J396" s="26">
        <v>27.6</v>
      </c>
      <c r="K396" s="26">
        <v>28.2</v>
      </c>
      <c r="L396" s="26">
        <v>28.2</v>
      </c>
    </row>
    <row r="397" spans="1:12">
      <c r="A397" s="26" t="s">
        <v>785</v>
      </c>
      <c r="B397" s="26" t="s">
        <v>326</v>
      </c>
      <c r="C397" s="26">
        <v>1.2</v>
      </c>
      <c r="D397" s="26">
        <v>1.6</v>
      </c>
      <c r="E397" s="26">
        <v>1.5</v>
      </c>
      <c r="F397" s="26">
        <v>1.4</v>
      </c>
      <c r="G397" s="26">
        <v>1.4</v>
      </c>
      <c r="H397" s="26">
        <v>1.3</v>
      </c>
      <c r="I397" s="26">
        <v>1.3</v>
      </c>
      <c r="J397" s="26">
        <v>1.4</v>
      </c>
      <c r="K397" s="26">
        <v>1.5</v>
      </c>
      <c r="L397" s="26">
        <v>1.5</v>
      </c>
    </row>
    <row r="398" spans="1:12">
      <c r="A398" s="26" t="s">
        <v>786</v>
      </c>
      <c r="B398" s="26" t="s">
        <v>328</v>
      </c>
      <c r="C398" s="26">
        <v>14.8</v>
      </c>
      <c r="D398" s="26">
        <v>16.399999999999999</v>
      </c>
      <c r="E398" s="26">
        <v>16.2</v>
      </c>
      <c r="F398" s="26">
        <v>15.6</v>
      </c>
      <c r="G398" s="26">
        <v>15.2</v>
      </c>
      <c r="H398" s="26">
        <v>14.4</v>
      </c>
      <c r="I398" s="26">
        <v>14.9</v>
      </c>
      <c r="J398" s="26">
        <v>15.6</v>
      </c>
      <c r="K398" s="26">
        <v>15.1</v>
      </c>
      <c r="L398" s="26">
        <v>15</v>
      </c>
    </row>
    <row r="399" spans="1:12">
      <c r="A399" s="26" t="s">
        <v>787</v>
      </c>
      <c r="B399" s="26" t="s">
        <v>330</v>
      </c>
      <c r="C399" s="26">
        <v>57.5</v>
      </c>
      <c r="D399" s="26">
        <v>52.7</v>
      </c>
      <c r="E399" s="26">
        <v>54.9</v>
      </c>
      <c r="F399" s="26">
        <v>56.3</v>
      </c>
      <c r="G399" s="26">
        <v>57</v>
      </c>
      <c r="H399" s="26">
        <v>57.4</v>
      </c>
      <c r="I399" s="26">
        <v>57.8</v>
      </c>
      <c r="J399" s="26">
        <v>55.4</v>
      </c>
      <c r="K399" s="26">
        <v>55.2</v>
      </c>
      <c r="L399" s="26">
        <v>55.3</v>
      </c>
    </row>
    <row r="400" spans="1:12">
      <c r="A400" s="26" t="s">
        <v>788</v>
      </c>
      <c r="B400" s="26" t="s">
        <v>332</v>
      </c>
      <c r="C400" s="26">
        <v>16.100000000000001</v>
      </c>
      <c r="D400" s="26">
        <v>11.1</v>
      </c>
      <c r="E400" s="26">
        <v>13.7</v>
      </c>
      <c r="F400" s="26">
        <v>20.5</v>
      </c>
      <c r="G400" s="26">
        <v>24.9</v>
      </c>
      <c r="H400" s="26">
        <v>26.1</v>
      </c>
      <c r="I400" s="26">
        <v>22</v>
      </c>
      <c r="J400" s="26">
        <v>13.6</v>
      </c>
      <c r="K400" s="26">
        <v>11.8</v>
      </c>
      <c r="L400" s="26">
        <v>9.4</v>
      </c>
    </row>
    <row r="401" spans="1:12">
      <c r="A401" s="26" t="s">
        <v>789</v>
      </c>
      <c r="B401" s="26" t="s">
        <v>334</v>
      </c>
      <c r="C401" s="26">
        <v>3.7</v>
      </c>
      <c r="D401" s="26">
        <v>4.3</v>
      </c>
      <c r="E401" s="26">
        <v>3.7</v>
      </c>
      <c r="F401" s="26">
        <v>3.1</v>
      </c>
      <c r="G401" s="26">
        <v>2.9</v>
      </c>
      <c r="H401" s="26">
        <v>2.8</v>
      </c>
      <c r="I401" s="26">
        <v>3.5</v>
      </c>
      <c r="J401" s="26">
        <v>4.2</v>
      </c>
      <c r="K401" s="26">
        <v>4.0999999999999996</v>
      </c>
      <c r="L401" s="26">
        <v>3.1</v>
      </c>
    </row>
    <row r="402" spans="1:12">
      <c r="A402" s="26" t="s">
        <v>790</v>
      </c>
      <c r="B402" s="26" t="s">
        <v>336</v>
      </c>
      <c r="C402" s="26">
        <v>37.799999999999997</v>
      </c>
      <c r="D402" s="26">
        <v>37.200000000000003</v>
      </c>
      <c r="E402" s="26">
        <v>37.5</v>
      </c>
      <c r="F402" s="26">
        <v>32.6</v>
      </c>
      <c r="G402" s="26">
        <v>29.2</v>
      </c>
      <c r="H402" s="26">
        <v>28.5</v>
      </c>
      <c r="I402" s="26">
        <v>32.299999999999997</v>
      </c>
      <c r="J402" s="26">
        <v>37.6</v>
      </c>
      <c r="K402" s="26">
        <v>39.200000000000003</v>
      </c>
      <c r="L402" s="26">
        <v>42.8</v>
      </c>
    </row>
    <row r="403" spans="1:12">
      <c r="A403" s="26" t="s">
        <v>791</v>
      </c>
      <c r="B403" s="28" t="s">
        <v>792</v>
      </c>
      <c r="C403" s="26">
        <v>100</v>
      </c>
      <c r="D403" s="26">
        <v>100</v>
      </c>
      <c r="E403" s="26">
        <v>100</v>
      </c>
      <c r="F403" s="26">
        <v>100</v>
      </c>
      <c r="G403" s="26">
        <v>100</v>
      </c>
      <c r="H403" s="26">
        <v>100</v>
      </c>
      <c r="I403" s="26">
        <v>100</v>
      </c>
      <c r="J403" s="26">
        <v>100</v>
      </c>
      <c r="K403" s="26">
        <v>100</v>
      </c>
      <c r="L403" s="26">
        <v>100</v>
      </c>
    </row>
    <row r="404" spans="1:12">
      <c r="A404" s="26" t="s">
        <v>793</v>
      </c>
      <c r="B404" s="26" t="s">
        <v>322</v>
      </c>
      <c r="C404" s="26">
        <v>62.4</v>
      </c>
      <c r="D404" s="26">
        <v>65.5</v>
      </c>
      <c r="E404" s="26">
        <v>69.5</v>
      </c>
      <c r="F404" s="26">
        <v>69.2</v>
      </c>
      <c r="G404" s="26">
        <v>71.2</v>
      </c>
      <c r="H404" s="26">
        <v>68.099999999999994</v>
      </c>
      <c r="I404" s="26">
        <v>65.400000000000006</v>
      </c>
      <c r="J404" s="26">
        <v>63.2</v>
      </c>
      <c r="K404" s="26">
        <v>61.5</v>
      </c>
      <c r="L404" s="26">
        <v>60.5</v>
      </c>
    </row>
    <row r="405" spans="1:12">
      <c r="A405" s="26" t="s">
        <v>794</v>
      </c>
      <c r="B405" s="26" t="s">
        <v>324</v>
      </c>
      <c r="C405" s="26">
        <v>32.9</v>
      </c>
      <c r="D405" s="26">
        <v>33.299999999999997</v>
      </c>
      <c r="E405" s="26">
        <v>34.1</v>
      </c>
      <c r="F405" s="26">
        <v>33.200000000000003</v>
      </c>
      <c r="G405" s="26">
        <v>33.6</v>
      </c>
      <c r="H405" s="26">
        <v>31.8</v>
      </c>
      <c r="I405" s="26">
        <v>29.9</v>
      </c>
      <c r="J405" s="26">
        <v>29.6</v>
      </c>
      <c r="K405" s="26">
        <v>30.4</v>
      </c>
      <c r="L405" s="26">
        <v>29.8</v>
      </c>
    </row>
    <row r="406" spans="1:12">
      <c r="A406" s="26" t="s">
        <v>795</v>
      </c>
      <c r="B406" s="26" t="s">
        <v>326</v>
      </c>
      <c r="C406" s="26">
        <v>2.2999999999999998</v>
      </c>
      <c r="D406" s="26">
        <v>3.3</v>
      </c>
      <c r="E406" s="26">
        <v>3.6</v>
      </c>
      <c r="F406" s="26">
        <v>3.1</v>
      </c>
      <c r="G406" s="26">
        <v>3.2</v>
      </c>
      <c r="H406" s="26">
        <v>3.1</v>
      </c>
      <c r="I406" s="26">
        <v>2.8</v>
      </c>
      <c r="J406" s="26">
        <v>2.7</v>
      </c>
      <c r="K406" s="26">
        <v>2.7</v>
      </c>
      <c r="L406" s="26">
        <v>2.6</v>
      </c>
    </row>
    <row r="407" spans="1:12">
      <c r="A407" s="26" t="s">
        <v>796</v>
      </c>
      <c r="B407" s="26" t="s">
        <v>328</v>
      </c>
      <c r="C407" s="26">
        <v>27.1</v>
      </c>
      <c r="D407" s="26">
        <v>28.9</v>
      </c>
      <c r="E407" s="26">
        <v>31.8</v>
      </c>
      <c r="F407" s="26">
        <v>32.9</v>
      </c>
      <c r="G407" s="26">
        <v>34.5</v>
      </c>
      <c r="H407" s="26">
        <v>33.299999999999997</v>
      </c>
      <c r="I407" s="26">
        <v>32.700000000000003</v>
      </c>
      <c r="J407" s="26">
        <v>30.9</v>
      </c>
      <c r="K407" s="26">
        <v>28.4</v>
      </c>
      <c r="L407" s="26">
        <v>28.2</v>
      </c>
    </row>
    <row r="408" spans="1:12">
      <c r="A408" s="26" t="s">
        <v>797</v>
      </c>
      <c r="B408" s="26" t="s">
        <v>330</v>
      </c>
      <c r="C408" s="26">
        <v>37.6</v>
      </c>
      <c r="D408" s="26">
        <v>34.5</v>
      </c>
      <c r="E408" s="26">
        <v>30.5</v>
      </c>
      <c r="F408" s="26">
        <v>30.8</v>
      </c>
      <c r="G408" s="26">
        <v>28.8</v>
      </c>
      <c r="H408" s="26">
        <v>31.9</v>
      </c>
      <c r="I408" s="26">
        <v>34.6</v>
      </c>
      <c r="J408" s="26">
        <v>36.799999999999997</v>
      </c>
      <c r="K408" s="26">
        <v>38.5</v>
      </c>
      <c r="L408" s="26">
        <v>39.5</v>
      </c>
    </row>
    <row r="409" spans="1:12">
      <c r="A409" s="26" t="s">
        <v>798</v>
      </c>
      <c r="B409" s="26" t="s">
        <v>332</v>
      </c>
      <c r="C409" s="26">
        <v>8</v>
      </c>
      <c r="D409" s="26">
        <v>5.7</v>
      </c>
      <c r="E409" s="26">
        <v>6.4</v>
      </c>
      <c r="F409" s="26">
        <v>8.4</v>
      </c>
      <c r="G409" s="26">
        <v>6.7</v>
      </c>
      <c r="H409" s="26">
        <v>8.4</v>
      </c>
      <c r="I409" s="26">
        <v>7.5</v>
      </c>
      <c r="J409" s="26">
        <v>5.3</v>
      </c>
      <c r="K409" s="26">
        <v>4.7</v>
      </c>
      <c r="L409" s="26">
        <v>4</v>
      </c>
    </row>
    <row r="410" spans="1:12">
      <c r="A410" s="26" t="s">
        <v>799</v>
      </c>
      <c r="B410" s="26" t="s">
        <v>334</v>
      </c>
      <c r="C410" s="26">
        <v>3.4</v>
      </c>
      <c r="D410" s="26">
        <v>2.2000000000000002</v>
      </c>
      <c r="E410" s="26">
        <v>2.2000000000000002</v>
      </c>
      <c r="F410" s="26">
        <v>2.5</v>
      </c>
      <c r="G410" s="26">
        <v>2.9</v>
      </c>
      <c r="H410" s="26">
        <v>2.9</v>
      </c>
      <c r="I410" s="26">
        <v>3.9</v>
      </c>
      <c r="J410" s="26">
        <v>3.9</v>
      </c>
      <c r="K410" s="26">
        <v>4.4000000000000004</v>
      </c>
      <c r="L410" s="26">
        <v>3.4</v>
      </c>
    </row>
    <row r="411" spans="1:12">
      <c r="A411" s="26" t="s">
        <v>800</v>
      </c>
      <c r="B411" s="26" t="s">
        <v>336</v>
      </c>
      <c r="C411" s="26">
        <v>26.2</v>
      </c>
      <c r="D411" s="26">
        <v>26.6</v>
      </c>
      <c r="E411" s="26">
        <v>21.9</v>
      </c>
      <c r="F411" s="26">
        <v>19.8</v>
      </c>
      <c r="G411" s="26">
        <v>19.2</v>
      </c>
      <c r="H411" s="26">
        <v>20.5</v>
      </c>
      <c r="I411" s="26">
        <v>23.3</v>
      </c>
      <c r="J411" s="26">
        <v>27.7</v>
      </c>
      <c r="K411" s="26">
        <v>29.4</v>
      </c>
      <c r="L411" s="26">
        <v>32.200000000000003</v>
      </c>
    </row>
    <row r="412" spans="1:12">
      <c r="A412" s="26" t="s">
        <v>801</v>
      </c>
      <c r="B412" s="28" t="s">
        <v>802</v>
      </c>
      <c r="C412" s="26">
        <v>100</v>
      </c>
      <c r="D412" s="26">
        <v>100</v>
      </c>
      <c r="E412" s="26">
        <v>100</v>
      </c>
      <c r="F412" s="26">
        <v>100</v>
      </c>
      <c r="G412" s="26">
        <v>100</v>
      </c>
      <c r="H412" s="26">
        <v>100</v>
      </c>
      <c r="I412" s="26">
        <v>100</v>
      </c>
      <c r="J412" s="26">
        <v>100</v>
      </c>
      <c r="K412" s="26">
        <v>100</v>
      </c>
      <c r="L412" s="26">
        <v>100</v>
      </c>
    </row>
    <row r="413" spans="1:12">
      <c r="A413" s="26" t="s">
        <v>803</v>
      </c>
      <c r="B413" s="26" t="s">
        <v>322</v>
      </c>
      <c r="C413" s="26">
        <v>52.1</v>
      </c>
      <c r="D413" s="26">
        <v>53.6</v>
      </c>
      <c r="E413" s="26">
        <v>64.8</v>
      </c>
      <c r="F413" s="26">
        <v>61.5</v>
      </c>
      <c r="G413" s="26">
        <v>69.2</v>
      </c>
      <c r="H413" s="26">
        <v>69.400000000000006</v>
      </c>
      <c r="I413" s="26">
        <v>72.3</v>
      </c>
      <c r="J413" s="26">
        <v>83.1</v>
      </c>
      <c r="K413" s="26">
        <v>87.2</v>
      </c>
      <c r="L413" s="26">
        <v>86.6</v>
      </c>
    </row>
    <row r="414" spans="1:12">
      <c r="A414" s="26" t="s">
        <v>804</v>
      </c>
      <c r="B414" s="26" t="s">
        <v>324</v>
      </c>
      <c r="C414" s="26">
        <v>15.3</v>
      </c>
      <c r="D414" s="26">
        <v>18</v>
      </c>
      <c r="E414" s="26">
        <v>17</v>
      </c>
      <c r="F414" s="26">
        <v>16.399999999999999</v>
      </c>
      <c r="G414" s="26">
        <v>18.5</v>
      </c>
      <c r="H414" s="26">
        <v>15.9</v>
      </c>
      <c r="I414" s="26">
        <v>15.7</v>
      </c>
      <c r="J414" s="26">
        <v>16.399999999999999</v>
      </c>
      <c r="K414" s="26">
        <v>16.3</v>
      </c>
      <c r="L414" s="26">
        <v>16.2</v>
      </c>
    </row>
    <row r="415" spans="1:12">
      <c r="A415" s="26" t="s">
        <v>805</v>
      </c>
      <c r="B415" s="26" t="s">
        <v>326</v>
      </c>
      <c r="C415" s="26">
        <v>6.5</v>
      </c>
      <c r="D415" s="26">
        <v>8</v>
      </c>
      <c r="E415" s="26">
        <v>7.4</v>
      </c>
      <c r="F415" s="26">
        <v>7.1</v>
      </c>
      <c r="G415" s="26">
        <v>7</v>
      </c>
      <c r="H415" s="26">
        <v>7</v>
      </c>
      <c r="I415" s="26">
        <v>7.1</v>
      </c>
      <c r="J415" s="26">
        <v>6.9</v>
      </c>
      <c r="K415" s="26">
        <v>7.3</v>
      </c>
      <c r="L415" s="26">
        <v>7.2</v>
      </c>
    </row>
    <row r="416" spans="1:12">
      <c r="A416" s="26" t="s">
        <v>806</v>
      </c>
      <c r="B416" s="26" t="s">
        <v>328</v>
      </c>
      <c r="C416" s="26">
        <v>30.3</v>
      </c>
      <c r="D416" s="26">
        <v>27.7</v>
      </c>
      <c r="E416" s="26">
        <v>40.299999999999997</v>
      </c>
      <c r="F416" s="26">
        <v>38</v>
      </c>
      <c r="G416" s="26">
        <v>43.7</v>
      </c>
      <c r="H416" s="26">
        <v>46.5</v>
      </c>
      <c r="I416" s="26">
        <v>49.5</v>
      </c>
      <c r="J416" s="26">
        <v>59.8</v>
      </c>
      <c r="K416" s="26">
        <v>63.7</v>
      </c>
      <c r="L416" s="26">
        <v>63.2</v>
      </c>
    </row>
    <row r="417" spans="1:12">
      <c r="A417" s="26" t="s">
        <v>807</v>
      </c>
      <c r="B417" s="26" t="s">
        <v>330</v>
      </c>
      <c r="C417" s="26">
        <v>47.8</v>
      </c>
      <c r="D417" s="26">
        <v>46.4</v>
      </c>
      <c r="E417" s="26">
        <v>35.200000000000003</v>
      </c>
      <c r="F417" s="26">
        <v>38.5</v>
      </c>
      <c r="G417" s="26">
        <v>30.8</v>
      </c>
      <c r="H417" s="26">
        <v>30.6</v>
      </c>
      <c r="I417" s="26">
        <v>27.7</v>
      </c>
      <c r="J417" s="26">
        <v>16.899999999999999</v>
      </c>
      <c r="K417" s="26">
        <v>12.8</v>
      </c>
      <c r="L417" s="26">
        <v>13.4</v>
      </c>
    </row>
    <row r="418" spans="1:12">
      <c r="A418" s="26" t="s">
        <v>808</v>
      </c>
      <c r="B418" s="26" t="s">
        <v>332</v>
      </c>
      <c r="C418" s="26">
        <v>7.3</v>
      </c>
      <c r="D418" s="26">
        <v>7</v>
      </c>
      <c r="E418" s="26">
        <v>6.5</v>
      </c>
      <c r="F418" s="26">
        <v>6.2</v>
      </c>
      <c r="G418" s="26">
        <v>3.6</v>
      </c>
      <c r="H418" s="26">
        <v>3.5</v>
      </c>
      <c r="I418" s="26">
        <v>3.3</v>
      </c>
      <c r="J418" s="26">
        <v>1.8</v>
      </c>
      <c r="K418" s="26">
        <v>1.4</v>
      </c>
      <c r="L418" s="26">
        <v>0.8</v>
      </c>
    </row>
    <row r="419" spans="1:12">
      <c r="A419" s="26" t="s">
        <v>809</v>
      </c>
      <c r="B419" s="26" t="s">
        <v>334</v>
      </c>
      <c r="C419" s="26">
        <v>7.2</v>
      </c>
      <c r="D419" s="26">
        <v>8.1</v>
      </c>
      <c r="E419" s="26">
        <v>5</v>
      </c>
      <c r="F419" s="26">
        <v>7.2</v>
      </c>
      <c r="G419" s="26">
        <v>5.2</v>
      </c>
      <c r="H419" s="26">
        <v>5.5</v>
      </c>
      <c r="I419" s="26">
        <v>5.4</v>
      </c>
      <c r="J419" s="26">
        <v>3.6</v>
      </c>
      <c r="K419" s="26">
        <v>3.3</v>
      </c>
      <c r="L419" s="26">
        <v>2.5</v>
      </c>
    </row>
    <row r="420" spans="1:12">
      <c r="A420" s="26" t="s">
        <v>810</v>
      </c>
      <c r="B420" s="26" t="s">
        <v>336</v>
      </c>
      <c r="C420" s="26">
        <v>33.299999999999997</v>
      </c>
      <c r="D420" s="26">
        <v>31.4</v>
      </c>
      <c r="E420" s="26">
        <v>23.8</v>
      </c>
      <c r="F420" s="26">
        <v>25.1</v>
      </c>
      <c r="G420" s="26">
        <v>22</v>
      </c>
      <c r="H420" s="26">
        <v>21.5</v>
      </c>
      <c r="I420" s="26">
        <v>19</v>
      </c>
      <c r="J420" s="26">
        <v>11.5</v>
      </c>
      <c r="K420" s="26">
        <v>8.1</v>
      </c>
      <c r="L420" s="26">
        <v>10.1</v>
      </c>
    </row>
    <row r="421" spans="1:12">
      <c r="A421" s="26" t="s">
        <v>811</v>
      </c>
      <c r="B421" s="28" t="s">
        <v>812</v>
      </c>
      <c r="C421" s="26">
        <v>100</v>
      </c>
      <c r="D421" s="26">
        <v>100</v>
      </c>
      <c r="E421" s="26">
        <v>100</v>
      </c>
      <c r="F421" s="26">
        <v>100</v>
      </c>
      <c r="G421" s="26">
        <v>100</v>
      </c>
      <c r="H421" s="26">
        <v>100</v>
      </c>
      <c r="I421" s="26">
        <v>100</v>
      </c>
      <c r="J421" s="26">
        <v>100</v>
      </c>
      <c r="K421" s="26">
        <v>100</v>
      </c>
      <c r="L421" s="26">
        <v>100</v>
      </c>
    </row>
    <row r="422" spans="1:12">
      <c r="A422" s="26" t="s">
        <v>813</v>
      </c>
      <c r="B422" s="26" t="s">
        <v>322</v>
      </c>
      <c r="C422" s="26">
        <v>53.3</v>
      </c>
      <c r="D422" s="26">
        <v>55.5</v>
      </c>
      <c r="E422" s="26">
        <v>55</v>
      </c>
      <c r="F422" s="26">
        <v>52.7</v>
      </c>
      <c r="G422" s="26">
        <v>50.9</v>
      </c>
      <c r="H422" s="26">
        <v>49.9</v>
      </c>
      <c r="I422" s="26">
        <v>48</v>
      </c>
      <c r="J422" s="26">
        <v>49.1</v>
      </c>
      <c r="K422" s="26">
        <v>49.9</v>
      </c>
      <c r="L422" s="26">
        <v>50.3</v>
      </c>
    </row>
    <row r="423" spans="1:12">
      <c r="A423" s="26" t="s">
        <v>814</v>
      </c>
      <c r="B423" s="26" t="s">
        <v>324</v>
      </c>
      <c r="C423" s="26">
        <v>36.200000000000003</v>
      </c>
      <c r="D423" s="26">
        <v>39.5</v>
      </c>
      <c r="E423" s="26">
        <v>37.6</v>
      </c>
      <c r="F423" s="26">
        <v>36</v>
      </c>
      <c r="G423" s="26">
        <v>36.1</v>
      </c>
      <c r="H423" s="26">
        <v>35.5</v>
      </c>
      <c r="I423" s="26">
        <v>34.6</v>
      </c>
      <c r="J423" s="26">
        <v>35.700000000000003</v>
      </c>
      <c r="K423" s="26">
        <v>36.5</v>
      </c>
      <c r="L423" s="26">
        <v>37.1</v>
      </c>
    </row>
    <row r="424" spans="1:12">
      <c r="A424" s="26" t="s">
        <v>815</v>
      </c>
      <c r="B424" s="26" t="s">
        <v>326</v>
      </c>
      <c r="C424" s="26">
        <v>1.2</v>
      </c>
      <c r="D424" s="26">
        <v>1.4</v>
      </c>
      <c r="E424" s="26">
        <v>1.3</v>
      </c>
      <c r="F424" s="26">
        <v>1.2</v>
      </c>
      <c r="G424" s="26">
        <v>1.2</v>
      </c>
      <c r="H424" s="26">
        <v>1.1000000000000001</v>
      </c>
      <c r="I424" s="26">
        <v>1.1000000000000001</v>
      </c>
      <c r="J424" s="26">
        <v>1.1000000000000001</v>
      </c>
      <c r="K424" s="26">
        <v>1.1000000000000001</v>
      </c>
      <c r="L424" s="26">
        <v>1.1000000000000001</v>
      </c>
    </row>
    <row r="425" spans="1:12">
      <c r="A425" s="26" t="s">
        <v>816</v>
      </c>
      <c r="B425" s="26" t="s">
        <v>328</v>
      </c>
      <c r="C425" s="26">
        <v>15.9</v>
      </c>
      <c r="D425" s="26">
        <v>14.5</v>
      </c>
      <c r="E425" s="26">
        <v>16</v>
      </c>
      <c r="F425" s="26">
        <v>15.5</v>
      </c>
      <c r="G425" s="26">
        <v>13.6</v>
      </c>
      <c r="H425" s="26">
        <v>13.3</v>
      </c>
      <c r="I425" s="26">
        <v>12.3</v>
      </c>
      <c r="J425" s="26">
        <v>12.4</v>
      </c>
      <c r="K425" s="26">
        <v>12.2</v>
      </c>
      <c r="L425" s="26">
        <v>12.1</v>
      </c>
    </row>
    <row r="426" spans="1:12">
      <c r="A426" s="26" t="s">
        <v>817</v>
      </c>
      <c r="B426" s="26" t="s">
        <v>330</v>
      </c>
      <c r="C426" s="26">
        <v>46.7</v>
      </c>
      <c r="D426" s="26">
        <v>44.5</v>
      </c>
      <c r="E426" s="26">
        <v>45</v>
      </c>
      <c r="F426" s="26">
        <v>47.3</v>
      </c>
      <c r="G426" s="26">
        <v>49.1</v>
      </c>
      <c r="H426" s="26">
        <v>50.1</v>
      </c>
      <c r="I426" s="26">
        <v>52</v>
      </c>
      <c r="J426" s="26">
        <v>50.9</v>
      </c>
      <c r="K426" s="26">
        <v>50.1</v>
      </c>
      <c r="L426" s="26">
        <v>49.7</v>
      </c>
    </row>
    <row r="427" spans="1:12">
      <c r="A427" s="26" t="s">
        <v>818</v>
      </c>
      <c r="B427" s="26" t="s">
        <v>332</v>
      </c>
      <c r="C427" s="26">
        <v>9.3000000000000007</v>
      </c>
      <c r="D427" s="26">
        <v>6.8</v>
      </c>
      <c r="E427" s="26">
        <v>6.4</v>
      </c>
      <c r="F427" s="26">
        <v>7.3</v>
      </c>
      <c r="G427" s="26">
        <v>7.6</v>
      </c>
      <c r="H427" s="26">
        <v>7.7</v>
      </c>
      <c r="I427" s="26">
        <v>7.2</v>
      </c>
      <c r="J427" s="26">
        <v>4.5999999999999996</v>
      </c>
      <c r="K427" s="26">
        <v>4.3</v>
      </c>
      <c r="L427" s="26">
        <v>7.8</v>
      </c>
    </row>
    <row r="428" spans="1:12">
      <c r="A428" s="26" t="s">
        <v>819</v>
      </c>
      <c r="B428" s="26" t="s">
        <v>334</v>
      </c>
      <c r="C428" s="26">
        <v>8.1</v>
      </c>
      <c r="D428" s="26">
        <v>7.6</v>
      </c>
      <c r="E428" s="26">
        <v>7.5</v>
      </c>
      <c r="F428" s="26">
        <v>9.1</v>
      </c>
      <c r="G428" s="26">
        <v>10.9</v>
      </c>
      <c r="H428" s="26">
        <v>11.7</v>
      </c>
      <c r="I428" s="26">
        <v>11.6</v>
      </c>
      <c r="J428" s="26">
        <v>11.2</v>
      </c>
      <c r="K428" s="26">
        <v>10.6</v>
      </c>
      <c r="L428" s="26">
        <v>9.6</v>
      </c>
    </row>
    <row r="429" spans="1:12">
      <c r="A429" s="26" t="s">
        <v>820</v>
      </c>
      <c r="B429" s="26" t="s">
        <v>336</v>
      </c>
      <c r="C429" s="26">
        <v>29.3</v>
      </c>
      <c r="D429" s="26">
        <v>30.1</v>
      </c>
      <c r="E429" s="26">
        <v>31.1</v>
      </c>
      <c r="F429" s="26">
        <v>30.9</v>
      </c>
      <c r="G429" s="26">
        <v>30.6</v>
      </c>
      <c r="H429" s="26">
        <v>30.7</v>
      </c>
      <c r="I429" s="26">
        <v>33.200000000000003</v>
      </c>
      <c r="J429" s="26">
        <v>35.1</v>
      </c>
      <c r="K429" s="26">
        <v>35.200000000000003</v>
      </c>
      <c r="L429" s="26">
        <v>32.299999999999997</v>
      </c>
    </row>
    <row r="430" spans="1:12">
      <c r="A430" s="26" t="s">
        <v>821</v>
      </c>
      <c r="B430" s="28" t="s">
        <v>822</v>
      </c>
      <c r="C430" s="26">
        <v>100</v>
      </c>
      <c r="D430" s="26">
        <v>100</v>
      </c>
      <c r="E430" s="26">
        <v>100</v>
      </c>
      <c r="F430" s="26">
        <v>100</v>
      </c>
      <c r="G430" s="26">
        <v>100</v>
      </c>
      <c r="H430" s="26">
        <v>100</v>
      </c>
      <c r="I430" s="26">
        <v>100</v>
      </c>
      <c r="J430" s="26">
        <v>100</v>
      </c>
      <c r="K430" s="26">
        <v>100</v>
      </c>
      <c r="L430" s="26">
        <v>100</v>
      </c>
    </row>
    <row r="431" spans="1:12">
      <c r="A431" s="26" t="s">
        <v>823</v>
      </c>
      <c r="B431" s="26" t="s">
        <v>322</v>
      </c>
      <c r="C431" s="26">
        <v>58.8</v>
      </c>
      <c r="D431" s="26">
        <v>57.5</v>
      </c>
      <c r="E431" s="26">
        <v>51</v>
      </c>
      <c r="F431" s="26">
        <v>46.2</v>
      </c>
      <c r="G431" s="26">
        <v>43.3</v>
      </c>
      <c r="H431" s="26">
        <v>41.9</v>
      </c>
      <c r="I431" s="26">
        <v>41.1</v>
      </c>
      <c r="J431" s="26">
        <v>44.6</v>
      </c>
      <c r="K431" s="26">
        <v>46</v>
      </c>
      <c r="L431" s="26">
        <v>47.7</v>
      </c>
    </row>
    <row r="432" spans="1:12">
      <c r="A432" s="26" t="s">
        <v>824</v>
      </c>
      <c r="B432" s="26" t="s">
        <v>324</v>
      </c>
      <c r="C432" s="26">
        <v>41.6</v>
      </c>
      <c r="D432" s="26">
        <v>41.2</v>
      </c>
      <c r="E432" s="26">
        <v>37</v>
      </c>
      <c r="F432" s="26">
        <v>34</v>
      </c>
      <c r="G432" s="26">
        <v>32.700000000000003</v>
      </c>
      <c r="H432" s="26">
        <v>32.299999999999997</v>
      </c>
      <c r="I432" s="26">
        <v>32.700000000000003</v>
      </c>
      <c r="J432" s="26">
        <v>35.9</v>
      </c>
      <c r="K432" s="26">
        <v>38.200000000000003</v>
      </c>
      <c r="L432" s="26">
        <v>40</v>
      </c>
    </row>
    <row r="433" spans="1:12">
      <c r="A433" s="26" t="s">
        <v>825</v>
      </c>
      <c r="B433" s="26" t="s">
        <v>326</v>
      </c>
      <c r="C433" s="26">
        <v>0.8</v>
      </c>
      <c r="D433" s="26">
        <v>0.8</v>
      </c>
      <c r="E433" s="26">
        <v>0.8</v>
      </c>
      <c r="F433" s="26">
        <v>0.7</v>
      </c>
      <c r="G433" s="26">
        <v>0.6</v>
      </c>
      <c r="H433" s="26">
        <v>0.6</v>
      </c>
      <c r="I433" s="26">
        <v>0.6</v>
      </c>
      <c r="J433" s="26">
        <v>0.6</v>
      </c>
      <c r="K433" s="26">
        <v>0.7</v>
      </c>
      <c r="L433" s="26">
        <v>0.6</v>
      </c>
    </row>
    <row r="434" spans="1:12">
      <c r="A434" s="26" t="s">
        <v>826</v>
      </c>
      <c r="B434" s="26" t="s">
        <v>328</v>
      </c>
      <c r="C434" s="26">
        <v>16.399999999999999</v>
      </c>
      <c r="D434" s="26">
        <v>15.4</v>
      </c>
      <c r="E434" s="26">
        <v>13.3</v>
      </c>
      <c r="F434" s="26">
        <v>11.6</v>
      </c>
      <c r="G434" s="26">
        <v>10</v>
      </c>
      <c r="H434" s="26">
        <v>8.9</v>
      </c>
      <c r="I434" s="26">
        <v>7.7</v>
      </c>
      <c r="J434" s="26">
        <v>8</v>
      </c>
      <c r="K434" s="26">
        <v>7.1</v>
      </c>
      <c r="L434" s="26">
        <v>7.1</v>
      </c>
    </row>
    <row r="435" spans="1:12">
      <c r="A435" s="26" t="s">
        <v>827</v>
      </c>
      <c r="B435" s="26" t="s">
        <v>330</v>
      </c>
      <c r="C435" s="26">
        <v>41.2</v>
      </c>
      <c r="D435" s="26">
        <v>42.5</v>
      </c>
      <c r="E435" s="26">
        <v>49</v>
      </c>
      <c r="F435" s="26">
        <v>53.8</v>
      </c>
      <c r="G435" s="26">
        <v>56.7</v>
      </c>
      <c r="H435" s="26">
        <v>58.1</v>
      </c>
      <c r="I435" s="26">
        <v>58.9</v>
      </c>
      <c r="J435" s="26">
        <v>55.4</v>
      </c>
      <c r="K435" s="26">
        <v>54</v>
      </c>
      <c r="L435" s="26">
        <v>52.3</v>
      </c>
    </row>
    <row r="436" spans="1:12">
      <c r="A436" s="26" t="s">
        <v>828</v>
      </c>
      <c r="B436" s="26" t="s">
        <v>332</v>
      </c>
      <c r="C436" s="26">
        <v>8.3000000000000007</v>
      </c>
      <c r="D436" s="26">
        <v>8.1999999999999993</v>
      </c>
      <c r="E436" s="26">
        <v>11</v>
      </c>
      <c r="F436" s="26">
        <v>11.7</v>
      </c>
      <c r="G436" s="26">
        <v>11.4</v>
      </c>
      <c r="H436" s="26">
        <v>11.6</v>
      </c>
      <c r="I436" s="26">
        <v>11.9</v>
      </c>
      <c r="J436" s="26">
        <v>10.199999999999999</v>
      </c>
      <c r="K436" s="26">
        <v>8.5</v>
      </c>
      <c r="L436" s="26">
        <v>8.1</v>
      </c>
    </row>
    <row r="437" spans="1:12">
      <c r="A437" s="26" t="s">
        <v>829</v>
      </c>
      <c r="B437" s="26" t="s">
        <v>334</v>
      </c>
      <c r="C437" s="26">
        <v>5.6</v>
      </c>
      <c r="D437" s="26">
        <v>5.0999999999999996</v>
      </c>
      <c r="E437" s="26">
        <v>6.9</v>
      </c>
      <c r="F437" s="26">
        <v>7.8</v>
      </c>
      <c r="G437" s="26">
        <v>8.4</v>
      </c>
      <c r="H437" s="26">
        <v>8.6</v>
      </c>
      <c r="I437" s="26">
        <v>8.6</v>
      </c>
      <c r="J437" s="26">
        <v>7.7</v>
      </c>
      <c r="K437" s="26">
        <v>7.5</v>
      </c>
      <c r="L437" s="26">
        <v>7.6</v>
      </c>
    </row>
    <row r="438" spans="1:12">
      <c r="A438" s="26" t="s">
        <v>830</v>
      </c>
      <c r="B438" s="26" t="s">
        <v>336</v>
      </c>
      <c r="C438" s="26">
        <v>27.3</v>
      </c>
      <c r="D438" s="26">
        <v>29.3</v>
      </c>
      <c r="E438" s="26">
        <v>31.1</v>
      </c>
      <c r="F438" s="26">
        <v>34.299999999999997</v>
      </c>
      <c r="G438" s="26">
        <v>37</v>
      </c>
      <c r="H438" s="26">
        <v>37.9</v>
      </c>
      <c r="I438" s="26">
        <v>38.4</v>
      </c>
      <c r="J438" s="26">
        <v>37.5</v>
      </c>
      <c r="K438" s="26">
        <v>37.9</v>
      </c>
      <c r="L438" s="26">
        <v>36.6</v>
      </c>
    </row>
    <row r="439" spans="1:12">
      <c r="A439" s="26" t="s">
        <v>831</v>
      </c>
      <c r="B439" s="28" t="s">
        <v>832</v>
      </c>
      <c r="C439" s="26">
        <v>100</v>
      </c>
      <c r="D439" s="26">
        <v>100</v>
      </c>
      <c r="E439" s="26">
        <v>100</v>
      </c>
      <c r="F439" s="26">
        <v>100</v>
      </c>
      <c r="G439" s="26">
        <v>100</v>
      </c>
      <c r="H439" s="26">
        <v>100</v>
      </c>
      <c r="I439" s="26">
        <v>100</v>
      </c>
      <c r="J439" s="26">
        <v>100</v>
      </c>
      <c r="K439" s="26">
        <v>100</v>
      </c>
      <c r="L439" s="26">
        <v>100</v>
      </c>
    </row>
    <row r="440" spans="1:12">
      <c r="A440" s="26" t="s">
        <v>833</v>
      </c>
      <c r="B440" s="26" t="s">
        <v>358</v>
      </c>
      <c r="C440" s="26">
        <v>59.2</v>
      </c>
      <c r="D440" s="26">
        <v>59.2</v>
      </c>
      <c r="E440" s="26">
        <v>59.4</v>
      </c>
      <c r="F440" s="26">
        <v>57.4</v>
      </c>
      <c r="G440" s="26">
        <v>54.9</v>
      </c>
      <c r="H440" s="26">
        <v>57.7</v>
      </c>
      <c r="I440" s="26">
        <v>55.7</v>
      </c>
      <c r="J440" s="26">
        <v>58.3</v>
      </c>
      <c r="K440" s="26">
        <v>60.1</v>
      </c>
      <c r="L440" s="26">
        <v>60.4</v>
      </c>
    </row>
    <row r="441" spans="1:12">
      <c r="A441" s="26" t="s">
        <v>834</v>
      </c>
      <c r="B441" s="26" t="s">
        <v>360</v>
      </c>
      <c r="C441" s="26">
        <v>20.5</v>
      </c>
      <c r="D441" s="26">
        <v>20.6</v>
      </c>
      <c r="E441" s="26">
        <v>19.600000000000001</v>
      </c>
      <c r="F441" s="26">
        <v>19.600000000000001</v>
      </c>
      <c r="G441" s="26">
        <v>19.600000000000001</v>
      </c>
      <c r="H441" s="26">
        <v>19.899999999999999</v>
      </c>
      <c r="I441" s="26">
        <v>20.2</v>
      </c>
      <c r="J441" s="26">
        <v>20.3</v>
      </c>
      <c r="K441" s="26">
        <v>19.8</v>
      </c>
      <c r="L441" s="26">
        <v>20.100000000000001</v>
      </c>
    </row>
    <row r="442" spans="1:12">
      <c r="A442" s="26" t="s">
        <v>835</v>
      </c>
      <c r="B442" s="26" t="s">
        <v>362</v>
      </c>
      <c r="C442" s="26">
        <v>3.6</v>
      </c>
      <c r="D442" s="26">
        <v>3.6</v>
      </c>
      <c r="E442" s="26">
        <v>3.5</v>
      </c>
      <c r="F442" s="26">
        <v>3.4</v>
      </c>
      <c r="G442" s="26">
        <v>3.3</v>
      </c>
      <c r="H442" s="26">
        <v>3.3</v>
      </c>
      <c r="I442" s="26">
        <v>3.2</v>
      </c>
      <c r="J442" s="26">
        <v>3.1</v>
      </c>
      <c r="K442" s="26">
        <v>3.1</v>
      </c>
      <c r="L442" s="26">
        <v>3</v>
      </c>
    </row>
    <row r="443" spans="1:12">
      <c r="A443" s="26" t="s">
        <v>836</v>
      </c>
      <c r="B443" s="26" t="s">
        <v>364</v>
      </c>
      <c r="C443" s="26">
        <v>35.1</v>
      </c>
      <c r="D443" s="26">
        <v>35</v>
      </c>
      <c r="E443" s="26">
        <v>36.299999999999997</v>
      </c>
      <c r="F443" s="26">
        <v>34.299999999999997</v>
      </c>
      <c r="G443" s="26">
        <v>32</v>
      </c>
      <c r="H443" s="26">
        <v>34.4</v>
      </c>
      <c r="I443" s="26">
        <v>32.299999999999997</v>
      </c>
      <c r="J443" s="26">
        <v>34.799999999999997</v>
      </c>
      <c r="K443" s="26">
        <v>37.299999999999997</v>
      </c>
      <c r="L443" s="26">
        <v>37.4</v>
      </c>
    </row>
    <row r="444" spans="1:12">
      <c r="A444" s="26" t="s">
        <v>837</v>
      </c>
      <c r="B444" s="26" t="s">
        <v>366</v>
      </c>
      <c r="C444" s="26">
        <v>40.799999999999997</v>
      </c>
      <c r="D444" s="26">
        <v>40.799999999999997</v>
      </c>
      <c r="E444" s="26">
        <v>40.6</v>
      </c>
      <c r="F444" s="26">
        <v>42.6</v>
      </c>
      <c r="G444" s="26">
        <v>45.1</v>
      </c>
      <c r="H444" s="26">
        <v>42.3</v>
      </c>
      <c r="I444" s="26">
        <v>44.3</v>
      </c>
      <c r="J444" s="26">
        <v>41.7</v>
      </c>
      <c r="K444" s="26">
        <v>39.9</v>
      </c>
      <c r="L444" s="26">
        <v>39.6</v>
      </c>
    </row>
    <row r="445" spans="1:12">
      <c r="A445" s="26" t="s">
        <v>838</v>
      </c>
      <c r="B445" s="26" t="s">
        <v>368</v>
      </c>
      <c r="C445" s="26">
        <v>0.4</v>
      </c>
      <c r="D445" s="26">
        <v>0.4</v>
      </c>
      <c r="E445" s="26">
        <v>0.4</v>
      </c>
      <c r="F445" s="26">
        <v>0.5</v>
      </c>
      <c r="G445" s="26">
        <v>0.6</v>
      </c>
      <c r="H445" s="26">
        <v>0.5</v>
      </c>
      <c r="I445" s="26">
        <v>0.5</v>
      </c>
      <c r="J445" s="26">
        <v>0.4</v>
      </c>
      <c r="K445" s="26">
        <v>0.4</v>
      </c>
      <c r="L445" s="26">
        <v>0.3</v>
      </c>
    </row>
    <row r="446" spans="1:12">
      <c r="A446" s="26" t="s">
        <v>839</v>
      </c>
      <c r="B446" s="26" t="s">
        <v>370</v>
      </c>
      <c r="C446" s="26">
        <v>6.4</v>
      </c>
      <c r="D446" s="26">
        <v>6</v>
      </c>
      <c r="E446" s="26">
        <v>6.5</v>
      </c>
      <c r="F446" s="26">
        <v>7</v>
      </c>
      <c r="G446" s="26">
        <v>6.8</v>
      </c>
      <c r="H446" s="26">
        <v>6.2</v>
      </c>
      <c r="I446" s="26">
        <v>6.5</v>
      </c>
      <c r="J446" s="26">
        <v>6.2</v>
      </c>
      <c r="K446" s="26">
        <v>5.8</v>
      </c>
      <c r="L446" s="26">
        <v>6.2</v>
      </c>
    </row>
    <row r="447" spans="1:12">
      <c r="A447" s="26" t="s">
        <v>840</v>
      </c>
      <c r="B447" s="26" t="s">
        <v>372</v>
      </c>
      <c r="C447" s="26">
        <v>33.9</v>
      </c>
      <c r="D447" s="26">
        <v>34.4</v>
      </c>
      <c r="E447" s="26">
        <v>33.700000000000003</v>
      </c>
      <c r="F447" s="26">
        <v>35.200000000000003</v>
      </c>
      <c r="G447" s="26">
        <v>37.700000000000003</v>
      </c>
      <c r="H447" s="26">
        <v>35.6</v>
      </c>
      <c r="I447" s="26">
        <v>37.299999999999997</v>
      </c>
      <c r="J447" s="26">
        <v>35.1</v>
      </c>
      <c r="K447" s="26">
        <v>33.700000000000003</v>
      </c>
      <c r="L447" s="26">
        <v>33.1</v>
      </c>
    </row>
    <row r="448" spans="1:12">
      <c r="A448" s="26" t="s">
        <v>841</v>
      </c>
      <c r="B448" s="28" t="s">
        <v>842</v>
      </c>
      <c r="C448" s="26">
        <v>100</v>
      </c>
      <c r="D448" s="26">
        <v>100</v>
      </c>
      <c r="E448" s="26">
        <v>100</v>
      </c>
      <c r="F448" s="26">
        <v>100</v>
      </c>
      <c r="G448" s="26">
        <v>100</v>
      </c>
      <c r="H448" s="26">
        <v>100</v>
      </c>
      <c r="I448" s="26">
        <v>100</v>
      </c>
      <c r="J448" s="26">
        <v>100</v>
      </c>
      <c r="K448" s="26">
        <v>100</v>
      </c>
      <c r="L448" s="26">
        <v>100</v>
      </c>
    </row>
    <row r="449" spans="1:12">
      <c r="A449" s="26" t="s">
        <v>843</v>
      </c>
      <c r="B449" s="26" t="s">
        <v>322</v>
      </c>
      <c r="C449" s="26">
        <v>60.4</v>
      </c>
      <c r="D449" s="26">
        <v>61.9</v>
      </c>
      <c r="E449" s="26">
        <v>64.599999999999994</v>
      </c>
      <c r="F449" s="26">
        <v>65.3</v>
      </c>
      <c r="G449" s="26">
        <v>68</v>
      </c>
      <c r="H449" s="26">
        <v>68.099999999999994</v>
      </c>
      <c r="I449" s="26">
        <v>67.099999999999994</v>
      </c>
      <c r="J449" s="26">
        <v>69.7</v>
      </c>
      <c r="K449" s="26">
        <v>73.7</v>
      </c>
      <c r="L449" s="26">
        <v>73.2</v>
      </c>
    </row>
    <row r="450" spans="1:12">
      <c r="A450" s="26" t="s">
        <v>844</v>
      </c>
      <c r="B450" s="26" t="s">
        <v>324</v>
      </c>
      <c r="C450" s="26">
        <v>27.5</v>
      </c>
      <c r="D450" s="26">
        <v>28.6</v>
      </c>
      <c r="E450" s="26">
        <v>28.3</v>
      </c>
      <c r="F450" s="26">
        <v>29.3</v>
      </c>
      <c r="G450" s="26">
        <v>31.1</v>
      </c>
      <c r="H450" s="26">
        <v>32.200000000000003</v>
      </c>
      <c r="I450" s="26">
        <v>33.299999999999997</v>
      </c>
      <c r="J450" s="26">
        <v>36.5</v>
      </c>
      <c r="K450" s="26">
        <v>36.299999999999997</v>
      </c>
      <c r="L450" s="26">
        <v>36.5</v>
      </c>
    </row>
    <row r="451" spans="1:12">
      <c r="A451" s="26" t="s">
        <v>845</v>
      </c>
      <c r="B451" s="26" t="s">
        <v>326</v>
      </c>
      <c r="C451" s="26">
        <v>1.1000000000000001</v>
      </c>
      <c r="D451" s="26">
        <v>1.3</v>
      </c>
      <c r="E451" s="26">
        <v>1.3</v>
      </c>
      <c r="F451" s="26">
        <v>1.3</v>
      </c>
      <c r="G451" s="26">
        <v>1.3</v>
      </c>
      <c r="H451" s="26">
        <v>1.2</v>
      </c>
      <c r="I451" s="26">
        <v>1.2</v>
      </c>
      <c r="J451" s="26">
        <v>1.2</v>
      </c>
      <c r="K451" s="26">
        <v>1.2</v>
      </c>
      <c r="L451" s="26">
        <v>1.2</v>
      </c>
    </row>
    <row r="452" spans="1:12">
      <c r="A452" s="26" t="s">
        <v>846</v>
      </c>
      <c r="B452" s="26" t="s">
        <v>328</v>
      </c>
      <c r="C452" s="26">
        <v>31.7</v>
      </c>
      <c r="D452" s="26">
        <v>32</v>
      </c>
      <c r="E452" s="26">
        <v>35</v>
      </c>
      <c r="F452" s="26">
        <v>34.700000000000003</v>
      </c>
      <c r="G452" s="26">
        <v>35.6</v>
      </c>
      <c r="H452" s="26">
        <v>34.700000000000003</v>
      </c>
      <c r="I452" s="26">
        <v>32.6</v>
      </c>
      <c r="J452" s="26">
        <v>32</v>
      </c>
      <c r="K452" s="26">
        <v>36.200000000000003</v>
      </c>
      <c r="L452" s="26">
        <v>35.5</v>
      </c>
    </row>
    <row r="453" spans="1:12">
      <c r="A453" s="26" t="s">
        <v>847</v>
      </c>
      <c r="B453" s="26" t="s">
        <v>330</v>
      </c>
      <c r="C453" s="26">
        <v>39.6</v>
      </c>
      <c r="D453" s="26">
        <v>38.1</v>
      </c>
      <c r="E453" s="26">
        <v>35.4</v>
      </c>
      <c r="F453" s="26">
        <v>34.700000000000003</v>
      </c>
      <c r="G453" s="26">
        <v>32</v>
      </c>
      <c r="H453" s="26">
        <v>31.9</v>
      </c>
      <c r="I453" s="26">
        <v>32.9</v>
      </c>
      <c r="J453" s="26">
        <v>30.3</v>
      </c>
      <c r="K453" s="26">
        <v>26.3</v>
      </c>
      <c r="L453" s="26">
        <v>26.8</v>
      </c>
    </row>
    <row r="454" spans="1:12">
      <c r="A454" s="26" t="s">
        <v>848</v>
      </c>
      <c r="B454" s="26" t="s">
        <v>332</v>
      </c>
      <c r="C454" s="26">
        <v>0.4</v>
      </c>
      <c r="D454" s="26">
        <v>0.3</v>
      </c>
      <c r="E454" s="26">
        <v>0.3</v>
      </c>
      <c r="F454" s="26">
        <v>0.4</v>
      </c>
      <c r="G454" s="26">
        <v>0.4</v>
      </c>
      <c r="H454" s="26">
        <v>0.4</v>
      </c>
      <c r="I454" s="26">
        <v>0.4</v>
      </c>
      <c r="J454" s="26">
        <v>0.3</v>
      </c>
      <c r="K454" s="26">
        <v>0.2</v>
      </c>
      <c r="L454" s="26">
        <v>0.2</v>
      </c>
    </row>
    <row r="455" spans="1:12">
      <c r="A455" s="26" t="s">
        <v>849</v>
      </c>
      <c r="B455" s="26" t="s">
        <v>334</v>
      </c>
      <c r="C455" s="26">
        <v>8.4</v>
      </c>
      <c r="D455" s="26">
        <v>7</v>
      </c>
      <c r="E455" s="26">
        <v>5.8</v>
      </c>
      <c r="F455" s="26">
        <v>6.1</v>
      </c>
      <c r="G455" s="26">
        <v>5.9</v>
      </c>
      <c r="H455" s="26">
        <v>5.7</v>
      </c>
      <c r="I455" s="26">
        <v>5.7</v>
      </c>
      <c r="J455" s="26">
        <v>5.3</v>
      </c>
      <c r="K455" s="26">
        <v>4.5</v>
      </c>
      <c r="L455" s="26">
        <v>4</v>
      </c>
    </row>
    <row r="456" spans="1:12">
      <c r="A456" s="26" t="s">
        <v>850</v>
      </c>
      <c r="B456" s="26" t="s">
        <v>336</v>
      </c>
      <c r="C456" s="26">
        <v>30.8</v>
      </c>
      <c r="D456" s="26">
        <v>30.8</v>
      </c>
      <c r="E456" s="26">
        <v>29.3</v>
      </c>
      <c r="F456" s="26">
        <v>28.2</v>
      </c>
      <c r="G456" s="26">
        <v>25.7</v>
      </c>
      <c r="H456" s="26">
        <v>25.8</v>
      </c>
      <c r="I456" s="26">
        <v>26.7</v>
      </c>
      <c r="J456" s="26">
        <v>24.7</v>
      </c>
      <c r="K456" s="26">
        <v>21.6</v>
      </c>
      <c r="L456" s="26">
        <v>22.6</v>
      </c>
    </row>
    <row r="457" spans="1:12">
      <c r="A457" s="26" t="s">
        <v>851</v>
      </c>
      <c r="B457" s="28" t="s">
        <v>852</v>
      </c>
      <c r="C457" s="26">
        <v>100</v>
      </c>
      <c r="D457" s="26">
        <v>100</v>
      </c>
      <c r="E457" s="26">
        <v>100</v>
      </c>
      <c r="F457" s="26">
        <v>100</v>
      </c>
      <c r="G457" s="26">
        <v>100</v>
      </c>
      <c r="H457" s="26">
        <v>100</v>
      </c>
      <c r="I457" s="26">
        <v>100</v>
      </c>
      <c r="J457" s="26">
        <v>100</v>
      </c>
      <c r="K457" s="26">
        <v>100</v>
      </c>
      <c r="L457" s="26">
        <v>100</v>
      </c>
    </row>
    <row r="458" spans="1:12">
      <c r="A458" s="26" t="s">
        <v>853</v>
      </c>
      <c r="B458" s="26" t="s">
        <v>322</v>
      </c>
      <c r="C458" s="26">
        <v>60.8</v>
      </c>
      <c r="D458" s="26">
        <v>66.8</v>
      </c>
      <c r="E458" s="26">
        <v>70.2</v>
      </c>
      <c r="F458" s="26">
        <v>66.099999999999994</v>
      </c>
      <c r="G458" s="26">
        <v>62.6</v>
      </c>
      <c r="H458" s="26">
        <v>61.2</v>
      </c>
      <c r="I458" s="26">
        <v>60.9</v>
      </c>
      <c r="J458" s="26">
        <v>61.4</v>
      </c>
      <c r="K458" s="26">
        <v>62.1</v>
      </c>
      <c r="L458" s="26">
        <v>60.8</v>
      </c>
    </row>
    <row r="459" spans="1:12">
      <c r="A459" s="26" t="s">
        <v>854</v>
      </c>
      <c r="B459" s="26" t="s">
        <v>324</v>
      </c>
      <c r="C459" s="26">
        <v>20.7</v>
      </c>
      <c r="D459" s="26">
        <v>21.8</v>
      </c>
      <c r="E459" s="26">
        <v>21.5</v>
      </c>
      <c r="F459" s="26">
        <v>22.7</v>
      </c>
      <c r="G459" s="26">
        <v>23</v>
      </c>
      <c r="H459" s="26">
        <v>22</v>
      </c>
      <c r="I459" s="26">
        <v>24</v>
      </c>
      <c r="J459" s="26">
        <v>24</v>
      </c>
      <c r="K459" s="26">
        <v>24.2</v>
      </c>
      <c r="L459" s="26">
        <v>23.7</v>
      </c>
    </row>
    <row r="460" spans="1:12">
      <c r="A460" s="26" t="s">
        <v>855</v>
      </c>
      <c r="B460" s="26" t="s">
        <v>326</v>
      </c>
      <c r="C460" s="26">
        <v>4.5999999999999996</v>
      </c>
      <c r="D460" s="26">
        <v>5.0999999999999996</v>
      </c>
      <c r="E460" s="26">
        <v>4.9000000000000004</v>
      </c>
      <c r="F460" s="26">
        <v>5</v>
      </c>
      <c r="G460" s="26">
        <v>5</v>
      </c>
      <c r="H460" s="26">
        <v>5</v>
      </c>
      <c r="I460" s="26">
        <v>5.0999999999999996</v>
      </c>
      <c r="J460" s="26">
        <v>5</v>
      </c>
      <c r="K460" s="26">
        <v>5</v>
      </c>
      <c r="L460" s="26">
        <v>5.0999999999999996</v>
      </c>
    </row>
    <row r="461" spans="1:12">
      <c r="A461" s="26" t="s">
        <v>856</v>
      </c>
      <c r="B461" s="26" t="s">
        <v>328</v>
      </c>
      <c r="C461" s="26">
        <v>35.5</v>
      </c>
      <c r="D461" s="26">
        <v>40</v>
      </c>
      <c r="E461" s="26">
        <v>43.8</v>
      </c>
      <c r="F461" s="26">
        <v>38.5</v>
      </c>
      <c r="G461" s="26">
        <v>34.6</v>
      </c>
      <c r="H461" s="26">
        <v>34.299999999999997</v>
      </c>
      <c r="I461" s="26">
        <v>31.9</v>
      </c>
      <c r="J461" s="26">
        <v>32.4</v>
      </c>
      <c r="K461" s="26">
        <v>32.9</v>
      </c>
      <c r="L461" s="26">
        <v>31.9</v>
      </c>
    </row>
    <row r="462" spans="1:12">
      <c r="A462" s="26" t="s">
        <v>857</v>
      </c>
      <c r="B462" s="26" t="s">
        <v>330</v>
      </c>
      <c r="C462" s="26">
        <v>39.200000000000003</v>
      </c>
      <c r="D462" s="26">
        <v>33.200000000000003</v>
      </c>
      <c r="E462" s="26">
        <v>29.8</v>
      </c>
      <c r="F462" s="26">
        <v>33.9</v>
      </c>
      <c r="G462" s="26">
        <v>37.4</v>
      </c>
      <c r="H462" s="26">
        <v>38.799999999999997</v>
      </c>
      <c r="I462" s="26">
        <v>39.1</v>
      </c>
      <c r="J462" s="26">
        <v>38.6</v>
      </c>
      <c r="K462" s="26">
        <v>37.9</v>
      </c>
      <c r="L462" s="26">
        <v>39.200000000000003</v>
      </c>
    </row>
    <row r="463" spans="1:12">
      <c r="A463" s="26" t="s">
        <v>858</v>
      </c>
      <c r="B463" s="26" t="s">
        <v>332</v>
      </c>
      <c r="C463" s="26">
        <v>0.3</v>
      </c>
      <c r="D463" s="26">
        <v>0.2</v>
      </c>
      <c r="E463" s="26">
        <v>0.3</v>
      </c>
      <c r="F463" s="26">
        <v>0.4</v>
      </c>
      <c r="G463" s="26">
        <v>0.4</v>
      </c>
      <c r="H463" s="26">
        <v>0.4</v>
      </c>
      <c r="I463" s="26">
        <v>0.3</v>
      </c>
      <c r="J463" s="26">
        <v>0.3</v>
      </c>
      <c r="K463" s="26">
        <v>0.2</v>
      </c>
      <c r="L463" s="26">
        <v>0.3</v>
      </c>
    </row>
    <row r="464" spans="1:12">
      <c r="A464" s="26" t="s">
        <v>859</v>
      </c>
      <c r="B464" s="26" t="s">
        <v>334</v>
      </c>
      <c r="C464" s="26">
        <v>2.2000000000000002</v>
      </c>
      <c r="D464" s="26">
        <v>1.8</v>
      </c>
      <c r="E464" s="26">
        <v>1.7</v>
      </c>
      <c r="F464" s="26">
        <v>1.8</v>
      </c>
      <c r="G464" s="26">
        <v>2.2000000000000002</v>
      </c>
      <c r="H464" s="26">
        <v>2</v>
      </c>
      <c r="I464" s="26">
        <v>1.9</v>
      </c>
      <c r="J464" s="26">
        <v>1.7</v>
      </c>
      <c r="K464" s="26">
        <v>2</v>
      </c>
      <c r="L464" s="26">
        <v>2</v>
      </c>
    </row>
    <row r="465" spans="1:12">
      <c r="A465" s="26" t="s">
        <v>860</v>
      </c>
      <c r="B465" s="26" t="s">
        <v>336</v>
      </c>
      <c r="C465" s="26">
        <v>36.6</v>
      </c>
      <c r="D465" s="26">
        <v>31.1</v>
      </c>
      <c r="E465" s="26">
        <v>27.9</v>
      </c>
      <c r="F465" s="26">
        <v>31.7</v>
      </c>
      <c r="G465" s="26">
        <v>34.799999999999997</v>
      </c>
      <c r="H465" s="26">
        <v>36.4</v>
      </c>
      <c r="I465" s="26">
        <v>36.9</v>
      </c>
      <c r="J465" s="26">
        <v>36.6</v>
      </c>
      <c r="K465" s="26">
        <v>35.700000000000003</v>
      </c>
      <c r="L465" s="26">
        <v>37</v>
      </c>
    </row>
    <row r="466" spans="1:12">
      <c r="A466" s="26" t="s">
        <v>861</v>
      </c>
      <c r="B466" s="28" t="s">
        <v>862</v>
      </c>
      <c r="C466" s="26">
        <v>100</v>
      </c>
      <c r="D466" s="26">
        <v>100</v>
      </c>
      <c r="E466" s="26">
        <v>100</v>
      </c>
      <c r="F466" s="26">
        <v>100</v>
      </c>
      <c r="G466" s="26">
        <v>100</v>
      </c>
      <c r="H466" s="26">
        <v>100</v>
      </c>
      <c r="I466" s="26">
        <v>100</v>
      </c>
      <c r="J466" s="26">
        <v>100</v>
      </c>
      <c r="K466" s="26">
        <v>100</v>
      </c>
      <c r="L466" s="26">
        <v>100</v>
      </c>
    </row>
    <row r="467" spans="1:12">
      <c r="A467" s="26" t="s">
        <v>863</v>
      </c>
      <c r="B467" s="26" t="s">
        <v>322</v>
      </c>
      <c r="C467" s="26">
        <v>58.2</v>
      </c>
      <c r="D467" s="26">
        <v>56.4</v>
      </c>
      <c r="E467" s="26">
        <v>54.5</v>
      </c>
      <c r="F467" s="26">
        <v>51.6</v>
      </c>
      <c r="G467" s="26">
        <v>50.5</v>
      </c>
      <c r="H467" s="26">
        <v>53.8</v>
      </c>
      <c r="I467" s="26">
        <v>49.7</v>
      </c>
      <c r="J467" s="26">
        <v>50.9</v>
      </c>
      <c r="K467" s="26">
        <v>50</v>
      </c>
      <c r="L467" s="26">
        <v>49.6</v>
      </c>
    </row>
    <row r="468" spans="1:12">
      <c r="A468" s="26" t="s">
        <v>864</v>
      </c>
      <c r="B468" s="26" t="s">
        <v>324</v>
      </c>
      <c r="C468" s="26">
        <v>16.899999999999999</v>
      </c>
      <c r="D468" s="26">
        <v>16.899999999999999</v>
      </c>
      <c r="E468" s="26">
        <v>15.7</v>
      </c>
      <c r="F468" s="26">
        <v>15.5</v>
      </c>
      <c r="G468" s="26">
        <v>15.2</v>
      </c>
      <c r="H468" s="26">
        <v>14.9</v>
      </c>
      <c r="I468" s="26">
        <v>14.5</v>
      </c>
      <c r="J468" s="26">
        <v>13.5</v>
      </c>
      <c r="K468" s="26">
        <v>12.9</v>
      </c>
      <c r="L468" s="26">
        <v>12.7</v>
      </c>
    </row>
    <row r="469" spans="1:12">
      <c r="A469" s="26" t="s">
        <v>865</v>
      </c>
      <c r="B469" s="26" t="s">
        <v>326</v>
      </c>
      <c r="C469" s="26">
        <v>4.9000000000000004</v>
      </c>
      <c r="D469" s="26">
        <v>4.8</v>
      </c>
      <c r="E469" s="26">
        <v>4.7</v>
      </c>
      <c r="F469" s="26">
        <v>4.5999999999999996</v>
      </c>
      <c r="G469" s="26">
        <v>4.4000000000000004</v>
      </c>
      <c r="H469" s="26">
        <v>4.5</v>
      </c>
      <c r="I469" s="26">
        <v>4.4000000000000004</v>
      </c>
      <c r="J469" s="26">
        <v>4.2</v>
      </c>
      <c r="K469" s="26">
        <v>4.0999999999999996</v>
      </c>
      <c r="L469" s="26">
        <v>4.0999999999999996</v>
      </c>
    </row>
    <row r="470" spans="1:12">
      <c r="A470" s="26" t="s">
        <v>866</v>
      </c>
      <c r="B470" s="26" t="s">
        <v>328</v>
      </c>
      <c r="C470" s="26">
        <v>36.299999999999997</v>
      </c>
      <c r="D470" s="26">
        <v>34.700000000000003</v>
      </c>
      <c r="E470" s="26">
        <v>34.1</v>
      </c>
      <c r="F470" s="26">
        <v>31.6</v>
      </c>
      <c r="G470" s="26">
        <v>30.9</v>
      </c>
      <c r="H470" s="26">
        <v>34.4</v>
      </c>
      <c r="I470" s="26">
        <v>30.9</v>
      </c>
      <c r="J470" s="26">
        <v>33.200000000000003</v>
      </c>
      <c r="K470" s="26">
        <v>33</v>
      </c>
      <c r="L470" s="26">
        <v>32.799999999999997</v>
      </c>
    </row>
    <row r="471" spans="1:12">
      <c r="A471" s="26" t="s">
        <v>867</v>
      </c>
      <c r="B471" s="26" t="s">
        <v>330</v>
      </c>
      <c r="C471" s="26">
        <v>41.8</v>
      </c>
      <c r="D471" s="26">
        <v>43.6</v>
      </c>
      <c r="E471" s="26">
        <v>45.5</v>
      </c>
      <c r="F471" s="26">
        <v>48.4</v>
      </c>
      <c r="G471" s="26">
        <v>49.5</v>
      </c>
      <c r="H471" s="26">
        <v>46.2</v>
      </c>
      <c r="I471" s="26">
        <v>50.2</v>
      </c>
      <c r="J471" s="26">
        <v>49.1</v>
      </c>
      <c r="K471" s="26">
        <v>50</v>
      </c>
      <c r="L471" s="26">
        <v>50.4</v>
      </c>
    </row>
    <row r="472" spans="1:12">
      <c r="A472" s="26" t="s">
        <v>868</v>
      </c>
      <c r="B472" s="26" t="s">
        <v>332</v>
      </c>
      <c r="C472" s="26">
        <v>0.4</v>
      </c>
      <c r="D472" s="26">
        <v>0.3</v>
      </c>
      <c r="E472" s="26">
        <v>0.4</v>
      </c>
      <c r="F472" s="26">
        <v>0.5</v>
      </c>
      <c r="G472" s="26">
        <v>0.5</v>
      </c>
      <c r="H472" s="26">
        <v>0.5</v>
      </c>
      <c r="I472" s="26">
        <v>0.5</v>
      </c>
      <c r="J472" s="26">
        <v>0.5</v>
      </c>
      <c r="K472" s="26">
        <v>0.4</v>
      </c>
      <c r="L472" s="26">
        <v>0.3</v>
      </c>
    </row>
    <row r="473" spans="1:12">
      <c r="A473" s="26" t="s">
        <v>869</v>
      </c>
      <c r="B473" s="26" t="s">
        <v>334</v>
      </c>
      <c r="C473" s="26">
        <v>6.2</v>
      </c>
      <c r="D473" s="26">
        <v>6.2</v>
      </c>
      <c r="E473" s="26">
        <v>7.5</v>
      </c>
      <c r="F473" s="26">
        <v>8.1999999999999993</v>
      </c>
      <c r="G473" s="26">
        <v>7.5</v>
      </c>
      <c r="H473" s="26">
        <v>6.8</v>
      </c>
      <c r="I473" s="26">
        <v>7.4</v>
      </c>
      <c r="J473" s="26">
        <v>7.8</v>
      </c>
      <c r="K473" s="26">
        <v>7.7</v>
      </c>
      <c r="L473" s="26">
        <v>8.6</v>
      </c>
    </row>
    <row r="474" spans="1:12">
      <c r="A474" s="26" t="s">
        <v>870</v>
      </c>
      <c r="B474" s="26" t="s">
        <v>336</v>
      </c>
      <c r="C474" s="26">
        <v>35.200000000000003</v>
      </c>
      <c r="D474" s="26">
        <v>37.1</v>
      </c>
      <c r="E474" s="26">
        <v>37.6</v>
      </c>
      <c r="F474" s="26">
        <v>39.799999999999997</v>
      </c>
      <c r="G474" s="26">
        <v>41.5</v>
      </c>
      <c r="H474" s="26">
        <v>38.9</v>
      </c>
      <c r="I474" s="26">
        <v>42.3</v>
      </c>
      <c r="J474" s="26">
        <v>40.799999999999997</v>
      </c>
      <c r="K474" s="26">
        <v>41.9</v>
      </c>
      <c r="L474" s="26">
        <v>41.5</v>
      </c>
    </row>
    <row r="475" spans="1:12">
      <c r="A475" s="26" t="s">
        <v>871</v>
      </c>
      <c r="B475" s="28" t="s">
        <v>872</v>
      </c>
      <c r="C475" s="26">
        <v>100</v>
      </c>
      <c r="D475" s="26">
        <v>100</v>
      </c>
      <c r="E475" s="26">
        <v>100</v>
      </c>
      <c r="F475" s="26">
        <v>100</v>
      </c>
      <c r="G475" s="26">
        <v>100</v>
      </c>
      <c r="H475" s="26">
        <v>100</v>
      </c>
      <c r="I475" s="26">
        <v>100</v>
      </c>
      <c r="J475" s="26">
        <v>100</v>
      </c>
      <c r="K475" s="26">
        <v>100</v>
      </c>
      <c r="L475" s="26">
        <v>100</v>
      </c>
    </row>
    <row r="476" spans="1:12">
      <c r="A476" s="26" t="s">
        <v>873</v>
      </c>
      <c r="B476" s="26" t="s">
        <v>322</v>
      </c>
      <c r="C476" s="26">
        <v>59.9</v>
      </c>
      <c r="D476" s="26">
        <v>60.2</v>
      </c>
      <c r="E476" s="26">
        <v>62</v>
      </c>
      <c r="F476" s="26">
        <v>60.6</v>
      </c>
      <c r="G476" s="26">
        <v>47.3</v>
      </c>
      <c r="H476" s="26">
        <v>54.4</v>
      </c>
      <c r="I476" s="26">
        <v>56.9</v>
      </c>
      <c r="J476" s="26">
        <v>64.8</v>
      </c>
      <c r="K476" s="26">
        <v>72</v>
      </c>
      <c r="L476" s="26">
        <v>73.400000000000006</v>
      </c>
    </row>
    <row r="477" spans="1:12">
      <c r="A477" s="26" t="s">
        <v>874</v>
      </c>
      <c r="B477" s="26" t="s">
        <v>324</v>
      </c>
      <c r="C477" s="26">
        <v>22.1</v>
      </c>
      <c r="D477" s="26">
        <v>20.9</v>
      </c>
      <c r="E477" s="26">
        <v>19.100000000000001</v>
      </c>
      <c r="F477" s="26">
        <v>18.100000000000001</v>
      </c>
      <c r="G477" s="26">
        <v>17</v>
      </c>
      <c r="H477" s="26">
        <v>18.7</v>
      </c>
      <c r="I477" s="26">
        <v>19.100000000000001</v>
      </c>
      <c r="J477" s="26">
        <v>19.5</v>
      </c>
      <c r="K477" s="26">
        <v>18.899999999999999</v>
      </c>
      <c r="L477" s="26">
        <v>19.5</v>
      </c>
    </row>
    <row r="478" spans="1:12">
      <c r="A478" s="26" t="s">
        <v>875</v>
      </c>
      <c r="B478" s="26" t="s">
        <v>326</v>
      </c>
      <c r="C478" s="26">
        <v>1.4</v>
      </c>
      <c r="D478" s="26">
        <v>1.4</v>
      </c>
      <c r="E478" s="26">
        <v>1.4</v>
      </c>
      <c r="F478" s="26">
        <v>1.3</v>
      </c>
      <c r="G478" s="26">
        <v>1.2</v>
      </c>
      <c r="H478" s="26">
        <v>1.2</v>
      </c>
      <c r="I478" s="26">
        <v>1.3</v>
      </c>
      <c r="J478" s="26">
        <v>1.4</v>
      </c>
      <c r="K478" s="26">
        <v>1.4</v>
      </c>
      <c r="L478" s="26">
        <v>1.3</v>
      </c>
    </row>
    <row r="479" spans="1:12">
      <c r="A479" s="26" t="s">
        <v>876</v>
      </c>
      <c r="B479" s="26" t="s">
        <v>328</v>
      </c>
      <c r="C479" s="26">
        <v>36.4</v>
      </c>
      <c r="D479" s="26">
        <v>37.9</v>
      </c>
      <c r="E479" s="26">
        <v>41.5</v>
      </c>
      <c r="F479" s="26">
        <v>41.1</v>
      </c>
      <c r="G479" s="26">
        <v>29.2</v>
      </c>
      <c r="H479" s="26">
        <v>34.4</v>
      </c>
      <c r="I479" s="26">
        <v>36.5</v>
      </c>
      <c r="J479" s="26">
        <v>43.9</v>
      </c>
      <c r="K479" s="26">
        <v>51.7</v>
      </c>
      <c r="L479" s="26">
        <v>52.7</v>
      </c>
    </row>
    <row r="480" spans="1:12">
      <c r="A480" s="26" t="s">
        <v>877</v>
      </c>
      <c r="B480" s="26" t="s">
        <v>330</v>
      </c>
      <c r="C480" s="26">
        <v>40.1</v>
      </c>
      <c r="D480" s="26">
        <v>39.799999999999997</v>
      </c>
      <c r="E480" s="26">
        <v>38</v>
      </c>
      <c r="F480" s="26">
        <v>39.4</v>
      </c>
      <c r="G480" s="26">
        <v>52.7</v>
      </c>
      <c r="H480" s="26">
        <v>45.6</v>
      </c>
      <c r="I480" s="26">
        <v>43.1</v>
      </c>
      <c r="J480" s="26">
        <v>35.200000000000003</v>
      </c>
      <c r="K480" s="26">
        <v>28</v>
      </c>
      <c r="L480" s="26">
        <v>26.6</v>
      </c>
    </row>
    <row r="481" spans="1:12">
      <c r="A481" s="26" t="s">
        <v>878</v>
      </c>
      <c r="B481" s="26" t="s">
        <v>332</v>
      </c>
      <c r="C481" s="26">
        <v>1</v>
      </c>
      <c r="D481" s="26">
        <v>0.9</v>
      </c>
      <c r="E481" s="26">
        <v>0.9</v>
      </c>
      <c r="F481" s="26">
        <v>0.9</v>
      </c>
      <c r="G481" s="26">
        <v>1</v>
      </c>
      <c r="H481" s="26">
        <v>0.9</v>
      </c>
      <c r="I481" s="26">
        <v>0.7</v>
      </c>
      <c r="J481" s="26">
        <v>0.5</v>
      </c>
      <c r="K481" s="26">
        <v>0.4</v>
      </c>
      <c r="L481" s="26">
        <v>0.4</v>
      </c>
    </row>
    <row r="482" spans="1:12">
      <c r="A482" s="26" t="s">
        <v>879</v>
      </c>
      <c r="B482" s="26" t="s">
        <v>334</v>
      </c>
      <c r="C482" s="26">
        <v>6.9</v>
      </c>
      <c r="D482" s="26">
        <v>7</v>
      </c>
      <c r="E482" s="26">
        <v>7.1</v>
      </c>
      <c r="F482" s="26">
        <v>7.3</v>
      </c>
      <c r="G482" s="26">
        <v>8.8000000000000007</v>
      </c>
      <c r="H482" s="26">
        <v>7.5</v>
      </c>
      <c r="I482" s="26">
        <v>6.8</v>
      </c>
      <c r="J482" s="26">
        <v>4.9000000000000004</v>
      </c>
      <c r="K482" s="26">
        <v>3.8</v>
      </c>
      <c r="L482" s="26">
        <v>4.3</v>
      </c>
    </row>
    <row r="483" spans="1:12">
      <c r="A483" s="26" t="s">
        <v>880</v>
      </c>
      <c r="B483" s="26" t="s">
        <v>336</v>
      </c>
      <c r="C483" s="26">
        <v>32.1</v>
      </c>
      <c r="D483" s="26">
        <v>31.9</v>
      </c>
      <c r="E483" s="26">
        <v>30</v>
      </c>
      <c r="F483" s="26">
        <v>31.3</v>
      </c>
      <c r="G483" s="26">
        <v>42.9</v>
      </c>
      <c r="H483" s="26">
        <v>37.200000000000003</v>
      </c>
      <c r="I483" s="26">
        <v>35.6</v>
      </c>
      <c r="J483" s="26">
        <v>29.8</v>
      </c>
      <c r="K483" s="26">
        <v>23.8</v>
      </c>
      <c r="L483" s="26">
        <v>21.9</v>
      </c>
    </row>
    <row r="484" spans="1:12">
      <c r="A484" s="26" t="s">
        <v>881</v>
      </c>
      <c r="B484" s="28" t="s">
        <v>882</v>
      </c>
      <c r="C484" s="26">
        <v>100</v>
      </c>
      <c r="D484" s="26">
        <v>100</v>
      </c>
      <c r="E484" s="26">
        <v>100</v>
      </c>
      <c r="F484" s="26">
        <v>100</v>
      </c>
      <c r="G484" s="26">
        <v>100</v>
      </c>
      <c r="H484" s="26">
        <v>100</v>
      </c>
      <c r="I484" s="26">
        <v>100</v>
      </c>
      <c r="J484" s="26">
        <v>100</v>
      </c>
      <c r="K484" s="26">
        <v>100</v>
      </c>
      <c r="L484" s="26">
        <v>100</v>
      </c>
    </row>
    <row r="485" spans="1:12">
      <c r="A485" s="26" t="s">
        <v>883</v>
      </c>
      <c r="B485" s="26" t="s">
        <v>358</v>
      </c>
      <c r="C485" s="26">
        <v>59.4</v>
      </c>
      <c r="D485" s="26">
        <v>64.099999999999994</v>
      </c>
      <c r="E485" s="26">
        <v>64.2</v>
      </c>
      <c r="F485" s="26">
        <v>64.3</v>
      </c>
      <c r="G485" s="26">
        <v>64.7</v>
      </c>
      <c r="H485" s="26">
        <v>62.6</v>
      </c>
      <c r="I485" s="26">
        <v>63</v>
      </c>
      <c r="J485" s="26">
        <v>63.5</v>
      </c>
      <c r="K485" s="26">
        <v>63.4</v>
      </c>
      <c r="L485" s="26">
        <v>61.9</v>
      </c>
    </row>
    <row r="486" spans="1:12">
      <c r="A486" s="26" t="s">
        <v>884</v>
      </c>
      <c r="B486" s="26" t="s">
        <v>360</v>
      </c>
      <c r="C486" s="26">
        <v>15.5</v>
      </c>
      <c r="D486" s="26">
        <v>14.6</v>
      </c>
      <c r="E486" s="26">
        <v>14.8</v>
      </c>
      <c r="F486" s="26">
        <v>15.1</v>
      </c>
      <c r="G486" s="26">
        <v>14.8</v>
      </c>
      <c r="H486" s="26">
        <v>14.3</v>
      </c>
      <c r="I486" s="26">
        <v>14.3</v>
      </c>
      <c r="J486" s="26">
        <v>14.5</v>
      </c>
      <c r="K486" s="26">
        <v>14.2</v>
      </c>
      <c r="L486" s="26">
        <v>14.3</v>
      </c>
    </row>
    <row r="487" spans="1:12">
      <c r="A487" s="26" t="s">
        <v>885</v>
      </c>
      <c r="B487" s="26" t="s">
        <v>362</v>
      </c>
      <c r="C487" s="26">
        <v>5.5</v>
      </c>
      <c r="D487" s="26">
        <v>6</v>
      </c>
      <c r="E487" s="26">
        <v>5.9</v>
      </c>
      <c r="F487" s="26">
        <v>5.8</v>
      </c>
      <c r="G487" s="26">
        <v>5.5</v>
      </c>
      <c r="H487" s="26">
        <v>5.4</v>
      </c>
      <c r="I487" s="26">
        <v>5.4</v>
      </c>
      <c r="J487" s="26">
        <v>5.4</v>
      </c>
      <c r="K487" s="26">
        <v>5.3</v>
      </c>
      <c r="L487" s="26">
        <v>5.0999999999999996</v>
      </c>
    </row>
    <row r="488" spans="1:12">
      <c r="A488" s="26" t="s">
        <v>886</v>
      </c>
      <c r="B488" s="26" t="s">
        <v>364</v>
      </c>
      <c r="C488" s="26">
        <v>38.299999999999997</v>
      </c>
      <c r="D488" s="26">
        <v>43.6</v>
      </c>
      <c r="E488" s="26">
        <v>43.5</v>
      </c>
      <c r="F488" s="26">
        <v>43.5</v>
      </c>
      <c r="G488" s="26">
        <v>44.5</v>
      </c>
      <c r="H488" s="26">
        <v>43</v>
      </c>
      <c r="I488" s="26">
        <v>43.3</v>
      </c>
      <c r="J488" s="26">
        <v>43.6</v>
      </c>
      <c r="K488" s="26">
        <v>43.9</v>
      </c>
      <c r="L488" s="26">
        <v>42.4</v>
      </c>
    </row>
    <row r="489" spans="1:12">
      <c r="A489" s="26" t="s">
        <v>887</v>
      </c>
      <c r="B489" s="26" t="s">
        <v>366</v>
      </c>
      <c r="C489" s="26">
        <v>40.6</v>
      </c>
      <c r="D489" s="26">
        <v>35.9</v>
      </c>
      <c r="E489" s="26">
        <v>35.799999999999997</v>
      </c>
      <c r="F489" s="26">
        <v>35.700000000000003</v>
      </c>
      <c r="G489" s="26">
        <v>35.299999999999997</v>
      </c>
      <c r="H489" s="26">
        <v>37.4</v>
      </c>
      <c r="I489" s="26">
        <v>37</v>
      </c>
      <c r="J489" s="26">
        <v>36.5</v>
      </c>
      <c r="K489" s="26">
        <v>36.6</v>
      </c>
      <c r="L489" s="26">
        <v>38.1</v>
      </c>
    </row>
    <row r="490" spans="1:12">
      <c r="A490" s="26" t="s">
        <v>888</v>
      </c>
      <c r="B490" s="26" t="s">
        <v>368</v>
      </c>
      <c r="C490" s="26">
        <v>1.9</v>
      </c>
      <c r="D490" s="26">
        <v>1.7</v>
      </c>
      <c r="E490" s="26">
        <v>1.9</v>
      </c>
      <c r="F490" s="26">
        <v>1.8</v>
      </c>
      <c r="G490" s="26">
        <v>1.7</v>
      </c>
      <c r="H490" s="26">
        <v>1.9</v>
      </c>
      <c r="I490" s="26">
        <v>1.9</v>
      </c>
      <c r="J490" s="26">
        <v>1.8</v>
      </c>
      <c r="K490" s="26">
        <v>1.7</v>
      </c>
      <c r="L490" s="26">
        <v>1.9</v>
      </c>
    </row>
    <row r="491" spans="1:12">
      <c r="A491" s="26" t="s">
        <v>889</v>
      </c>
      <c r="B491" s="26" t="s">
        <v>370</v>
      </c>
      <c r="C491" s="26">
        <v>1</v>
      </c>
      <c r="D491" s="26">
        <v>0.6</v>
      </c>
      <c r="E491" s="26">
        <v>0.8</v>
      </c>
      <c r="F491" s="26">
        <v>0.9</v>
      </c>
      <c r="G491" s="26">
        <v>1.1000000000000001</v>
      </c>
      <c r="H491" s="26">
        <v>1.2</v>
      </c>
      <c r="I491" s="26">
        <v>1.2</v>
      </c>
      <c r="J491" s="26">
        <v>1.2</v>
      </c>
      <c r="K491" s="26">
        <v>1.2</v>
      </c>
      <c r="L491" s="26">
        <v>1.3</v>
      </c>
    </row>
    <row r="492" spans="1:12">
      <c r="A492" s="26" t="s">
        <v>890</v>
      </c>
      <c r="B492" s="26" t="s">
        <v>372</v>
      </c>
      <c r="C492" s="26">
        <v>37.700000000000003</v>
      </c>
      <c r="D492" s="26">
        <v>33.6</v>
      </c>
      <c r="E492" s="26">
        <v>33.200000000000003</v>
      </c>
      <c r="F492" s="26">
        <v>33</v>
      </c>
      <c r="G492" s="26">
        <v>32.5</v>
      </c>
      <c r="H492" s="26">
        <v>34.299999999999997</v>
      </c>
      <c r="I492" s="26">
        <v>33.9</v>
      </c>
      <c r="J492" s="26">
        <v>33.5</v>
      </c>
      <c r="K492" s="26">
        <v>33.799999999999997</v>
      </c>
      <c r="L492" s="26">
        <v>34.9</v>
      </c>
    </row>
    <row r="493" spans="1:12">
      <c r="A493" s="26" t="s">
        <v>891</v>
      </c>
      <c r="B493" s="28" t="s">
        <v>892</v>
      </c>
      <c r="C493" s="26">
        <v>100</v>
      </c>
      <c r="D493" s="26">
        <v>100</v>
      </c>
      <c r="E493" s="26">
        <v>100</v>
      </c>
      <c r="F493" s="26">
        <v>100</v>
      </c>
      <c r="G493" s="26">
        <v>100</v>
      </c>
      <c r="H493" s="26">
        <v>100</v>
      </c>
      <c r="I493" s="26">
        <v>100</v>
      </c>
      <c r="J493" s="26">
        <v>100</v>
      </c>
      <c r="K493" s="26">
        <v>100</v>
      </c>
      <c r="L493" s="26">
        <v>100</v>
      </c>
    </row>
    <row r="494" spans="1:12">
      <c r="A494" s="26" t="s">
        <v>893</v>
      </c>
      <c r="B494" s="26" t="s">
        <v>322</v>
      </c>
      <c r="C494" s="26">
        <v>43.8</v>
      </c>
      <c r="D494" s="26">
        <v>51.7</v>
      </c>
      <c r="E494" s="26">
        <v>52.6</v>
      </c>
      <c r="F494" s="26">
        <v>52.1</v>
      </c>
      <c r="G494" s="26">
        <v>54.3</v>
      </c>
      <c r="H494" s="26">
        <v>50.4</v>
      </c>
      <c r="I494" s="26">
        <v>52.8</v>
      </c>
      <c r="J494" s="26">
        <v>53.8</v>
      </c>
      <c r="K494" s="26">
        <v>54.5</v>
      </c>
      <c r="L494" s="26">
        <v>52.3</v>
      </c>
    </row>
    <row r="495" spans="1:12">
      <c r="A495" s="26" t="s">
        <v>894</v>
      </c>
      <c r="B495" s="26" t="s">
        <v>324</v>
      </c>
      <c r="C495" s="26">
        <v>30.7</v>
      </c>
      <c r="D495" s="26">
        <v>29.3</v>
      </c>
      <c r="E495" s="26">
        <v>30</v>
      </c>
      <c r="F495" s="26">
        <v>30.8</v>
      </c>
      <c r="G495" s="26">
        <v>29.4</v>
      </c>
      <c r="H495" s="26">
        <v>28.2</v>
      </c>
      <c r="I495" s="26">
        <v>28.1</v>
      </c>
      <c r="J495" s="26">
        <v>28.3</v>
      </c>
      <c r="K495" s="26">
        <v>28</v>
      </c>
      <c r="L495" s="26">
        <v>28.1</v>
      </c>
    </row>
    <row r="496" spans="1:12">
      <c r="A496" s="26" t="s">
        <v>895</v>
      </c>
      <c r="B496" s="26" t="s">
        <v>326</v>
      </c>
      <c r="C496" s="26">
        <v>2.2000000000000002</v>
      </c>
      <c r="D496" s="26">
        <v>2.2999999999999998</v>
      </c>
      <c r="E496" s="26">
        <v>2.2999999999999998</v>
      </c>
      <c r="F496" s="26">
        <v>2.2999999999999998</v>
      </c>
      <c r="G496" s="26">
        <v>2.1</v>
      </c>
      <c r="H496" s="26">
        <v>2.1</v>
      </c>
      <c r="I496" s="26">
        <v>2.4</v>
      </c>
      <c r="J496" s="26">
        <v>2.5</v>
      </c>
      <c r="K496" s="26">
        <v>2.5</v>
      </c>
      <c r="L496" s="26">
        <v>2</v>
      </c>
    </row>
    <row r="497" spans="1:12">
      <c r="A497" s="26" t="s">
        <v>896</v>
      </c>
      <c r="B497" s="26" t="s">
        <v>328</v>
      </c>
      <c r="C497" s="26">
        <v>10.9</v>
      </c>
      <c r="D497" s="26">
        <v>20</v>
      </c>
      <c r="E497" s="26">
        <v>20.2</v>
      </c>
      <c r="F497" s="26">
        <v>19</v>
      </c>
      <c r="G497" s="26">
        <v>22.8</v>
      </c>
      <c r="H497" s="26">
        <v>20.100000000000001</v>
      </c>
      <c r="I497" s="26">
        <v>22.4</v>
      </c>
      <c r="J497" s="26">
        <v>23.1</v>
      </c>
      <c r="K497" s="26">
        <v>24.1</v>
      </c>
      <c r="L497" s="26">
        <v>22.1</v>
      </c>
    </row>
    <row r="498" spans="1:12">
      <c r="A498" s="26" t="s">
        <v>897</v>
      </c>
      <c r="B498" s="26" t="s">
        <v>330</v>
      </c>
      <c r="C498" s="26">
        <v>56.2</v>
      </c>
      <c r="D498" s="26">
        <v>48.3</v>
      </c>
      <c r="E498" s="26">
        <v>47.4</v>
      </c>
      <c r="F498" s="26">
        <v>47.9</v>
      </c>
      <c r="G498" s="26">
        <v>45.7</v>
      </c>
      <c r="H498" s="26">
        <v>49.6</v>
      </c>
      <c r="I498" s="26">
        <v>47.2</v>
      </c>
      <c r="J498" s="26">
        <v>46.2</v>
      </c>
      <c r="K498" s="26">
        <v>45.5</v>
      </c>
      <c r="L498" s="26">
        <v>47.7</v>
      </c>
    </row>
    <row r="499" spans="1:12">
      <c r="A499" s="26" t="s">
        <v>898</v>
      </c>
      <c r="B499" s="26" t="s">
        <v>332</v>
      </c>
      <c r="C499" s="26">
        <v>1.1000000000000001</v>
      </c>
      <c r="D499" s="26">
        <v>0.9</v>
      </c>
      <c r="E499" s="26">
        <v>1.1000000000000001</v>
      </c>
      <c r="F499" s="26">
        <v>1.1000000000000001</v>
      </c>
      <c r="G499" s="26">
        <v>0.9</v>
      </c>
      <c r="H499" s="26">
        <v>1.1000000000000001</v>
      </c>
      <c r="I499" s="26">
        <v>0.8</v>
      </c>
      <c r="J499" s="26">
        <v>0.7</v>
      </c>
      <c r="K499" s="26">
        <v>0.6</v>
      </c>
      <c r="L499" s="26">
        <v>0.7</v>
      </c>
    </row>
    <row r="500" spans="1:12">
      <c r="A500" s="26" t="s">
        <v>899</v>
      </c>
      <c r="B500" s="26" t="s">
        <v>334</v>
      </c>
      <c r="C500" s="26">
        <v>0.8</v>
      </c>
      <c r="D500" s="26">
        <v>0.5</v>
      </c>
      <c r="E500" s="26">
        <v>0.6</v>
      </c>
      <c r="F500" s="26">
        <v>0.6</v>
      </c>
      <c r="G500" s="26">
        <v>0.5</v>
      </c>
      <c r="H500" s="26">
        <v>0.6</v>
      </c>
      <c r="I500" s="26">
        <v>0.5</v>
      </c>
      <c r="J500" s="26">
        <v>0.5</v>
      </c>
      <c r="K500" s="26">
        <v>0.5</v>
      </c>
      <c r="L500" s="26">
        <v>0.6</v>
      </c>
    </row>
    <row r="501" spans="1:12">
      <c r="A501" s="26" t="s">
        <v>900</v>
      </c>
      <c r="B501" s="26" t="s">
        <v>336</v>
      </c>
      <c r="C501" s="26">
        <v>54.2</v>
      </c>
      <c r="D501" s="26">
        <v>46.8</v>
      </c>
      <c r="E501" s="26">
        <v>45.7</v>
      </c>
      <c r="F501" s="26">
        <v>46.2</v>
      </c>
      <c r="G501" s="26">
        <v>44.3</v>
      </c>
      <c r="H501" s="26">
        <v>47.9</v>
      </c>
      <c r="I501" s="26">
        <v>45.9</v>
      </c>
      <c r="J501" s="26">
        <v>45</v>
      </c>
      <c r="K501" s="26">
        <v>44.4</v>
      </c>
      <c r="L501" s="26">
        <v>46.4</v>
      </c>
    </row>
    <row r="502" spans="1:12">
      <c r="A502" s="26" t="s">
        <v>901</v>
      </c>
      <c r="B502" s="28" t="s">
        <v>902</v>
      </c>
      <c r="C502" s="26">
        <v>100</v>
      </c>
      <c r="D502" s="26">
        <v>100</v>
      </c>
      <c r="E502" s="26">
        <v>100</v>
      </c>
      <c r="F502" s="26">
        <v>100</v>
      </c>
      <c r="G502" s="26">
        <v>100</v>
      </c>
      <c r="H502" s="26">
        <v>100</v>
      </c>
      <c r="I502" s="26">
        <v>100</v>
      </c>
      <c r="J502" s="26">
        <v>100</v>
      </c>
      <c r="K502" s="26">
        <v>100</v>
      </c>
      <c r="L502" s="26">
        <v>100</v>
      </c>
    </row>
    <row r="503" spans="1:12">
      <c r="A503" s="26" t="s">
        <v>903</v>
      </c>
      <c r="B503" s="26" t="s">
        <v>322</v>
      </c>
      <c r="C503" s="26">
        <v>58.4</v>
      </c>
      <c r="D503" s="26">
        <v>57.9</v>
      </c>
      <c r="E503" s="26">
        <v>61</v>
      </c>
      <c r="F503" s="26">
        <v>67.2</v>
      </c>
      <c r="G503" s="26">
        <v>68.3</v>
      </c>
      <c r="H503" s="26">
        <v>65.400000000000006</v>
      </c>
      <c r="I503" s="26">
        <v>69</v>
      </c>
      <c r="J503" s="26">
        <v>71.599999999999994</v>
      </c>
      <c r="K503" s="26">
        <v>69.7</v>
      </c>
      <c r="L503" s="26">
        <v>68.3</v>
      </c>
    </row>
    <row r="504" spans="1:12">
      <c r="A504" s="26" t="s">
        <v>904</v>
      </c>
      <c r="B504" s="26" t="s">
        <v>324</v>
      </c>
      <c r="C504" s="26">
        <v>28.5</v>
      </c>
      <c r="D504" s="26">
        <v>26.8</v>
      </c>
      <c r="E504" s="26">
        <v>27.4</v>
      </c>
      <c r="F504" s="26">
        <v>29.3</v>
      </c>
      <c r="G504" s="26">
        <v>28.2</v>
      </c>
      <c r="H504" s="26">
        <v>28.7</v>
      </c>
      <c r="I504" s="26">
        <v>28</v>
      </c>
      <c r="J504" s="26">
        <v>30</v>
      </c>
      <c r="K504" s="26">
        <v>29.8</v>
      </c>
      <c r="L504" s="26">
        <v>29.6</v>
      </c>
    </row>
    <row r="505" spans="1:12">
      <c r="A505" s="26" t="s">
        <v>905</v>
      </c>
      <c r="B505" s="26" t="s">
        <v>326</v>
      </c>
      <c r="C505" s="26">
        <v>2.2000000000000002</v>
      </c>
      <c r="D505" s="26">
        <v>2.2999999999999998</v>
      </c>
      <c r="E505" s="26">
        <v>2.2999999999999998</v>
      </c>
      <c r="F505" s="26">
        <v>2.2999999999999998</v>
      </c>
      <c r="G505" s="26">
        <v>2.1</v>
      </c>
      <c r="H505" s="26">
        <v>2.2000000000000002</v>
      </c>
      <c r="I505" s="26">
        <v>2.1</v>
      </c>
      <c r="J505" s="26">
        <v>2.2000000000000002</v>
      </c>
      <c r="K505" s="26">
        <v>2.2000000000000002</v>
      </c>
      <c r="L505" s="26">
        <v>2.1</v>
      </c>
    </row>
    <row r="506" spans="1:12">
      <c r="A506" s="26" t="s">
        <v>906</v>
      </c>
      <c r="B506" s="26" t="s">
        <v>328</v>
      </c>
      <c r="C506" s="26">
        <v>27.7</v>
      </c>
      <c r="D506" s="26">
        <v>28.8</v>
      </c>
      <c r="E506" s="26">
        <v>31.3</v>
      </c>
      <c r="F506" s="26">
        <v>35.5</v>
      </c>
      <c r="G506" s="26">
        <v>38</v>
      </c>
      <c r="H506" s="26">
        <v>34.5</v>
      </c>
      <c r="I506" s="26">
        <v>38.9</v>
      </c>
      <c r="J506" s="26">
        <v>39.4</v>
      </c>
      <c r="K506" s="26">
        <v>37.700000000000003</v>
      </c>
      <c r="L506" s="26">
        <v>36.5</v>
      </c>
    </row>
    <row r="507" spans="1:12">
      <c r="A507" s="26" t="s">
        <v>907</v>
      </c>
      <c r="B507" s="26" t="s">
        <v>330</v>
      </c>
      <c r="C507" s="26">
        <v>41.6</v>
      </c>
      <c r="D507" s="26">
        <v>42.1</v>
      </c>
      <c r="E507" s="26">
        <v>39</v>
      </c>
      <c r="F507" s="26">
        <v>32.799999999999997</v>
      </c>
      <c r="G507" s="26">
        <v>31.7</v>
      </c>
      <c r="H507" s="26">
        <v>34.6</v>
      </c>
      <c r="I507" s="26">
        <v>31</v>
      </c>
      <c r="J507" s="26">
        <v>28.4</v>
      </c>
      <c r="K507" s="26">
        <v>30.3</v>
      </c>
      <c r="L507" s="26">
        <v>31.7</v>
      </c>
    </row>
    <row r="508" spans="1:12">
      <c r="A508" s="26" t="s">
        <v>908</v>
      </c>
      <c r="B508" s="26" t="s">
        <v>332</v>
      </c>
      <c r="C508" s="26">
        <v>1.8</v>
      </c>
      <c r="D508" s="26">
        <v>1.9</v>
      </c>
      <c r="E508" s="26">
        <v>2.1</v>
      </c>
      <c r="F508" s="26">
        <v>1.9</v>
      </c>
      <c r="G508" s="26">
        <v>1.5</v>
      </c>
      <c r="H508" s="26">
        <v>1.8</v>
      </c>
      <c r="I508" s="26">
        <v>1.3</v>
      </c>
      <c r="J508" s="26">
        <v>0.9</v>
      </c>
      <c r="K508" s="26">
        <v>0.9</v>
      </c>
      <c r="L508" s="26">
        <v>1.2</v>
      </c>
    </row>
    <row r="509" spans="1:12">
      <c r="A509" s="26" t="s">
        <v>909</v>
      </c>
      <c r="B509" s="26" t="s">
        <v>334</v>
      </c>
      <c r="C509" s="26">
        <v>0.8</v>
      </c>
      <c r="D509" s="26">
        <v>0.6</v>
      </c>
      <c r="E509" s="26">
        <v>0.7</v>
      </c>
      <c r="F509" s="26">
        <v>0.6</v>
      </c>
      <c r="G509" s="26">
        <v>0.6</v>
      </c>
      <c r="H509" s="26">
        <v>0.6</v>
      </c>
      <c r="I509" s="26">
        <v>0.5</v>
      </c>
      <c r="J509" s="26">
        <v>0.5</v>
      </c>
      <c r="K509" s="26">
        <v>0.5</v>
      </c>
      <c r="L509" s="26">
        <v>0.6</v>
      </c>
    </row>
    <row r="510" spans="1:12">
      <c r="A510" s="26" t="s">
        <v>910</v>
      </c>
      <c r="B510" s="26" t="s">
        <v>336</v>
      </c>
      <c r="C510" s="26">
        <v>39.1</v>
      </c>
      <c r="D510" s="26">
        <v>39.6</v>
      </c>
      <c r="E510" s="26">
        <v>36.1</v>
      </c>
      <c r="F510" s="26">
        <v>30.3</v>
      </c>
      <c r="G510" s="26">
        <v>29.7</v>
      </c>
      <c r="H510" s="26">
        <v>32.200000000000003</v>
      </c>
      <c r="I510" s="26">
        <v>29.2</v>
      </c>
      <c r="J510" s="26">
        <v>27</v>
      </c>
      <c r="K510" s="26">
        <v>28.9</v>
      </c>
      <c r="L510" s="26">
        <v>30</v>
      </c>
    </row>
    <row r="511" spans="1:12">
      <c r="A511" s="26" t="s">
        <v>911</v>
      </c>
      <c r="B511" s="28" t="s">
        <v>912</v>
      </c>
      <c r="C511" s="26">
        <v>100</v>
      </c>
      <c r="D511" s="26">
        <v>100</v>
      </c>
      <c r="E511" s="26">
        <v>100</v>
      </c>
      <c r="F511" s="26">
        <v>100</v>
      </c>
      <c r="G511" s="26">
        <v>100</v>
      </c>
      <c r="H511" s="26">
        <v>100</v>
      </c>
      <c r="I511" s="26">
        <v>100</v>
      </c>
      <c r="J511" s="26">
        <v>100</v>
      </c>
      <c r="K511" s="26">
        <v>100</v>
      </c>
      <c r="L511" s="26">
        <v>100</v>
      </c>
    </row>
    <row r="512" spans="1:12">
      <c r="A512" s="26" t="s">
        <v>913</v>
      </c>
      <c r="B512" s="26" t="s">
        <v>322</v>
      </c>
      <c r="C512" s="26">
        <v>20.2</v>
      </c>
      <c r="D512" s="26">
        <v>42.6</v>
      </c>
      <c r="E512" s="26">
        <v>43.2</v>
      </c>
      <c r="F512" s="26">
        <v>38.4</v>
      </c>
      <c r="G512" s="26">
        <v>48.7</v>
      </c>
      <c r="H512" s="26">
        <v>48.1</v>
      </c>
      <c r="I512" s="26">
        <v>41.7</v>
      </c>
      <c r="J512" s="26">
        <v>41.4</v>
      </c>
      <c r="K512" s="26">
        <v>48.8</v>
      </c>
      <c r="L512" s="26">
        <v>49.3</v>
      </c>
    </row>
    <row r="513" spans="1:12">
      <c r="A513" s="26" t="s">
        <v>914</v>
      </c>
      <c r="B513" s="26" t="s">
        <v>324</v>
      </c>
      <c r="C513" s="26">
        <v>47.4</v>
      </c>
      <c r="D513" s="26">
        <v>40</v>
      </c>
      <c r="E513" s="26">
        <v>42.2</v>
      </c>
      <c r="F513" s="26">
        <v>44.8</v>
      </c>
      <c r="G513" s="26">
        <v>42.5</v>
      </c>
      <c r="H513" s="26">
        <v>39.1</v>
      </c>
      <c r="I513" s="26">
        <v>40.9</v>
      </c>
      <c r="J513" s="26">
        <v>41.2</v>
      </c>
      <c r="K513" s="26">
        <v>41.6</v>
      </c>
      <c r="L513" s="26">
        <v>42.5</v>
      </c>
    </row>
    <row r="514" spans="1:12">
      <c r="A514" s="26" t="s">
        <v>915</v>
      </c>
      <c r="B514" s="26" t="s">
        <v>326</v>
      </c>
      <c r="C514" s="26">
        <v>1.2</v>
      </c>
      <c r="D514" s="26">
        <v>1.2</v>
      </c>
      <c r="E514" s="26">
        <v>1.2</v>
      </c>
      <c r="F514" s="26">
        <v>1.1000000000000001</v>
      </c>
      <c r="G514" s="26">
        <v>1</v>
      </c>
      <c r="H514" s="26">
        <v>0.9</v>
      </c>
      <c r="I514" s="26">
        <v>0.9</v>
      </c>
      <c r="J514" s="26">
        <v>0.9</v>
      </c>
      <c r="K514" s="26">
        <v>1</v>
      </c>
      <c r="L514" s="26">
        <v>1</v>
      </c>
    </row>
    <row r="515" spans="1:12">
      <c r="A515" s="26" t="s">
        <v>916</v>
      </c>
      <c r="B515" s="26" t="s">
        <v>328</v>
      </c>
      <c r="C515" s="26">
        <v>-28.5</v>
      </c>
      <c r="D515" s="26">
        <v>1.4</v>
      </c>
      <c r="E515" s="26">
        <v>-0.2</v>
      </c>
      <c r="F515" s="26">
        <v>-7.5</v>
      </c>
      <c r="G515" s="26">
        <v>5.2</v>
      </c>
      <c r="H515" s="26">
        <v>8.1</v>
      </c>
      <c r="I515" s="26">
        <v>-0.1</v>
      </c>
      <c r="J515" s="26">
        <v>-0.7</v>
      </c>
      <c r="K515" s="26">
        <v>6.2</v>
      </c>
      <c r="L515" s="26">
        <v>5.9</v>
      </c>
    </row>
    <row r="516" spans="1:12">
      <c r="A516" s="26" t="s">
        <v>917</v>
      </c>
      <c r="B516" s="26" t="s">
        <v>330</v>
      </c>
      <c r="C516" s="26">
        <v>79.8</v>
      </c>
      <c r="D516" s="26">
        <v>57.4</v>
      </c>
      <c r="E516" s="26">
        <v>56.8</v>
      </c>
      <c r="F516" s="26">
        <v>61.6</v>
      </c>
      <c r="G516" s="26">
        <v>51.3</v>
      </c>
      <c r="H516" s="26">
        <v>51.9</v>
      </c>
      <c r="I516" s="26">
        <v>58.3</v>
      </c>
      <c r="J516" s="26">
        <v>58.6</v>
      </c>
      <c r="K516" s="26">
        <v>51.2</v>
      </c>
      <c r="L516" s="26">
        <v>50.7</v>
      </c>
    </row>
    <row r="517" spans="1:12">
      <c r="A517" s="26" t="s">
        <v>918</v>
      </c>
      <c r="B517" s="26" t="s">
        <v>332</v>
      </c>
      <c r="C517" s="26">
        <v>1.3</v>
      </c>
      <c r="D517" s="26">
        <v>0.7</v>
      </c>
      <c r="E517" s="26">
        <v>0.7</v>
      </c>
      <c r="F517" s="26">
        <v>1.1000000000000001</v>
      </c>
      <c r="G517" s="26">
        <v>1.1000000000000001</v>
      </c>
      <c r="H517" s="26">
        <v>1.3</v>
      </c>
      <c r="I517" s="26">
        <v>1.2</v>
      </c>
      <c r="J517" s="26">
        <v>1.2</v>
      </c>
      <c r="K517" s="26">
        <v>0.9</v>
      </c>
      <c r="L517" s="26">
        <v>1</v>
      </c>
    </row>
    <row r="518" spans="1:12">
      <c r="A518" s="26" t="s">
        <v>919</v>
      </c>
      <c r="B518" s="26" t="s">
        <v>334</v>
      </c>
      <c r="C518" s="26">
        <v>1.3</v>
      </c>
      <c r="D518" s="26">
        <v>0.8</v>
      </c>
      <c r="E518" s="26">
        <v>0.8</v>
      </c>
      <c r="F518" s="26">
        <v>0.8</v>
      </c>
      <c r="G518" s="26">
        <v>0.7</v>
      </c>
      <c r="H518" s="26">
        <v>0.8</v>
      </c>
      <c r="I518" s="26">
        <v>0.9</v>
      </c>
      <c r="J518" s="26">
        <v>1</v>
      </c>
      <c r="K518" s="26">
        <v>0.8</v>
      </c>
      <c r="L518" s="26">
        <v>0.9</v>
      </c>
    </row>
    <row r="519" spans="1:12">
      <c r="A519" s="26" t="s">
        <v>920</v>
      </c>
      <c r="B519" s="26" t="s">
        <v>336</v>
      </c>
      <c r="C519" s="26">
        <v>77.2</v>
      </c>
      <c r="D519" s="26">
        <v>55.9</v>
      </c>
      <c r="E519" s="26">
        <v>55.3</v>
      </c>
      <c r="F519" s="26">
        <v>59.7</v>
      </c>
      <c r="G519" s="26">
        <v>49.5</v>
      </c>
      <c r="H519" s="26">
        <v>49.9</v>
      </c>
      <c r="I519" s="26">
        <v>56.3</v>
      </c>
      <c r="J519" s="26">
        <v>56.3</v>
      </c>
      <c r="K519" s="26">
        <v>49.5</v>
      </c>
      <c r="L519" s="26">
        <v>48.8</v>
      </c>
    </row>
    <row r="520" spans="1:12">
      <c r="A520" s="26" t="s">
        <v>921</v>
      </c>
      <c r="B520" s="28" t="s">
        <v>922</v>
      </c>
      <c r="C520" s="26">
        <v>100</v>
      </c>
      <c r="D520" s="26">
        <v>100</v>
      </c>
      <c r="E520" s="26">
        <v>100</v>
      </c>
      <c r="F520" s="26">
        <v>100</v>
      </c>
      <c r="G520" s="26">
        <v>100</v>
      </c>
      <c r="H520" s="26">
        <v>100</v>
      </c>
      <c r="I520" s="26">
        <v>100</v>
      </c>
      <c r="J520" s="26">
        <v>100</v>
      </c>
      <c r="K520" s="26">
        <v>100</v>
      </c>
      <c r="L520" s="26">
        <v>100</v>
      </c>
    </row>
    <row r="521" spans="1:12">
      <c r="A521" s="26" t="s">
        <v>923</v>
      </c>
      <c r="B521" s="26" t="s">
        <v>322</v>
      </c>
      <c r="C521" s="26">
        <v>48.8</v>
      </c>
      <c r="D521" s="26">
        <v>56.7</v>
      </c>
      <c r="E521" s="26">
        <v>56.5</v>
      </c>
      <c r="F521" s="26">
        <v>53</v>
      </c>
      <c r="G521" s="26">
        <v>50.9</v>
      </c>
      <c r="H521" s="26">
        <v>45.2</v>
      </c>
      <c r="I521" s="26">
        <v>51.6</v>
      </c>
      <c r="J521" s="26">
        <v>53.4</v>
      </c>
      <c r="K521" s="26">
        <v>51.7</v>
      </c>
      <c r="L521" s="26">
        <v>47.4</v>
      </c>
    </row>
    <row r="522" spans="1:12">
      <c r="A522" s="26" t="s">
        <v>924</v>
      </c>
      <c r="B522" s="26" t="s">
        <v>324</v>
      </c>
      <c r="C522" s="26">
        <v>27.2</v>
      </c>
      <c r="D522" s="26">
        <v>29.1</v>
      </c>
      <c r="E522" s="26">
        <v>29.3</v>
      </c>
      <c r="F522" s="26">
        <v>28.2</v>
      </c>
      <c r="G522" s="26">
        <v>27</v>
      </c>
      <c r="H522" s="26">
        <v>25.8</v>
      </c>
      <c r="I522" s="26">
        <v>24.9</v>
      </c>
      <c r="J522" s="26">
        <v>24.3</v>
      </c>
      <c r="K522" s="26">
        <v>23.3</v>
      </c>
      <c r="L522" s="26">
        <v>23.4</v>
      </c>
    </row>
    <row r="523" spans="1:12">
      <c r="A523" s="26" t="s">
        <v>925</v>
      </c>
      <c r="B523" s="26" t="s">
        <v>326</v>
      </c>
      <c r="C523" s="26">
        <v>3.1</v>
      </c>
      <c r="D523" s="26">
        <v>3.4</v>
      </c>
      <c r="E523" s="26">
        <v>3.4</v>
      </c>
      <c r="F523" s="26">
        <v>3.2</v>
      </c>
      <c r="G523" s="26">
        <v>3</v>
      </c>
      <c r="H523" s="26">
        <v>2.9</v>
      </c>
      <c r="I523" s="26">
        <v>3.7</v>
      </c>
      <c r="J523" s="26">
        <v>3.8</v>
      </c>
      <c r="K523" s="26">
        <v>3.8</v>
      </c>
      <c r="L523" s="26">
        <v>2.7</v>
      </c>
    </row>
    <row r="524" spans="1:12">
      <c r="A524" s="26" t="s">
        <v>926</v>
      </c>
      <c r="B524" s="26" t="s">
        <v>328</v>
      </c>
      <c r="C524" s="26">
        <v>18.5</v>
      </c>
      <c r="D524" s="26">
        <v>24.2</v>
      </c>
      <c r="E524" s="26">
        <v>23.8</v>
      </c>
      <c r="F524" s="26">
        <v>21.5</v>
      </c>
      <c r="G524" s="26">
        <v>20.9</v>
      </c>
      <c r="H524" s="26">
        <v>16.5</v>
      </c>
      <c r="I524" s="26">
        <v>23</v>
      </c>
      <c r="J524" s="26">
        <v>25.3</v>
      </c>
      <c r="K524" s="26">
        <v>24.6</v>
      </c>
      <c r="L524" s="26">
        <v>21.2</v>
      </c>
    </row>
    <row r="525" spans="1:12">
      <c r="A525" s="26" t="s">
        <v>927</v>
      </c>
      <c r="B525" s="26" t="s">
        <v>330</v>
      </c>
      <c r="C525" s="26">
        <v>51.2</v>
      </c>
      <c r="D525" s="26">
        <v>43.3</v>
      </c>
      <c r="E525" s="26">
        <v>43.5</v>
      </c>
      <c r="F525" s="26">
        <v>47</v>
      </c>
      <c r="G525" s="26">
        <v>49.1</v>
      </c>
      <c r="H525" s="26">
        <v>54.8</v>
      </c>
      <c r="I525" s="26">
        <v>48.4</v>
      </c>
      <c r="J525" s="26">
        <v>46.6</v>
      </c>
      <c r="K525" s="26">
        <v>48.3</v>
      </c>
      <c r="L525" s="26">
        <v>52.6</v>
      </c>
    </row>
    <row r="526" spans="1:12">
      <c r="A526" s="26" t="s">
        <v>928</v>
      </c>
      <c r="B526" s="26" t="s">
        <v>332</v>
      </c>
      <c r="C526" s="26">
        <v>0.1</v>
      </c>
      <c r="D526" s="26">
        <v>0.1</v>
      </c>
      <c r="E526" s="26">
        <v>0.1</v>
      </c>
      <c r="F526" s="26">
        <v>0.1</v>
      </c>
      <c r="G526" s="26">
        <v>0</v>
      </c>
      <c r="H526" s="26">
        <v>0.1</v>
      </c>
      <c r="I526" s="26">
        <v>0</v>
      </c>
      <c r="J526" s="26">
        <v>0</v>
      </c>
      <c r="K526" s="26">
        <v>0</v>
      </c>
      <c r="L526" s="26">
        <v>0.1</v>
      </c>
    </row>
    <row r="527" spans="1:12">
      <c r="A527" s="26" t="s">
        <v>929</v>
      </c>
      <c r="B527" s="26" t="s">
        <v>334</v>
      </c>
      <c r="C527" s="26">
        <v>0.6</v>
      </c>
      <c r="D527" s="26">
        <v>0.3</v>
      </c>
      <c r="E527" s="26">
        <v>0.3</v>
      </c>
      <c r="F527" s="26">
        <v>0.4</v>
      </c>
      <c r="G527" s="26">
        <v>0.2</v>
      </c>
      <c r="H527" s="26">
        <v>0.3</v>
      </c>
      <c r="I527" s="26">
        <v>0.2</v>
      </c>
      <c r="J527" s="26">
        <v>0.2</v>
      </c>
      <c r="K527" s="26">
        <v>0.2</v>
      </c>
      <c r="L527" s="26">
        <v>0.3</v>
      </c>
    </row>
    <row r="528" spans="1:12">
      <c r="A528" s="26" t="s">
        <v>930</v>
      </c>
      <c r="B528" s="26" t="s">
        <v>336</v>
      </c>
      <c r="C528" s="26">
        <v>50.5</v>
      </c>
      <c r="D528" s="26">
        <v>42.9</v>
      </c>
      <c r="E528" s="26">
        <v>43.1</v>
      </c>
      <c r="F528" s="26">
        <v>46.5</v>
      </c>
      <c r="G528" s="26">
        <v>48.8</v>
      </c>
      <c r="H528" s="26">
        <v>54.4</v>
      </c>
      <c r="I528" s="26">
        <v>48.2</v>
      </c>
      <c r="J528" s="26">
        <v>46.4</v>
      </c>
      <c r="K528" s="26">
        <v>48</v>
      </c>
      <c r="L528" s="26">
        <v>52.2</v>
      </c>
    </row>
    <row r="529" spans="1:12">
      <c r="A529" s="26" t="s">
        <v>931</v>
      </c>
      <c r="B529" s="28" t="s">
        <v>932</v>
      </c>
      <c r="C529" s="26">
        <v>100</v>
      </c>
      <c r="D529" s="26">
        <v>100</v>
      </c>
      <c r="E529" s="26">
        <v>100</v>
      </c>
      <c r="F529" s="26">
        <v>100</v>
      </c>
      <c r="G529" s="26">
        <v>100</v>
      </c>
      <c r="H529" s="26">
        <v>100</v>
      </c>
      <c r="I529" s="26">
        <v>100</v>
      </c>
      <c r="J529" s="26">
        <v>100</v>
      </c>
      <c r="K529" s="26">
        <v>100</v>
      </c>
      <c r="L529" s="26">
        <v>100</v>
      </c>
    </row>
    <row r="530" spans="1:12">
      <c r="A530" s="26" t="s">
        <v>933</v>
      </c>
      <c r="B530" s="26" t="s">
        <v>322</v>
      </c>
      <c r="C530" s="26">
        <v>18.899999999999999</v>
      </c>
      <c r="D530" s="26">
        <v>15.9</v>
      </c>
      <c r="E530" s="26">
        <v>15.2</v>
      </c>
      <c r="F530" s="26">
        <v>11.5</v>
      </c>
      <c r="G530" s="26">
        <v>11</v>
      </c>
      <c r="H530" s="26">
        <v>9.1</v>
      </c>
      <c r="I530" s="26">
        <v>14.2</v>
      </c>
      <c r="J530" s="26">
        <v>10.8</v>
      </c>
      <c r="K530" s="26">
        <v>10.5</v>
      </c>
      <c r="L530" s="26">
        <v>10</v>
      </c>
    </row>
    <row r="531" spans="1:12">
      <c r="A531" s="26" t="s">
        <v>934</v>
      </c>
      <c r="B531" s="26" t="s">
        <v>324</v>
      </c>
      <c r="C531" s="26">
        <v>0.6</v>
      </c>
      <c r="D531" s="26">
        <v>0.6</v>
      </c>
      <c r="E531" s="26">
        <v>0.5</v>
      </c>
      <c r="F531" s="26">
        <v>0.5</v>
      </c>
      <c r="G531" s="26">
        <v>0.4</v>
      </c>
      <c r="H531" s="26">
        <v>0.4</v>
      </c>
      <c r="I531" s="26">
        <v>0.6</v>
      </c>
      <c r="J531" s="26">
        <v>0.7</v>
      </c>
      <c r="K531" s="26">
        <v>1</v>
      </c>
      <c r="L531" s="26">
        <v>1.2</v>
      </c>
    </row>
    <row r="532" spans="1:12">
      <c r="A532" s="26" t="s">
        <v>935</v>
      </c>
      <c r="B532" s="26" t="s">
        <v>326</v>
      </c>
      <c r="C532" s="26">
        <v>0.8</v>
      </c>
      <c r="D532" s="26">
        <v>0.9</v>
      </c>
      <c r="E532" s="26">
        <v>0.8</v>
      </c>
      <c r="F532" s="26">
        <v>0.7</v>
      </c>
      <c r="G532" s="26">
        <v>0.7</v>
      </c>
      <c r="H532" s="26">
        <v>0.6</v>
      </c>
      <c r="I532" s="26">
        <v>0.5</v>
      </c>
      <c r="J532" s="26">
        <v>0.5</v>
      </c>
      <c r="K532" s="26">
        <v>0.5</v>
      </c>
      <c r="L532" s="26">
        <v>0.5</v>
      </c>
    </row>
    <row r="533" spans="1:12">
      <c r="A533" s="26" t="s">
        <v>936</v>
      </c>
      <c r="B533" s="26" t="s">
        <v>328</v>
      </c>
      <c r="C533" s="26">
        <v>17.600000000000001</v>
      </c>
      <c r="D533" s="26">
        <v>14.4</v>
      </c>
      <c r="E533" s="26">
        <v>13.9</v>
      </c>
      <c r="F533" s="26">
        <v>10.199999999999999</v>
      </c>
      <c r="G533" s="26">
        <v>9.9</v>
      </c>
      <c r="H533" s="26">
        <v>8.1</v>
      </c>
      <c r="I533" s="26">
        <v>13.1</v>
      </c>
      <c r="J533" s="26">
        <v>9.6</v>
      </c>
      <c r="K533" s="26">
        <v>8.9</v>
      </c>
      <c r="L533" s="26">
        <v>8.3000000000000007</v>
      </c>
    </row>
    <row r="534" spans="1:12">
      <c r="A534" s="26" t="s">
        <v>937</v>
      </c>
      <c r="B534" s="26" t="s">
        <v>330</v>
      </c>
      <c r="C534" s="26">
        <v>81.099999999999994</v>
      </c>
      <c r="D534" s="26">
        <v>84.1</v>
      </c>
      <c r="E534" s="26">
        <v>84.8</v>
      </c>
      <c r="F534" s="26">
        <v>88.5</v>
      </c>
      <c r="G534" s="26">
        <v>89</v>
      </c>
      <c r="H534" s="26">
        <v>90.9</v>
      </c>
      <c r="I534" s="26">
        <v>85.8</v>
      </c>
      <c r="J534" s="26">
        <v>89.2</v>
      </c>
      <c r="K534" s="26">
        <v>89.5</v>
      </c>
      <c r="L534" s="26">
        <v>90</v>
      </c>
    </row>
    <row r="535" spans="1:12">
      <c r="A535" s="26" t="s">
        <v>938</v>
      </c>
      <c r="B535" s="26" t="s">
        <v>332</v>
      </c>
      <c r="C535" s="26">
        <v>3</v>
      </c>
      <c r="D535" s="26">
        <v>1.4</v>
      </c>
      <c r="E535" s="26">
        <v>2.1</v>
      </c>
      <c r="F535" s="26">
        <v>2.6</v>
      </c>
      <c r="G535" s="26">
        <v>2</v>
      </c>
      <c r="H535" s="26">
        <v>2.5</v>
      </c>
      <c r="I535" s="26">
        <v>2.1</v>
      </c>
      <c r="J535" s="26">
        <v>1.8</v>
      </c>
      <c r="K535" s="26">
        <v>1.3</v>
      </c>
      <c r="L535" s="26">
        <v>1.8</v>
      </c>
    </row>
    <row r="536" spans="1:12">
      <c r="A536" s="26" t="s">
        <v>939</v>
      </c>
      <c r="B536" s="26" t="s">
        <v>334</v>
      </c>
      <c r="C536" s="26">
        <v>0.5</v>
      </c>
      <c r="D536" s="26">
        <v>0.4</v>
      </c>
      <c r="E536" s="26">
        <v>0.5</v>
      </c>
      <c r="F536" s="26">
        <v>0.5</v>
      </c>
      <c r="G536" s="26">
        <v>0.4</v>
      </c>
      <c r="H536" s="26">
        <v>0.7</v>
      </c>
      <c r="I536" s="26">
        <v>0.6</v>
      </c>
      <c r="J536" s="26">
        <v>0.7</v>
      </c>
      <c r="K536" s="26">
        <v>0.6</v>
      </c>
      <c r="L536" s="26">
        <v>0.9</v>
      </c>
    </row>
    <row r="537" spans="1:12">
      <c r="A537" s="26" t="s">
        <v>940</v>
      </c>
      <c r="B537" s="26" t="s">
        <v>336</v>
      </c>
      <c r="C537" s="26">
        <v>77.599999999999994</v>
      </c>
      <c r="D537" s="26">
        <v>82.3</v>
      </c>
      <c r="E537" s="26">
        <v>82.3</v>
      </c>
      <c r="F537" s="26">
        <v>85.4</v>
      </c>
      <c r="G537" s="26">
        <v>86.5</v>
      </c>
      <c r="H537" s="26">
        <v>87.8</v>
      </c>
      <c r="I537" s="26">
        <v>83.1</v>
      </c>
      <c r="J537" s="26">
        <v>86.7</v>
      </c>
      <c r="K537" s="26">
        <v>87.6</v>
      </c>
      <c r="L537" s="26">
        <v>87.3</v>
      </c>
    </row>
    <row r="538" spans="1:12">
      <c r="A538" s="26" t="s">
        <v>941</v>
      </c>
      <c r="B538" s="28" t="s">
        <v>942</v>
      </c>
      <c r="C538" s="26">
        <v>100</v>
      </c>
      <c r="D538" s="26">
        <v>100</v>
      </c>
      <c r="E538" s="26">
        <v>100</v>
      </c>
      <c r="F538" s="26">
        <v>100</v>
      </c>
      <c r="G538" s="26">
        <v>100</v>
      </c>
      <c r="H538" s="26">
        <v>100</v>
      </c>
      <c r="I538" s="26">
        <v>100</v>
      </c>
      <c r="J538" s="26">
        <v>100</v>
      </c>
      <c r="K538" s="26">
        <v>100</v>
      </c>
      <c r="L538" s="26">
        <v>100</v>
      </c>
    </row>
    <row r="539" spans="1:12">
      <c r="A539" s="26" t="s">
        <v>943</v>
      </c>
      <c r="B539" s="26" t="s">
        <v>322</v>
      </c>
      <c r="C539" s="26">
        <v>71</v>
      </c>
      <c r="D539" s="26">
        <v>73.099999999999994</v>
      </c>
      <c r="E539" s="26">
        <v>72.400000000000006</v>
      </c>
      <c r="F539" s="26">
        <v>73</v>
      </c>
      <c r="G539" s="26">
        <v>72.400000000000006</v>
      </c>
      <c r="H539" s="26">
        <v>71.8</v>
      </c>
      <c r="I539" s="26">
        <v>70.8</v>
      </c>
      <c r="J539" s="26">
        <v>70.8</v>
      </c>
      <c r="K539" s="26">
        <v>69.900000000000006</v>
      </c>
      <c r="L539" s="26">
        <v>69</v>
      </c>
    </row>
    <row r="540" spans="1:12">
      <c r="A540" s="26" t="s">
        <v>944</v>
      </c>
      <c r="B540" s="26" t="s">
        <v>324</v>
      </c>
      <c r="C540" s="26">
        <v>4.0999999999999996</v>
      </c>
      <c r="D540" s="26">
        <v>4</v>
      </c>
      <c r="E540" s="26">
        <v>3.9</v>
      </c>
      <c r="F540" s="26">
        <v>3.8</v>
      </c>
      <c r="G540" s="26">
        <v>3.9</v>
      </c>
      <c r="H540" s="26">
        <v>3.9</v>
      </c>
      <c r="I540" s="26">
        <v>3.9</v>
      </c>
      <c r="J540" s="26">
        <v>4.2</v>
      </c>
      <c r="K540" s="26">
        <v>4</v>
      </c>
      <c r="L540" s="26">
        <v>4</v>
      </c>
    </row>
    <row r="541" spans="1:12">
      <c r="A541" s="26" t="s">
        <v>945</v>
      </c>
      <c r="B541" s="26" t="s">
        <v>326</v>
      </c>
      <c r="C541" s="26">
        <v>8</v>
      </c>
      <c r="D541" s="26">
        <v>8.6</v>
      </c>
      <c r="E541" s="26">
        <v>8.4</v>
      </c>
      <c r="F541" s="26">
        <v>8.1999999999999993</v>
      </c>
      <c r="G541" s="26">
        <v>7.9</v>
      </c>
      <c r="H541" s="26">
        <v>7.8</v>
      </c>
      <c r="I541" s="26">
        <v>7.7</v>
      </c>
      <c r="J541" s="26">
        <v>7.6</v>
      </c>
      <c r="K541" s="26">
        <v>7.4</v>
      </c>
      <c r="L541" s="26">
        <v>7.4</v>
      </c>
    </row>
    <row r="542" spans="1:12">
      <c r="A542" s="26" t="s">
        <v>946</v>
      </c>
      <c r="B542" s="26" t="s">
        <v>328</v>
      </c>
      <c r="C542" s="26">
        <v>58.8</v>
      </c>
      <c r="D542" s="26">
        <v>60.5</v>
      </c>
      <c r="E542" s="26">
        <v>60.1</v>
      </c>
      <c r="F542" s="26">
        <v>60.9</v>
      </c>
      <c r="G542" s="26">
        <v>60.6</v>
      </c>
      <c r="H542" s="26">
        <v>60</v>
      </c>
      <c r="I542" s="26">
        <v>59.1</v>
      </c>
      <c r="J542" s="26">
        <v>59.1</v>
      </c>
      <c r="K542" s="26">
        <v>58.4</v>
      </c>
      <c r="L542" s="26">
        <v>57.6</v>
      </c>
    </row>
    <row r="543" spans="1:12">
      <c r="A543" s="26" t="s">
        <v>947</v>
      </c>
      <c r="B543" s="26" t="s">
        <v>330</v>
      </c>
      <c r="C543" s="26">
        <v>29</v>
      </c>
      <c r="D543" s="26">
        <v>26.9</v>
      </c>
      <c r="E543" s="26">
        <v>27.6</v>
      </c>
      <c r="F543" s="26">
        <v>27</v>
      </c>
      <c r="G543" s="26">
        <v>27.6</v>
      </c>
      <c r="H543" s="26">
        <v>28.2</v>
      </c>
      <c r="I543" s="26">
        <v>29.2</v>
      </c>
      <c r="J543" s="26">
        <v>29.2</v>
      </c>
      <c r="K543" s="26">
        <v>30.1</v>
      </c>
      <c r="L543" s="26">
        <v>31</v>
      </c>
    </row>
    <row r="544" spans="1:12">
      <c r="A544" s="26" t="s">
        <v>948</v>
      </c>
      <c r="B544" s="26" t="s">
        <v>332</v>
      </c>
      <c r="C544" s="26">
        <v>2.5</v>
      </c>
      <c r="D544" s="26">
        <v>2.2000000000000002</v>
      </c>
      <c r="E544" s="26">
        <v>2.5</v>
      </c>
      <c r="F544" s="26">
        <v>2.2999999999999998</v>
      </c>
      <c r="G544" s="26">
        <v>2.2999999999999998</v>
      </c>
      <c r="H544" s="26">
        <v>2.5</v>
      </c>
      <c r="I544" s="26">
        <v>2.7</v>
      </c>
      <c r="J544" s="26">
        <v>2.6</v>
      </c>
      <c r="K544" s="26">
        <v>2.5</v>
      </c>
      <c r="L544" s="26">
        <v>2.9</v>
      </c>
    </row>
    <row r="545" spans="1:12">
      <c r="A545" s="26" t="s">
        <v>949</v>
      </c>
      <c r="B545" s="26" t="s">
        <v>334</v>
      </c>
      <c r="C545" s="26">
        <v>1.1000000000000001</v>
      </c>
      <c r="D545" s="26">
        <v>0.6</v>
      </c>
      <c r="E545" s="26">
        <v>0.9</v>
      </c>
      <c r="F545" s="26">
        <v>1.2</v>
      </c>
      <c r="G545" s="26">
        <v>1.5</v>
      </c>
      <c r="H545" s="26">
        <v>1.6</v>
      </c>
      <c r="I545" s="26">
        <v>1.7</v>
      </c>
      <c r="J545" s="26">
        <v>1.7</v>
      </c>
      <c r="K545" s="26">
        <v>1.7</v>
      </c>
      <c r="L545" s="26">
        <v>1.9</v>
      </c>
    </row>
    <row r="546" spans="1:12">
      <c r="A546" s="26" t="s">
        <v>950</v>
      </c>
      <c r="B546" s="26" t="s">
        <v>336</v>
      </c>
      <c r="C546" s="26">
        <v>25.4</v>
      </c>
      <c r="D546" s="26">
        <v>24.1</v>
      </c>
      <c r="E546" s="26">
        <v>24.2</v>
      </c>
      <c r="F546" s="26">
        <v>23.6</v>
      </c>
      <c r="G546" s="26">
        <v>23.8</v>
      </c>
      <c r="H546" s="26">
        <v>24.1</v>
      </c>
      <c r="I546" s="26">
        <v>24.8</v>
      </c>
      <c r="J546" s="26">
        <v>25</v>
      </c>
      <c r="K546" s="26">
        <v>25.9</v>
      </c>
      <c r="L546" s="26">
        <v>26.2</v>
      </c>
    </row>
    <row r="547" spans="1:12">
      <c r="A547" s="26" t="s">
        <v>951</v>
      </c>
      <c r="B547" s="28" t="s">
        <v>952</v>
      </c>
      <c r="C547" s="26">
        <v>100</v>
      </c>
      <c r="D547" s="26">
        <v>100</v>
      </c>
      <c r="E547" s="26">
        <v>100</v>
      </c>
      <c r="F547" s="26">
        <v>100</v>
      </c>
      <c r="G547" s="26">
        <v>100</v>
      </c>
      <c r="H547" s="26">
        <v>100</v>
      </c>
      <c r="I547" s="26">
        <v>100</v>
      </c>
      <c r="J547" s="26">
        <v>100</v>
      </c>
      <c r="K547" s="26">
        <v>100</v>
      </c>
      <c r="L547" s="26">
        <v>100</v>
      </c>
    </row>
    <row r="548" spans="1:12">
      <c r="A548" s="26" t="s">
        <v>953</v>
      </c>
      <c r="B548" s="26" t="s">
        <v>476</v>
      </c>
      <c r="C548" s="26">
        <v>72.2</v>
      </c>
      <c r="D548" s="26">
        <v>73.900000000000006</v>
      </c>
      <c r="E548" s="26">
        <v>73.8</v>
      </c>
      <c r="F548" s="26">
        <v>74.8</v>
      </c>
      <c r="G548" s="26">
        <v>74.099999999999994</v>
      </c>
      <c r="H548" s="26">
        <v>73.400000000000006</v>
      </c>
      <c r="I548" s="26">
        <v>72.5</v>
      </c>
      <c r="J548" s="26">
        <v>71.599999999999994</v>
      </c>
      <c r="K548" s="26">
        <v>70.3</v>
      </c>
      <c r="L548" s="26">
        <v>69.3</v>
      </c>
    </row>
    <row r="549" spans="1:12">
      <c r="A549" s="26" t="s">
        <v>954</v>
      </c>
      <c r="B549" s="26" t="s">
        <v>478</v>
      </c>
      <c r="C549" s="26">
        <v>3.4</v>
      </c>
      <c r="D549" s="26">
        <v>3.2</v>
      </c>
      <c r="E549" s="26">
        <v>3.2</v>
      </c>
      <c r="F549" s="26">
        <v>3.1</v>
      </c>
      <c r="G549" s="26">
        <v>3.2</v>
      </c>
      <c r="H549" s="26">
        <v>3.2</v>
      </c>
      <c r="I549" s="26">
        <v>3.2</v>
      </c>
      <c r="J549" s="26">
        <v>3.3</v>
      </c>
      <c r="K549" s="26">
        <v>3.2</v>
      </c>
      <c r="L549" s="26">
        <v>3.2</v>
      </c>
    </row>
    <row r="550" spans="1:12">
      <c r="A550" s="26" t="s">
        <v>955</v>
      </c>
      <c r="B550" s="26" t="s">
        <v>480</v>
      </c>
      <c r="C550" s="26">
        <v>8.4</v>
      </c>
      <c r="D550" s="26">
        <v>8.9</v>
      </c>
      <c r="E550" s="26">
        <v>8.6999999999999993</v>
      </c>
      <c r="F550" s="26">
        <v>8.5</v>
      </c>
      <c r="G550" s="26">
        <v>8.1999999999999993</v>
      </c>
      <c r="H550" s="26">
        <v>8.1</v>
      </c>
      <c r="I550" s="26">
        <v>8</v>
      </c>
      <c r="J550" s="26">
        <v>7.8</v>
      </c>
      <c r="K550" s="26">
        <v>7.6</v>
      </c>
      <c r="L550" s="26">
        <v>7.6</v>
      </c>
    </row>
    <row r="551" spans="1:12">
      <c r="A551" s="26" t="s">
        <v>956</v>
      </c>
      <c r="B551" s="26" t="s">
        <v>482</v>
      </c>
      <c r="C551" s="26">
        <v>60.4</v>
      </c>
      <c r="D551" s="26">
        <v>61.8</v>
      </c>
      <c r="E551" s="26">
        <v>61.9</v>
      </c>
      <c r="F551" s="26">
        <v>63.1</v>
      </c>
      <c r="G551" s="26">
        <v>62.7</v>
      </c>
      <c r="H551" s="26">
        <v>62.1</v>
      </c>
      <c r="I551" s="26">
        <v>61.2</v>
      </c>
      <c r="J551" s="26">
        <v>60.5</v>
      </c>
      <c r="K551" s="26">
        <v>59.5</v>
      </c>
      <c r="L551" s="26">
        <v>58.5</v>
      </c>
    </row>
    <row r="552" spans="1:12">
      <c r="A552" s="26" t="s">
        <v>957</v>
      </c>
      <c r="B552" s="26" t="s">
        <v>484</v>
      </c>
      <c r="C552" s="26">
        <v>27.8</v>
      </c>
      <c r="D552" s="26">
        <v>26.1</v>
      </c>
      <c r="E552" s="26">
        <v>26.2</v>
      </c>
      <c r="F552" s="26">
        <v>25.2</v>
      </c>
      <c r="G552" s="26">
        <v>25.9</v>
      </c>
      <c r="H552" s="26">
        <v>26.6</v>
      </c>
      <c r="I552" s="26">
        <v>27.5</v>
      </c>
      <c r="J552" s="26">
        <v>28.4</v>
      </c>
      <c r="K552" s="26">
        <v>29.7</v>
      </c>
      <c r="L552" s="26">
        <v>30.7</v>
      </c>
    </row>
    <row r="553" spans="1:12">
      <c r="A553" s="26" t="s">
        <v>958</v>
      </c>
      <c r="B553" s="26" t="s">
        <v>486</v>
      </c>
      <c r="C553" s="26">
        <v>2.6</v>
      </c>
      <c r="D553" s="26">
        <v>2.2999999999999998</v>
      </c>
      <c r="E553" s="26">
        <v>2.6</v>
      </c>
      <c r="F553" s="26">
        <v>2.4</v>
      </c>
      <c r="G553" s="26">
        <v>2.4</v>
      </c>
      <c r="H553" s="26">
        <v>2.6</v>
      </c>
      <c r="I553" s="26">
        <v>2.9</v>
      </c>
      <c r="J553" s="26">
        <v>2.8</v>
      </c>
      <c r="K553" s="26">
        <v>2.6</v>
      </c>
      <c r="L553" s="26">
        <v>3</v>
      </c>
    </row>
    <row r="554" spans="1:12">
      <c r="A554" s="26" t="s">
        <v>959</v>
      </c>
      <c r="B554" s="26" t="s">
        <v>488</v>
      </c>
      <c r="C554" s="26">
        <v>0.9</v>
      </c>
      <c r="D554" s="26">
        <v>0.5</v>
      </c>
      <c r="E554" s="26">
        <v>0.8</v>
      </c>
      <c r="F554" s="26">
        <v>1</v>
      </c>
      <c r="G554" s="26">
        <v>1.2</v>
      </c>
      <c r="H554" s="26">
        <v>1.3</v>
      </c>
      <c r="I554" s="26">
        <v>1.4</v>
      </c>
      <c r="J554" s="26">
        <v>1.4</v>
      </c>
      <c r="K554" s="26">
        <v>1.6</v>
      </c>
      <c r="L554" s="26">
        <v>1.7</v>
      </c>
    </row>
    <row r="555" spans="1:12">
      <c r="A555" s="26" t="s">
        <v>960</v>
      </c>
      <c r="B555" s="26" t="s">
        <v>490</v>
      </c>
      <c r="C555" s="26">
        <v>24.3</v>
      </c>
      <c r="D555" s="26">
        <v>23.2</v>
      </c>
      <c r="E555" s="26">
        <v>22.8</v>
      </c>
      <c r="F555" s="26">
        <v>21.9</v>
      </c>
      <c r="G555" s="26">
        <v>22.3</v>
      </c>
      <c r="H555" s="26">
        <v>22.7</v>
      </c>
      <c r="I555" s="26">
        <v>23.3</v>
      </c>
      <c r="J555" s="26">
        <v>24.2</v>
      </c>
      <c r="K555" s="26">
        <v>25.5</v>
      </c>
      <c r="L555" s="26">
        <v>25.9</v>
      </c>
    </row>
    <row r="556" spans="1:12">
      <c r="A556" s="26" t="s">
        <v>961</v>
      </c>
      <c r="B556" s="28" t="s">
        <v>962</v>
      </c>
      <c r="C556" s="26">
        <v>100</v>
      </c>
      <c r="D556" s="26">
        <v>100</v>
      </c>
      <c r="E556" s="26">
        <v>100</v>
      </c>
      <c r="F556" s="26">
        <v>100</v>
      </c>
      <c r="G556" s="26">
        <v>100</v>
      </c>
      <c r="H556" s="26">
        <v>100</v>
      </c>
      <c r="I556" s="26">
        <v>100</v>
      </c>
      <c r="J556" s="26">
        <v>100</v>
      </c>
      <c r="K556" s="26">
        <v>100</v>
      </c>
      <c r="L556" s="26">
        <v>100</v>
      </c>
    </row>
    <row r="557" spans="1:12">
      <c r="A557" s="26" t="s">
        <v>963</v>
      </c>
      <c r="B557" s="26" t="s">
        <v>964</v>
      </c>
      <c r="C557" s="26">
        <v>90.7</v>
      </c>
      <c r="D557" s="26">
        <v>90.8</v>
      </c>
      <c r="E557" s="26">
        <v>90.4</v>
      </c>
      <c r="F557" s="26">
        <v>90.3</v>
      </c>
      <c r="G557" s="26">
        <v>89.6</v>
      </c>
      <c r="H557" s="26">
        <v>89.3</v>
      </c>
      <c r="I557" s="26">
        <v>89.6</v>
      </c>
      <c r="J557" s="26">
        <v>89.6</v>
      </c>
      <c r="K557" s="26">
        <v>89.3</v>
      </c>
      <c r="L557" s="26">
        <v>89.3</v>
      </c>
    </row>
    <row r="558" spans="1:12">
      <c r="A558" s="26" t="s">
        <v>965</v>
      </c>
      <c r="B558" s="26" t="s">
        <v>966</v>
      </c>
      <c r="C558" s="26">
        <v>0.9</v>
      </c>
      <c r="D558" s="26">
        <v>0.9</v>
      </c>
      <c r="E558" s="26">
        <v>0.9</v>
      </c>
      <c r="F558" s="26">
        <v>0.9</v>
      </c>
      <c r="G558" s="26">
        <v>0.9</v>
      </c>
      <c r="H558" s="26">
        <v>0.9</v>
      </c>
      <c r="I558" s="26">
        <v>0.9</v>
      </c>
      <c r="J558" s="26">
        <v>0.9</v>
      </c>
      <c r="K558" s="26">
        <v>0.9</v>
      </c>
      <c r="L558" s="26">
        <v>0.9</v>
      </c>
    </row>
    <row r="559" spans="1:12">
      <c r="A559" s="26" t="s">
        <v>967</v>
      </c>
      <c r="B559" s="26" t="s">
        <v>968</v>
      </c>
      <c r="C559" s="26">
        <v>11.5</v>
      </c>
      <c r="D559" s="26">
        <v>11.8</v>
      </c>
      <c r="E559" s="26">
        <v>11.8</v>
      </c>
      <c r="F559" s="26">
        <v>11.5</v>
      </c>
      <c r="G559" s="26">
        <v>11.3</v>
      </c>
      <c r="H559" s="26">
        <v>11.3</v>
      </c>
      <c r="I559" s="26">
        <v>11.3</v>
      </c>
      <c r="J559" s="26">
        <v>10.9</v>
      </c>
      <c r="K559" s="26">
        <v>10.8</v>
      </c>
      <c r="L559" s="26">
        <v>10.8</v>
      </c>
    </row>
    <row r="560" spans="1:12">
      <c r="A560" s="26" t="s">
        <v>969</v>
      </c>
      <c r="B560" s="26" t="s">
        <v>970</v>
      </c>
      <c r="C560" s="26">
        <v>78.3</v>
      </c>
      <c r="D560" s="26">
        <v>78</v>
      </c>
      <c r="E560" s="26">
        <v>77.7</v>
      </c>
      <c r="F560" s="26">
        <v>77.900000000000006</v>
      </c>
      <c r="G560" s="26">
        <v>77.5</v>
      </c>
      <c r="H560" s="26">
        <v>77.099999999999994</v>
      </c>
      <c r="I560" s="26">
        <v>77.400000000000006</v>
      </c>
      <c r="J560" s="26">
        <v>77.8</v>
      </c>
      <c r="K560" s="26">
        <v>77.7</v>
      </c>
      <c r="L560" s="26">
        <v>77.599999999999994</v>
      </c>
    </row>
    <row r="561" spans="1:12">
      <c r="A561" s="26" t="s">
        <v>971</v>
      </c>
      <c r="B561" s="26" t="s">
        <v>972</v>
      </c>
      <c r="C561" s="26">
        <v>9.3000000000000007</v>
      </c>
      <c r="D561" s="26">
        <v>9.1999999999999993</v>
      </c>
      <c r="E561" s="26">
        <v>9.6</v>
      </c>
      <c r="F561" s="26">
        <v>9.6999999999999993</v>
      </c>
      <c r="G561" s="26">
        <v>10.4</v>
      </c>
      <c r="H561" s="26">
        <v>10.7</v>
      </c>
      <c r="I561" s="26">
        <v>10.4</v>
      </c>
      <c r="J561" s="26">
        <v>10.4</v>
      </c>
      <c r="K561" s="26">
        <v>10.7</v>
      </c>
      <c r="L561" s="26">
        <v>10.7</v>
      </c>
    </row>
    <row r="562" spans="1:12">
      <c r="A562" s="26" t="s">
        <v>973</v>
      </c>
      <c r="B562" s="26" t="s">
        <v>974</v>
      </c>
      <c r="C562" s="26">
        <v>0</v>
      </c>
      <c r="D562" s="26">
        <v>0</v>
      </c>
      <c r="E562" s="26">
        <v>0</v>
      </c>
      <c r="F562" s="26">
        <v>0</v>
      </c>
      <c r="G562" s="26">
        <v>0</v>
      </c>
      <c r="H562" s="26">
        <v>0</v>
      </c>
      <c r="I562" s="26">
        <v>0</v>
      </c>
      <c r="J562" s="26">
        <v>0</v>
      </c>
      <c r="K562" s="26">
        <v>0</v>
      </c>
      <c r="L562" s="26">
        <v>0</v>
      </c>
    </row>
    <row r="563" spans="1:12">
      <c r="A563" s="26" t="s">
        <v>975</v>
      </c>
      <c r="B563" s="26" t="s">
        <v>976</v>
      </c>
      <c r="C563" s="26">
        <v>0.3</v>
      </c>
      <c r="D563" s="26">
        <v>0.2</v>
      </c>
      <c r="E563" s="26">
        <v>0.2</v>
      </c>
      <c r="F563" s="26">
        <v>0.4</v>
      </c>
      <c r="G563" s="26">
        <v>0.4</v>
      </c>
      <c r="H563" s="26">
        <v>0.5</v>
      </c>
      <c r="I563" s="26">
        <v>0.4</v>
      </c>
      <c r="J563" s="26">
        <v>0.5</v>
      </c>
      <c r="K563" s="26">
        <v>0.5</v>
      </c>
      <c r="L563" s="26">
        <v>0.6</v>
      </c>
    </row>
    <row r="564" spans="1:12">
      <c r="A564" s="26" t="s">
        <v>977</v>
      </c>
      <c r="B564" s="26" t="s">
        <v>978</v>
      </c>
      <c r="C564" s="26">
        <v>9</v>
      </c>
      <c r="D564" s="26">
        <v>9.1</v>
      </c>
      <c r="E564" s="26">
        <v>9.5</v>
      </c>
      <c r="F564" s="26">
        <v>9.3000000000000007</v>
      </c>
      <c r="G564" s="26">
        <v>9.9</v>
      </c>
      <c r="H564" s="26">
        <v>10.199999999999999</v>
      </c>
      <c r="I564" s="26">
        <v>10</v>
      </c>
      <c r="J564" s="26">
        <v>9.9</v>
      </c>
      <c r="K564" s="26">
        <v>10.1</v>
      </c>
      <c r="L564" s="26">
        <v>10.1</v>
      </c>
    </row>
    <row r="565" spans="1:12">
      <c r="A565" s="26" t="s">
        <v>979</v>
      </c>
      <c r="B565" s="28" t="s">
        <v>980</v>
      </c>
      <c r="C565" s="26">
        <v>100</v>
      </c>
      <c r="D565" s="26">
        <v>100</v>
      </c>
      <c r="E565" s="26">
        <v>100</v>
      </c>
      <c r="F565" s="26">
        <v>100</v>
      </c>
      <c r="G565" s="26">
        <v>100</v>
      </c>
      <c r="H565" s="26">
        <v>100</v>
      </c>
      <c r="I565" s="26">
        <v>100</v>
      </c>
      <c r="J565" s="26">
        <v>100</v>
      </c>
      <c r="K565" s="26">
        <v>100</v>
      </c>
      <c r="L565" s="26">
        <v>100</v>
      </c>
    </row>
    <row r="566" spans="1:12">
      <c r="A566" s="26" t="s">
        <v>981</v>
      </c>
      <c r="B566" s="26" t="s">
        <v>964</v>
      </c>
      <c r="C566" s="26">
        <v>36.799999999999997</v>
      </c>
      <c r="D566" s="26">
        <v>38.4</v>
      </c>
      <c r="E566" s="26">
        <v>40.700000000000003</v>
      </c>
      <c r="F566" s="26">
        <v>43.5</v>
      </c>
      <c r="G566" s="26">
        <v>44.3</v>
      </c>
      <c r="H566" s="26">
        <v>44.7</v>
      </c>
      <c r="I566" s="26">
        <v>42.1</v>
      </c>
      <c r="J566" s="26">
        <v>39.700000000000003</v>
      </c>
      <c r="K566" s="26">
        <v>37.6</v>
      </c>
      <c r="L566" s="26">
        <v>36</v>
      </c>
    </row>
    <row r="567" spans="1:12">
      <c r="A567" s="26" t="s">
        <v>982</v>
      </c>
      <c r="B567" s="26" t="s">
        <v>966</v>
      </c>
      <c r="C567" s="26">
        <v>8.1</v>
      </c>
      <c r="D567" s="26">
        <v>8.1</v>
      </c>
      <c r="E567" s="26">
        <v>7.7</v>
      </c>
      <c r="F567" s="26">
        <v>7.7</v>
      </c>
      <c r="G567" s="26">
        <v>7.7</v>
      </c>
      <c r="H567" s="26">
        <v>7.5</v>
      </c>
      <c r="I567" s="26">
        <v>7.4</v>
      </c>
      <c r="J567" s="26">
        <v>7.6</v>
      </c>
      <c r="K567" s="26">
        <v>7.3</v>
      </c>
      <c r="L567" s="26">
        <v>7.2</v>
      </c>
    </row>
    <row r="568" spans="1:12">
      <c r="A568" s="26" t="s">
        <v>983</v>
      </c>
      <c r="B568" s="26" t="s">
        <v>968</v>
      </c>
      <c r="C568" s="26">
        <v>2.5</v>
      </c>
      <c r="D568" s="26">
        <v>2.8</v>
      </c>
      <c r="E568" s="26">
        <v>2.6</v>
      </c>
      <c r="F568" s="26">
        <v>2.6</v>
      </c>
      <c r="G568" s="26">
        <v>2.4</v>
      </c>
      <c r="H568" s="26">
        <v>2.2000000000000002</v>
      </c>
      <c r="I568" s="26">
        <v>2.2000000000000002</v>
      </c>
      <c r="J568" s="26">
        <v>2.2000000000000002</v>
      </c>
      <c r="K568" s="26">
        <v>2.1</v>
      </c>
      <c r="L568" s="26">
        <v>2.1</v>
      </c>
    </row>
    <row r="569" spans="1:12">
      <c r="A569" s="26" t="s">
        <v>984</v>
      </c>
      <c r="B569" s="26" t="s">
        <v>970</v>
      </c>
      <c r="C569" s="26">
        <v>26.2</v>
      </c>
      <c r="D569" s="26">
        <v>27.5</v>
      </c>
      <c r="E569" s="26">
        <v>30.4</v>
      </c>
      <c r="F569" s="26">
        <v>33.299999999999997</v>
      </c>
      <c r="G569" s="26">
        <v>34.299999999999997</v>
      </c>
      <c r="H569" s="26">
        <v>34.9</v>
      </c>
      <c r="I569" s="26">
        <v>32.5</v>
      </c>
      <c r="J569" s="26">
        <v>29.8</v>
      </c>
      <c r="K569" s="26">
        <v>28.2</v>
      </c>
      <c r="L569" s="26">
        <v>26.7</v>
      </c>
    </row>
    <row r="570" spans="1:12">
      <c r="A570" s="26" t="s">
        <v>985</v>
      </c>
      <c r="B570" s="26" t="s">
        <v>972</v>
      </c>
      <c r="C570" s="26">
        <v>63.2</v>
      </c>
      <c r="D570" s="26">
        <v>61.6</v>
      </c>
      <c r="E570" s="26">
        <v>59.3</v>
      </c>
      <c r="F570" s="26">
        <v>56.5</v>
      </c>
      <c r="G570" s="26">
        <v>55.7</v>
      </c>
      <c r="H570" s="26">
        <v>55.3</v>
      </c>
      <c r="I570" s="26">
        <v>57.9</v>
      </c>
      <c r="J570" s="26">
        <v>60.3</v>
      </c>
      <c r="K570" s="26">
        <v>62.4</v>
      </c>
      <c r="L570" s="26">
        <v>64</v>
      </c>
    </row>
    <row r="571" spans="1:12">
      <c r="A571" s="26" t="s">
        <v>986</v>
      </c>
      <c r="B571" s="26" t="s">
        <v>974</v>
      </c>
      <c r="C571" s="26">
        <v>7.6</v>
      </c>
      <c r="D571" s="26">
        <v>7.1</v>
      </c>
      <c r="E571" s="26">
        <v>7.8</v>
      </c>
      <c r="F571" s="26">
        <v>7.1</v>
      </c>
      <c r="G571" s="26">
        <v>6.9</v>
      </c>
      <c r="H571" s="26">
        <v>7.3</v>
      </c>
      <c r="I571" s="26">
        <v>8</v>
      </c>
      <c r="J571" s="26">
        <v>7.7</v>
      </c>
      <c r="K571" s="26">
        <v>7.1</v>
      </c>
      <c r="L571" s="26">
        <v>8.1</v>
      </c>
    </row>
    <row r="572" spans="1:12">
      <c r="A572" s="26" t="s">
        <v>987</v>
      </c>
      <c r="B572" s="26" t="s">
        <v>976</v>
      </c>
      <c r="C572" s="26">
        <v>2.2000000000000002</v>
      </c>
      <c r="D572" s="26">
        <v>1.3</v>
      </c>
      <c r="E572" s="26">
        <v>2</v>
      </c>
      <c r="F572" s="26">
        <v>2.2000000000000002</v>
      </c>
      <c r="G572" s="26">
        <v>2.8</v>
      </c>
      <c r="H572" s="26">
        <v>2.7</v>
      </c>
      <c r="I572" s="26">
        <v>3</v>
      </c>
      <c r="J572" s="26">
        <v>3.1</v>
      </c>
      <c r="K572" s="26">
        <v>3.3</v>
      </c>
      <c r="L572" s="26">
        <v>3.7</v>
      </c>
    </row>
    <row r="573" spans="1:12">
      <c r="A573" s="26" t="s">
        <v>988</v>
      </c>
      <c r="B573" s="26" t="s">
        <v>978</v>
      </c>
      <c r="C573" s="26">
        <v>53.5</v>
      </c>
      <c r="D573" s="26">
        <v>53.1</v>
      </c>
      <c r="E573" s="26">
        <v>49.6</v>
      </c>
      <c r="F573" s="26">
        <v>47.2</v>
      </c>
      <c r="G573" s="26">
        <v>46</v>
      </c>
      <c r="H573" s="26">
        <v>45.3</v>
      </c>
      <c r="I573" s="26">
        <v>46.9</v>
      </c>
      <c r="J573" s="26">
        <v>49.5</v>
      </c>
      <c r="K573" s="26">
        <v>51.9</v>
      </c>
      <c r="L573" s="26">
        <v>52.3</v>
      </c>
    </row>
    <row r="574" spans="1:12">
      <c r="A574" s="26" t="s">
        <v>989</v>
      </c>
      <c r="B574" s="28" t="s">
        <v>990</v>
      </c>
      <c r="C574" s="26">
        <v>100</v>
      </c>
      <c r="D574" s="26">
        <v>100</v>
      </c>
      <c r="E574" s="26">
        <v>100</v>
      </c>
      <c r="F574" s="26">
        <v>100</v>
      </c>
      <c r="G574" s="26">
        <v>100</v>
      </c>
      <c r="H574" s="26">
        <v>100</v>
      </c>
      <c r="I574" s="26">
        <v>100</v>
      </c>
      <c r="J574" s="26">
        <v>100</v>
      </c>
      <c r="K574" s="26">
        <v>100</v>
      </c>
      <c r="L574" s="26">
        <v>100</v>
      </c>
    </row>
    <row r="575" spans="1:12">
      <c r="A575" s="26" t="s">
        <v>991</v>
      </c>
      <c r="B575" s="26" t="s">
        <v>476</v>
      </c>
      <c r="C575" s="26">
        <v>61.6</v>
      </c>
      <c r="D575" s="26">
        <v>65</v>
      </c>
      <c r="E575" s="26">
        <v>59.6</v>
      </c>
      <c r="F575" s="26">
        <v>57.1</v>
      </c>
      <c r="G575" s="26">
        <v>57.8</v>
      </c>
      <c r="H575" s="26">
        <v>57.4</v>
      </c>
      <c r="I575" s="26">
        <v>56.2</v>
      </c>
      <c r="J575" s="26">
        <v>63.3</v>
      </c>
      <c r="K575" s="26">
        <v>65.900000000000006</v>
      </c>
      <c r="L575" s="26">
        <v>66.3</v>
      </c>
    </row>
    <row r="576" spans="1:12">
      <c r="A576" s="26" t="s">
        <v>992</v>
      </c>
      <c r="B576" s="26" t="s">
        <v>478</v>
      </c>
      <c r="C576" s="26">
        <v>10.4</v>
      </c>
      <c r="D576" s="26">
        <v>11.1</v>
      </c>
      <c r="E576" s="26">
        <v>10.199999999999999</v>
      </c>
      <c r="F576" s="26">
        <v>10</v>
      </c>
      <c r="G576" s="26">
        <v>10.199999999999999</v>
      </c>
      <c r="H576" s="26">
        <v>9.8000000000000007</v>
      </c>
      <c r="I576" s="26">
        <v>9.8000000000000007</v>
      </c>
      <c r="J576" s="26">
        <v>11.7</v>
      </c>
      <c r="K576" s="26">
        <v>11.8</v>
      </c>
      <c r="L576" s="26">
        <v>12.2</v>
      </c>
    </row>
    <row r="577" spans="1:12">
      <c r="A577" s="26" t="s">
        <v>993</v>
      </c>
      <c r="B577" s="26" t="s">
        <v>480</v>
      </c>
      <c r="C577" s="26">
        <v>5.0999999999999996</v>
      </c>
      <c r="D577" s="26">
        <v>5.5</v>
      </c>
      <c r="E577" s="26">
        <v>5.3</v>
      </c>
      <c r="F577" s="26">
        <v>5.3</v>
      </c>
      <c r="G577" s="26">
        <v>5.5</v>
      </c>
      <c r="H577" s="26">
        <v>5.4</v>
      </c>
      <c r="I577" s="26">
        <v>5.4</v>
      </c>
      <c r="J577" s="26">
        <v>5.7</v>
      </c>
      <c r="K577" s="26">
        <v>5.9</v>
      </c>
      <c r="L577" s="26">
        <v>6.1</v>
      </c>
    </row>
    <row r="578" spans="1:12">
      <c r="A578" s="26" t="s">
        <v>994</v>
      </c>
      <c r="B578" s="26" t="s">
        <v>482</v>
      </c>
      <c r="C578" s="26">
        <v>46.1</v>
      </c>
      <c r="D578" s="26">
        <v>48.3</v>
      </c>
      <c r="E578" s="26">
        <v>44</v>
      </c>
      <c r="F578" s="26">
        <v>41.7</v>
      </c>
      <c r="G578" s="26">
        <v>42.1</v>
      </c>
      <c r="H578" s="26">
        <v>42.2</v>
      </c>
      <c r="I578" s="26">
        <v>41</v>
      </c>
      <c r="J578" s="26">
        <v>45.9</v>
      </c>
      <c r="K578" s="26">
        <v>48.2</v>
      </c>
      <c r="L578" s="26">
        <v>48.1</v>
      </c>
    </row>
    <row r="579" spans="1:12">
      <c r="A579" s="26" t="s">
        <v>995</v>
      </c>
      <c r="B579" s="26" t="s">
        <v>484</v>
      </c>
      <c r="C579" s="26">
        <v>38.4</v>
      </c>
      <c r="D579" s="26">
        <v>35</v>
      </c>
      <c r="E579" s="26">
        <v>40.4</v>
      </c>
      <c r="F579" s="26">
        <v>42.9</v>
      </c>
      <c r="G579" s="26">
        <v>42.2</v>
      </c>
      <c r="H579" s="26">
        <v>42.6</v>
      </c>
      <c r="I579" s="26">
        <v>43.8</v>
      </c>
      <c r="J579" s="26">
        <v>36.700000000000003</v>
      </c>
      <c r="K579" s="26">
        <v>34.1</v>
      </c>
      <c r="L579" s="26">
        <v>33.700000000000003</v>
      </c>
    </row>
    <row r="580" spans="1:12">
      <c r="A580" s="26" t="s">
        <v>996</v>
      </c>
      <c r="B580" s="26" t="s">
        <v>486</v>
      </c>
      <c r="C580" s="26">
        <v>1.9</v>
      </c>
      <c r="D580" s="26">
        <v>1.3</v>
      </c>
      <c r="E580" s="26">
        <v>1.7</v>
      </c>
      <c r="F580" s="26">
        <v>2</v>
      </c>
      <c r="G580" s="26">
        <v>1.7</v>
      </c>
      <c r="H580" s="26">
        <v>1.8</v>
      </c>
      <c r="I580" s="26">
        <v>1.7</v>
      </c>
      <c r="J580" s="26">
        <v>1</v>
      </c>
      <c r="K580" s="26">
        <v>0.8</v>
      </c>
      <c r="L580" s="26">
        <v>1</v>
      </c>
    </row>
    <row r="581" spans="1:12">
      <c r="A581" s="26" t="s">
        <v>997</v>
      </c>
      <c r="B581" s="26" t="s">
        <v>488</v>
      </c>
      <c r="C581" s="26">
        <v>2.1</v>
      </c>
      <c r="D581" s="26">
        <v>1.5</v>
      </c>
      <c r="E581" s="26">
        <v>2.2999999999999998</v>
      </c>
      <c r="F581" s="26">
        <v>2.8</v>
      </c>
      <c r="G581" s="26">
        <v>4</v>
      </c>
      <c r="H581" s="26">
        <v>4.2</v>
      </c>
      <c r="I581" s="26">
        <v>4.4000000000000004</v>
      </c>
      <c r="J581" s="26">
        <v>3.6</v>
      </c>
      <c r="K581" s="26">
        <v>3.4</v>
      </c>
      <c r="L581" s="26">
        <v>3.1</v>
      </c>
    </row>
    <row r="582" spans="1:12">
      <c r="A582" s="26" t="s">
        <v>998</v>
      </c>
      <c r="B582" s="26" t="s">
        <v>490</v>
      </c>
      <c r="C582" s="26">
        <v>34.4</v>
      </c>
      <c r="D582" s="26">
        <v>32.200000000000003</v>
      </c>
      <c r="E582" s="26">
        <v>36.4</v>
      </c>
      <c r="F582" s="26">
        <v>38.1</v>
      </c>
      <c r="G582" s="26">
        <v>36.5</v>
      </c>
      <c r="H582" s="26">
        <v>36.700000000000003</v>
      </c>
      <c r="I582" s="26">
        <v>37.799999999999997</v>
      </c>
      <c r="J582" s="26">
        <v>32.1</v>
      </c>
      <c r="K582" s="26">
        <v>29.9</v>
      </c>
      <c r="L582" s="26">
        <v>29.5</v>
      </c>
    </row>
    <row r="583" spans="1:12">
      <c r="A583" s="26" t="s">
        <v>999</v>
      </c>
      <c r="B583" s="28" t="s">
        <v>1000</v>
      </c>
      <c r="C583" s="26">
        <v>100</v>
      </c>
      <c r="D583" s="26">
        <v>100</v>
      </c>
      <c r="E583" s="26">
        <v>100</v>
      </c>
      <c r="F583" s="26">
        <v>100</v>
      </c>
      <c r="G583" s="26">
        <v>100</v>
      </c>
      <c r="H583" s="26">
        <v>100</v>
      </c>
      <c r="I583" s="26">
        <v>100</v>
      </c>
      <c r="J583" s="26">
        <v>100</v>
      </c>
      <c r="K583" s="26">
        <v>100</v>
      </c>
      <c r="L583" s="26">
        <v>100</v>
      </c>
    </row>
    <row r="584" spans="1:12">
      <c r="A584" s="26" t="s">
        <v>1001</v>
      </c>
      <c r="B584" s="26" t="s">
        <v>358</v>
      </c>
      <c r="C584" s="26">
        <v>64.900000000000006</v>
      </c>
      <c r="D584" s="26">
        <v>65.099999999999994</v>
      </c>
      <c r="E584" s="26">
        <v>65.099999999999994</v>
      </c>
      <c r="F584" s="26">
        <v>64.7</v>
      </c>
      <c r="G584" s="26">
        <v>65.3</v>
      </c>
      <c r="H584" s="26">
        <v>65.2</v>
      </c>
      <c r="I584" s="26">
        <v>64.599999999999994</v>
      </c>
      <c r="J584" s="26">
        <v>65.3</v>
      </c>
      <c r="K584" s="26">
        <v>64</v>
      </c>
      <c r="L584" s="26">
        <v>63.9</v>
      </c>
    </row>
    <row r="585" spans="1:12">
      <c r="A585" s="26" t="s">
        <v>1002</v>
      </c>
      <c r="B585" s="26" t="s">
        <v>360</v>
      </c>
      <c r="C585" s="26">
        <v>44.9</v>
      </c>
      <c r="D585" s="26">
        <v>45</v>
      </c>
      <c r="E585" s="26">
        <v>44.8</v>
      </c>
      <c r="F585" s="26">
        <v>44.9</v>
      </c>
      <c r="G585" s="26">
        <v>45.8</v>
      </c>
      <c r="H585" s="26">
        <v>46.2</v>
      </c>
      <c r="I585" s="26">
        <v>46.1</v>
      </c>
      <c r="J585" s="26">
        <v>47</v>
      </c>
      <c r="K585" s="26">
        <v>45.9</v>
      </c>
      <c r="L585" s="26">
        <v>46</v>
      </c>
    </row>
    <row r="586" spans="1:12">
      <c r="A586" s="26" t="s">
        <v>1003</v>
      </c>
      <c r="B586" s="26" t="s">
        <v>362</v>
      </c>
      <c r="C586" s="26">
        <v>1.8</v>
      </c>
      <c r="D586" s="26">
        <v>1.6</v>
      </c>
      <c r="E586" s="26">
        <v>1.5</v>
      </c>
      <c r="F586" s="26">
        <v>1.5</v>
      </c>
      <c r="G586" s="26">
        <v>1.5</v>
      </c>
      <c r="H586" s="26">
        <v>1.6</v>
      </c>
      <c r="I586" s="26">
        <v>1.6</v>
      </c>
      <c r="J586" s="26">
        <v>1.6</v>
      </c>
      <c r="K586" s="26">
        <v>1.7</v>
      </c>
      <c r="L586" s="26">
        <v>1.7</v>
      </c>
    </row>
    <row r="587" spans="1:12">
      <c r="A587" s="26" t="s">
        <v>1004</v>
      </c>
      <c r="B587" s="26" t="s">
        <v>364</v>
      </c>
      <c r="C587" s="26">
        <v>18.2</v>
      </c>
      <c r="D587" s="26">
        <v>18.600000000000001</v>
      </c>
      <c r="E587" s="26">
        <v>18.8</v>
      </c>
      <c r="F587" s="26">
        <v>18.3</v>
      </c>
      <c r="G587" s="26">
        <v>18</v>
      </c>
      <c r="H587" s="26">
        <v>17.3</v>
      </c>
      <c r="I587" s="26">
        <v>16.8</v>
      </c>
      <c r="J587" s="26">
        <v>16.7</v>
      </c>
      <c r="K587" s="26">
        <v>16.5</v>
      </c>
      <c r="L587" s="26">
        <v>16.3</v>
      </c>
    </row>
    <row r="588" spans="1:12">
      <c r="A588" s="26" t="s">
        <v>1005</v>
      </c>
      <c r="B588" s="26" t="s">
        <v>366</v>
      </c>
      <c r="C588" s="26">
        <v>35.1</v>
      </c>
      <c r="D588" s="26">
        <v>34.9</v>
      </c>
      <c r="E588" s="26">
        <v>34.9</v>
      </c>
      <c r="F588" s="26">
        <v>35.299999999999997</v>
      </c>
      <c r="G588" s="26">
        <v>34.700000000000003</v>
      </c>
      <c r="H588" s="26">
        <v>34.799999999999997</v>
      </c>
      <c r="I588" s="26">
        <v>35.4</v>
      </c>
      <c r="J588" s="26">
        <v>34.700000000000003</v>
      </c>
      <c r="K588" s="26">
        <v>36</v>
      </c>
      <c r="L588" s="26">
        <v>36.1</v>
      </c>
    </row>
    <row r="589" spans="1:12">
      <c r="A589" s="26" t="s">
        <v>1006</v>
      </c>
      <c r="B589" s="26" t="s">
        <v>368</v>
      </c>
      <c r="C589" s="26">
        <v>1</v>
      </c>
      <c r="D589" s="26">
        <v>0.7</v>
      </c>
      <c r="E589" s="26">
        <v>0.8</v>
      </c>
      <c r="F589" s="26">
        <v>0.9</v>
      </c>
      <c r="G589" s="26">
        <v>0.8</v>
      </c>
      <c r="H589" s="26">
        <v>0.9</v>
      </c>
      <c r="I589" s="26">
        <v>0.8</v>
      </c>
      <c r="J589" s="26">
        <v>0.7</v>
      </c>
      <c r="K589" s="26">
        <v>0.6</v>
      </c>
      <c r="L589" s="26">
        <v>0.6</v>
      </c>
    </row>
    <row r="590" spans="1:12">
      <c r="A590" s="26" t="s">
        <v>1007</v>
      </c>
      <c r="B590" s="26" t="s">
        <v>370</v>
      </c>
      <c r="C590" s="26">
        <v>5</v>
      </c>
      <c r="D590" s="26">
        <v>4.3</v>
      </c>
      <c r="E590" s="26">
        <v>5</v>
      </c>
      <c r="F590" s="26">
        <v>5.3</v>
      </c>
      <c r="G590" s="26">
        <v>5.3</v>
      </c>
      <c r="H590" s="26">
        <v>5.3</v>
      </c>
      <c r="I590" s="26">
        <v>5.3</v>
      </c>
      <c r="J590" s="26">
        <v>4.8</v>
      </c>
      <c r="K590" s="26">
        <v>5</v>
      </c>
      <c r="L590" s="26">
        <v>4.9000000000000004</v>
      </c>
    </row>
    <row r="591" spans="1:12">
      <c r="A591" s="26" t="s">
        <v>1008</v>
      </c>
      <c r="B591" s="26" t="s">
        <v>372</v>
      </c>
      <c r="C591" s="26">
        <v>29.2</v>
      </c>
      <c r="D591" s="26">
        <v>29.8</v>
      </c>
      <c r="E591" s="26">
        <v>29</v>
      </c>
      <c r="F591" s="26">
        <v>29</v>
      </c>
      <c r="G591" s="26">
        <v>28.5</v>
      </c>
      <c r="H591" s="26">
        <v>28.7</v>
      </c>
      <c r="I591" s="26">
        <v>29.3</v>
      </c>
      <c r="J591" s="26">
        <v>29.2</v>
      </c>
      <c r="K591" s="26">
        <v>30.4</v>
      </c>
      <c r="L591" s="26">
        <v>30.6</v>
      </c>
    </row>
    <row r="592" spans="1:12">
      <c r="A592" s="26" t="s">
        <v>1009</v>
      </c>
      <c r="B592" s="28" t="s">
        <v>1010</v>
      </c>
      <c r="C592" s="26">
        <v>100</v>
      </c>
      <c r="D592" s="26">
        <v>100</v>
      </c>
      <c r="E592" s="26">
        <v>100</v>
      </c>
      <c r="F592" s="26">
        <v>100</v>
      </c>
      <c r="G592" s="26">
        <v>100</v>
      </c>
      <c r="H592" s="26">
        <v>100</v>
      </c>
      <c r="I592" s="26">
        <v>100</v>
      </c>
      <c r="J592" s="26">
        <v>100</v>
      </c>
      <c r="K592" s="26">
        <v>100</v>
      </c>
      <c r="L592" s="26">
        <v>100</v>
      </c>
    </row>
    <row r="593" spans="1:12">
      <c r="A593" s="26" t="s">
        <v>1011</v>
      </c>
      <c r="B593" s="26" t="s">
        <v>322</v>
      </c>
      <c r="C593" s="26">
        <v>66.599999999999994</v>
      </c>
      <c r="D593" s="26">
        <v>66.099999999999994</v>
      </c>
      <c r="E593" s="26">
        <v>65.8</v>
      </c>
      <c r="F593" s="26">
        <v>65.7</v>
      </c>
      <c r="G593" s="26">
        <v>66.599999999999994</v>
      </c>
      <c r="H593" s="26">
        <v>66.400000000000006</v>
      </c>
      <c r="I593" s="26">
        <v>66</v>
      </c>
      <c r="J593" s="26">
        <v>67.2</v>
      </c>
      <c r="K593" s="26">
        <v>65.8</v>
      </c>
      <c r="L593" s="26">
        <v>65</v>
      </c>
    </row>
    <row r="594" spans="1:12">
      <c r="A594" s="26" t="s">
        <v>1012</v>
      </c>
      <c r="B594" s="26" t="s">
        <v>324</v>
      </c>
      <c r="C594" s="26">
        <v>42.7</v>
      </c>
      <c r="D594" s="26">
        <v>42.9</v>
      </c>
      <c r="E594" s="26">
        <v>42.2</v>
      </c>
      <c r="F594" s="26">
        <v>42.5</v>
      </c>
      <c r="G594" s="26">
        <v>43.5</v>
      </c>
      <c r="H594" s="26">
        <v>44</v>
      </c>
      <c r="I594" s="26">
        <v>44.2</v>
      </c>
      <c r="J594" s="26">
        <v>45.5</v>
      </c>
      <c r="K594" s="26">
        <v>44.6</v>
      </c>
      <c r="L594" s="26">
        <v>44.1</v>
      </c>
    </row>
    <row r="595" spans="1:12">
      <c r="A595" s="26" t="s">
        <v>1013</v>
      </c>
      <c r="B595" s="26" t="s">
        <v>326</v>
      </c>
      <c r="C595" s="26">
        <v>1.9</v>
      </c>
      <c r="D595" s="26">
        <v>1.4</v>
      </c>
      <c r="E595" s="26">
        <v>1.5</v>
      </c>
      <c r="F595" s="26">
        <v>1.5</v>
      </c>
      <c r="G595" s="26">
        <v>1.5</v>
      </c>
      <c r="H595" s="26">
        <v>1.7</v>
      </c>
      <c r="I595" s="26">
        <v>1.7</v>
      </c>
      <c r="J595" s="26">
        <v>1.7</v>
      </c>
      <c r="K595" s="26">
        <v>1.8</v>
      </c>
      <c r="L595" s="26">
        <v>1.8</v>
      </c>
    </row>
    <row r="596" spans="1:12">
      <c r="A596" s="26" t="s">
        <v>1014</v>
      </c>
      <c r="B596" s="26" t="s">
        <v>328</v>
      </c>
      <c r="C596" s="26">
        <v>22.1</v>
      </c>
      <c r="D596" s="26">
        <v>21.8</v>
      </c>
      <c r="E596" s="26">
        <v>22.1</v>
      </c>
      <c r="F596" s="26">
        <v>21.8</v>
      </c>
      <c r="G596" s="26">
        <v>21.5</v>
      </c>
      <c r="H596" s="26">
        <v>20.7</v>
      </c>
      <c r="I596" s="26">
        <v>20.100000000000001</v>
      </c>
      <c r="J596" s="26">
        <v>20</v>
      </c>
      <c r="K596" s="26">
        <v>19.399999999999999</v>
      </c>
      <c r="L596" s="26">
        <v>19.100000000000001</v>
      </c>
    </row>
    <row r="597" spans="1:12">
      <c r="A597" s="26" t="s">
        <v>1015</v>
      </c>
      <c r="B597" s="26" t="s">
        <v>330</v>
      </c>
      <c r="C597" s="26">
        <v>33.4</v>
      </c>
      <c r="D597" s="26">
        <v>33.9</v>
      </c>
      <c r="E597" s="26">
        <v>34.200000000000003</v>
      </c>
      <c r="F597" s="26">
        <v>34.299999999999997</v>
      </c>
      <c r="G597" s="26">
        <v>33.4</v>
      </c>
      <c r="H597" s="26">
        <v>33.6</v>
      </c>
      <c r="I597" s="26">
        <v>34</v>
      </c>
      <c r="J597" s="26">
        <v>32.799999999999997</v>
      </c>
      <c r="K597" s="26">
        <v>34.200000000000003</v>
      </c>
      <c r="L597" s="26">
        <v>35</v>
      </c>
    </row>
    <row r="598" spans="1:12">
      <c r="A598" s="26" t="s">
        <v>1016</v>
      </c>
      <c r="B598" s="26" t="s">
        <v>332</v>
      </c>
      <c r="C598" s="26">
        <v>0.5</v>
      </c>
      <c r="D598" s="26">
        <v>0.4</v>
      </c>
      <c r="E598" s="26">
        <v>0.5</v>
      </c>
      <c r="F598" s="26">
        <v>0.6</v>
      </c>
      <c r="G598" s="26">
        <v>0.5</v>
      </c>
      <c r="H598" s="26">
        <v>0.5</v>
      </c>
      <c r="I598" s="26">
        <v>0.5</v>
      </c>
      <c r="J598" s="26">
        <v>0.4</v>
      </c>
      <c r="K598" s="26">
        <v>0.4</v>
      </c>
      <c r="L598" s="26">
        <v>0.3</v>
      </c>
    </row>
    <row r="599" spans="1:12">
      <c r="A599" s="26" t="s">
        <v>1017</v>
      </c>
      <c r="B599" s="26" t="s">
        <v>334</v>
      </c>
      <c r="C599" s="26">
        <v>4.2</v>
      </c>
      <c r="D599" s="26">
        <v>3.6</v>
      </c>
      <c r="E599" s="26">
        <v>4.5</v>
      </c>
      <c r="F599" s="26">
        <v>4.9000000000000004</v>
      </c>
      <c r="G599" s="26">
        <v>5</v>
      </c>
      <c r="H599" s="26">
        <v>4.9000000000000004</v>
      </c>
      <c r="I599" s="26">
        <v>4.9000000000000004</v>
      </c>
      <c r="J599" s="26">
        <v>4.5999999999999996</v>
      </c>
      <c r="K599" s="26">
        <v>4.9000000000000004</v>
      </c>
      <c r="L599" s="26">
        <v>4.7</v>
      </c>
    </row>
    <row r="600" spans="1:12">
      <c r="A600" s="26" t="s">
        <v>1018</v>
      </c>
      <c r="B600" s="26" t="s">
        <v>336</v>
      </c>
      <c r="C600" s="26">
        <v>28.7</v>
      </c>
      <c r="D600" s="26">
        <v>29.9</v>
      </c>
      <c r="E600" s="26">
        <v>29.2</v>
      </c>
      <c r="F600" s="26">
        <v>28.8</v>
      </c>
      <c r="G600" s="26">
        <v>27.9</v>
      </c>
      <c r="H600" s="26">
        <v>28.2</v>
      </c>
      <c r="I600" s="26">
        <v>28.6</v>
      </c>
      <c r="J600" s="26">
        <v>27.8</v>
      </c>
      <c r="K600" s="26">
        <v>29</v>
      </c>
      <c r="L600" s="26">
        <v>30</v>
      </c>
    </row>
    <row r="601" spans="1:12">
      <c r="A601" s="26" t="s">
        <v>1019</v>
      </c>
      <c r="B601" s="28" t="s">
        <v>1020</v>
      </c>
      <c r="C601" s="26">
        <v>100</v>
      </c>
      <c r="D601" s="26">
        <v>100</v>
      </c>
      <c r="E601" s="26">
        <v>100</v>
      </c>
      <c r="F601" s="26">
        <v>100</v>
      </c>
      <c r="G601" s="26">
        <v>100</v>
      </c>
      <c r="H601" s="26">
        <v>100</v>
      </c>
      <c r="I601" s="26">
        <v>100</v>
      </c>
      <c r="J601" s="26">
        <v>100</v>
      </c>
      <c r="K601" s="26">
        <v>100</v>
      </c>
      <c r="L601" s="26">
        <v>100</v>
      </c>
    </row>
    <row r="602" spans="1:12">
      <c r="A602" s="26" t="s">
        <v>1021</v>
      </c>
      <c r="B602" s="26" t="s">
        <v>322</v>
      </c>
      <c r="C602" s="26">
        <v>82.4</v>
      </c>
      <c r="D602" s="26">
        <v>75.8</v>
      </c>
      <c r="E602" s="26">
        <v>71.5</v>
      </c>
      <c r="F602" s="26">
        <v>72.400000000000006</v>
      </c>
      <c r="G602" s="26">
        <v>70.599999999999994</v>
      </c>
      <c r="H602" s="26">
        <v>70.8</v>
      </c>
      <c r="I602" s="26">
        <v>71.099999999999994</v>
      </c>
      <c r="J602" s="26">
        <v>70.5</v>
      </c>
      <c r="K602" s="26">
        <v>72.2</v>
      </c>
      <c r="L602" s="26">
        <v>71.599999999999994</v>
      </c>
    </row>
    <row r="603" spans="1:12">
      <c r="A603" s="26" t="s">
        <v>1022</v>
      </c>
      <c r="B603" s="26" t="s">
        <v>324</v>
      </c>
      <c r="C603" s="26">
        <v>38.799999999999997</v>
      </c>
      <c r="D603" s="26">
        <v>39.200000000000003</v>
      </c>
      <c r="E603" s="26">
        <v>38</v>
      </c>
      <c r="F603" s="26">
        <v>37.700000000000003</v>
      </c>
      <c r="G603" s="26">
        <v>37.6</v>
      </c>
      <c r="H603" s="26">
        <v>37.9</v>
      </c>
      <c r="I603" s="26">
        <v>37.5</v>
      </c>
      <c r="J603" s="26">
        <v>36.4</v>
      </c>
      <c r="K603" s="26">
        <v>36.200000000000003</v>
      </c>
      <c r="L603" s="26">
        <v>35.6</v>
      </c>
    </row>
    <row r="604" spans="1:12">
      <c r="A604" s="26" t="s">
        <v>1023</v>
      </c>
      <c r="B604" s="26" t="s">
        <v>326</v>
      </c>
      <c r="C604" s="26">
        <v>5.4</v>
      </c>
      <c r="D604" s="26">
        <v>2.9</v>
      </c>
      <c r="E604" s="26">
        <v>3</v>
      </c>
      <c r="F604" s="26">
        <v>3.2</v>
      </c>
      <c r="G604" s="26">
        <v>3.5</v>
      </c>
      <c r="H604" s="26">
        <v>4.3</v>
      </c>
      <c r="I604" s="26">
        <v>4.5</v>
      </c>
      <c r="J604" s="26">
        <v>4.7</v>
      </c>
      <c r="K604" s="26">
        <v>5.0999999999999996</v>
      </c>
      <c r="L604" s="26">
        <v>5.3</v>
      </c>
    </row>
    <row r="605" spans="1:12">
      <c r="A605" s="26" t="s">
        <v>1024</v>
      </c>
      <c r="B605" s="26" t="s">
        <v>328</v>
      </c>
      <c r="C605" s="26">
        <v>38.1</v>
      </c>
      <c r="D605" s="26">
        <v>33.700000000000003</v>
      </c>
      <c r="E605" s="26">
        <v>30.5</v>
      </c>
      <c r="F605" s="26">
        <v>31.4</v>
      </c>
      <c r="G605" s="26">
        <v>29.4</v>
      </c>
      <c r="H605" s="26">
        <v>28.6</v>
      </c>
      <c r="I605" s="26">
        <v>29.2</v>
      </c>
      <c r="J605" s="26">
        <v>29.4</v>
      </c>
      <c r="K605" s="26">
        <v>30.9</v>
      </c>
      <c r="L605" s="26">
        <v>30.7</v>
      </c>
    </row>
    <row r="606" spans="1:12">
      <c r="A606" s="26" t="s">
        <v>1025</v>
      </c>
      <c r="B606" s="26" t="s">
        <v>330</v>
      </c>
      <c r="C606" s="26">
        <v>17.600000000000001</v>
      </c>
      <c r="D606" s="26">
        <v>24.2</v>
      </c>
      <c r="E606" s="26">
        <v>28.5</v>
      </c>
      <c r="F606" s="26">
        <v>27.6</v>
      </c>
      <c r="G606" s="26">
        <v>29.4</v>
      </c>
      <c r="H606" s="26">
        <v>29.2</v>
      </c>
      <c r="I606" s="26">
        <v>28.9</v>
      </c>
      <c r="J606" s="26">
        <v>29.5</v>
      </c>
      <c r="K606" s="26">
        <v>27.8</v>
      </c>
      <c r="L606" s="26">
        <v>28.4</v>
      </c>
    </row>
    <row r="607" spans="1:12">
      <c r="A607" s="26" t="s">
        <v>1026</v>
      </c>
      <c r="B607" s="26" t="s">
        <v>332</v>
      </c>
      <c r="C607" s="26">
        <v>0.2</v>
      </c>
      <c r="D607" s="26">
        <v>0.1</v>
      </c>
      <c r="E607" s="26">
        <v>0.2</v>
      </c>
      <c r="F607" s="26">
        <v>0.2</v>
      </c>
      <c r="G607" s="26">
        <v>0.2</v>
      </c>
      <c r="H607" s="26">
        <v>0.2</v>
      </c>
      <c r="I607" s="26">
        <v>0.2</v>
      </c>
      <c r="J607" s="26">
        <v>0.2</v>
      </c>
      <c r="K607" s="26">
        <v>0.1</v>
      </c>
      <c r="L607" s="26">
        <v>0.1</v>
      </c>
    </row>
    <row r="608" spans="1:12">
      <c r="A608" s="26" t="s">
        <v>1027</v>
      </c>
      <c r="B608" s="26" t="s">
        <v>334</v>
      </c>
      <c r="C608" s="26">
        <v>0.9</v>
      </c>
      <c r="D608" s="26">
        <v>0.9</v>
      </c>
      <c r="E608" s="26">
        <v>1.4</v>
      </c>
      <c r="F608" s="26">
        <v>1.3</v>
      </c>
      <c r="G608" s="26">
        <v>1.3</v>
      </c>
      <c r="H608" s="26">
        <v>1.4</v>
      </c>
      <c r="I608" s="26">
        <v>1.3</v>
      </c>
      <c r="J608" s="26">
        <v>1.2</v>
      </c>
      <c r="K608" s="26">
        <v>1.1000000000000001</v>
      </c>
      <c r="L608" s="26">
        <v>1.1000000000000001</v>
      </c>
    </row>
    <row r="609" spans="1:12">
      <c r="A609" s="26" t="s">
        <v>1028</v>
      </c>
      <c r="B609" s="26" t="s">
        <v>336</v>
      </c>
      <c r="C609" s="26">
        <v>16.600000000000001</v>
      </c>
      <c r="D609" s="26">
        <v>23.2</v>
      </c>
      <c r="E609" s="26">
        <v>27</v>
      </c>
      <c r="F609" s="26">
        <v>26.2</v>
      </c>
      <c r="G609" s="26">
        <v>27.9</v>
      </c>
      <c r="H609" s="26">
        <v>27.6</v>
      </c>
      <c r="I609" s="26">
        <v>27.3</v>
      </c>
      <c r="J609" s="26">
        <v>28.1</v>
      </c>
      <c r="K609" s="26">
        <v>26.5</v>
      </c>
      <c r="L609" s="26">
        <v>27.2</v>
      </c>
    </row>
    <row r="610" spans="1:12">
      <c r="A610" s="26" t="s">
        <v>1029</v>
      </c>
      <c r="B610" s="28" t="s">
        <v>1030</v>
      </c>
      <c r="C610" s="26">
        <v>100</v>
      </c>
      <c r="D610" s="26">
        <v>100</v>
      </c>
      <c r="E610" s="26">
        <v>100</v>
      </c>
      <c r="F610" s="26">
        <v>100</v>
      </c>
      <c r="G610" s="26">
        <v>100</v>
      </c>
      <c r="H610" s="26">
        <v>100</v>
      </c>
      <c r="I610" s="26">
        <v>100</v>
      </c>
      <c r="J610" s="26">
        <v>100</v>
      </c>
      <c r="K610" s="26">
        <v>100</v>
      </c>
      <c r="L610" s="26">
        <v>100</v>
      </c>
    </row>
    <row r="611" spans="1:12">
      <c r="A611" s="26" t="s">
        <v>1031</v>
      </c>
      <c r="B611" s="26" t="s">
        <v>322</v>
      </c>
      <c r="C611" s="26">
        <v>64.3</v>
      </c>
      <c r="D611" s="26">
        <v>67.599999999999994</v>
      </c>
      <c r="E611" s="26">
        <v>66.5</v>
      </c>
      <c r="F611" s="26">
        <v>67.8</v>
      </c>
      <c r="G611" s="26">
        <v>71.2</v>
      </c>
      <c r="H611" s="26">
        <v>71</v>
      </c>
      <c r="I611" s="26">
        <v>70.3</v>
      </c>
      <c r="J611" s="26">
        <v>74.2</v>
      </c>
      <c r="K611" s="26">
        <v>73.900000000000006</v>
      </c>
      <c r="L611" s="26">
        <v>73.5</v>
      </c>
    </row>
    <row r="612" spans="1:12">
      <c r="A612" s="26" t="s">
        <v>1032</v>
      </c>
      <c r="B612" s="26" t="s">
        <v>324</v>
      </c>
      <c r="C612" s="26">
        <v>53.1</v>
      </c>
      <c r="D612" s="26">
        <v>52.7</v>
      </c>
      <c r="E612" s="26">
        <v>51.3</v>
      </c>
      <c r="F612" s="26">
        <v>52</v>
      </c>
      <c r="G612" s="26">
        <v>54.4</v>
      </c>
      <c r="H612" s="26">
        <v>55</v>
      </c>
      <c r="I612" s="26">
        <v>56.6</v>
      </c>
      <c r="J612" s="26">
        <v>61.2</v>
      </c>
      <c r="K612" s="26">
        <v>60</v>
      </c>
      <c r="L612" s="26">
        <v>59.8</v>
      </c>
    </row>
    <row r="613" spans="1:12">
      <c r="A613" s="26" t="s">
        <v>1033</v>
      </c>
      <c r="B613" s="26" t="s">
        <v>326</v>
      </c>
      <c r="C613" s="26">
        <v>1.3</v>
      </c>
      <c r="D613" s="26">
        <v>1.3</v>
      </c>
      <c r="E613" s="26">
        <v>1.3</v>
      </c>
      <c r="F613" s="26">
        <v>1.3</v>
      </c>
      <c r="G613" s="26">
        <v>1.3</v>
      </c>
      <c r="H613" s="26">
        <v>1.4</v>
      </c>
      <c r="I613" s="26">
        <v>1.4</v>
      </c>
      <c r="J613" s="26">
        <v>1.5</v>
      </c>
      <c r="K613" s="26">
        <v>1.4</v>
      </c>
      <c r="L613" s="26">
        <v>1.4</v>
      </c>
    </row>
    <row r="614" spans="1:12">
      <c r="A614" s="26" t="s">
        <v>1034</v>
      </c>
      <c r="B614" s="26" t="s">
        <v>328</v>
      </c>
      <c r="C614" s="26">
        <v>9.9</v>
      </c>
      <c r="D614" s="26">
        <v>13.5</v>
      </c>
      <c r="E614" s="26">
        <v>13.9</v>
      </c>
      <c r="F614" s="26">
        <v>14.5</v>
      </c>
      <c r="G614" s="26">
        <v>15.5</v>
      </c>
      <c r="H614" s="26">
        <v>14.6</v>
      </c>
      <c r="I614" s="26">
        <v>12.3</v>
      </c>
      <c r="J614" s="26">
        <v>11.5</v>
      </c>
      <c r="K614" s="26">
        <v>12.4</v>
      </c>
      <c r="L614" s="26">
        <v>12.3</v>
      </c>
    </row>
    <row r="615" spans="1:12">
      <c r="A615" s="26" t="s">
        <v>1035</v>
      </c>
      <c r="B615" s="26" t="s">
        <v>330</v>
      </c>
      <c r="C615" s="26">
        <v>35.700000000000003</v>
      </c>
      <c r="D615" s="26">
        <v>32.4</v>
      </c>
      <c r="E615" s="26">
        <v>33.5</v>
      </c>
      <c r="F615" s="26">
        <v>32.200000000000003</v>
      </c>
      <c r="G615" s="26">
        <v>28.8</v>
      </c>
      <c r="H615" s="26">
        <v>29</v>
      </c>
      <c r="I615" s="26">
        <v>29.7</v>
      </c>
      <c r="J615" s="26">
        <v>25.8</v>
      </c>
      <c r="K615" s="26">
        <v>26.1</v>
      </c>
      <c r="L615" s="26">
        <v>26.5</v>
      </c>
    </row>
    <row r="616" spans="1:12">
      <c r="A616" s="26" t="s">
        <v>1036</v>
      </c>
      <c r="B616" s="26" t="s">
        <v>332</v>
      </c>
      <c r="C616" s="26">
        <v>0.5</v>
      </c>
      <c r="D616" s="26">
        <v>0.5</v>
      </c>
      <c r="E616" s="26">
        <v>0.5</v>
      </c>
      <c r="F616" s="26">
        <v>0.5</v>
      </c>
      <c r="G616" s="26">
        <v>0.3</v>
      </c>
      <c r="H616" s="26">
        <v>0.4</v>
      </c>
      <c r="I616" s="26">
        <v>0.3</v>
      </c>
      <c r="J616" s="26">
        <v>0.2</v>
      </c>
      <c r="K616" s="26">
        <v>0.2</v>
      </c>
      <c r="L616" s="26">
        <v>0.2</v>
      </c>
    </row>
    <row r="617" spans="1:12">
      <c r="A617" s="26" t="s">
        <v>1037</v>
      </c>
      <c r="B617" s="26" t="s">
        <v>334</v>
      </c>
      <c r="C617" s="26">
        <v>2.6</v>
      </c>
      <c r="D617" s="26">
        <v>2.2000000000000002</v>
      </c>
      <c r="E617" s="26">
        <v>3.4</v>
      </c>
      <c r="F617" s="26">
        <v>3.8</v>
      </c>
      <c r="G617" s="26">
        <v>3.8</v>
      </c>
      <c r="H617" s="26">
        <v>3.7</v>
      </c>
      <c r="I617" s="26">
        <v>3.7</v>
      </c>
      <c r="J617" s="26">
        <v>3.3</v>
      </c>
      <c r="K617" s="26">
        <v>3.5</v>
      </c>
      <c r="L617" s="26">
        <v>3.2</v>
      </c>
    </row>
    <row r="618" spans="1:12">
      <c r="A618" s="26" t="s">
        <v>1038</v>
      </c>
      <c r="B618" s="26" t="s">
        <v>336</v>
      </c>
      <c r="C618" s="26">
        <v>32.5</v>
      </c>
      <c r="D618" s="26">
        <v>29.8</v>
      </c>
      <c r="E618" s="26">
        <v>29.7</v>
      </c>
      <c r="F618" s="26">
        <v>27.9</v>
      </c>
      <c r="G618" s="26">
        <v>24.7</v>
      </c>
      <c r="H618" s="26">
        <v>24.9</v>
      </c>
      <c r="I618" s="26">
        <v>25.7</v>
      </c>
      <c r="J618" s="26">
        <v>22.3</v>
      </c>
      <c r="K618" s="26">
        <v>22.5</v>
      </c>
      <c r="L618" s="26">
        <v>23</v>
      </c>
    </row>
    <row r="619" spans="1:12">
      <c r="A619" s="26" t="s">
        <v>1039</v>
      </c>
      <c r="B619" s="28" t="s">
        <v>1040</v>
      </c>
      <c r="C619" s="26">
        <v>100</v>
      </c>
      <c r="D619" s="26">
        <v>100</v>
      </c>
      <c r="E619" s="26">
        <v>100</v>
      </c>
      <c r="F619" s="26">
        <v>100</v>
      </c>
      <c r="G619" s="26">
        <v>100</v>
      </c>
      <c r="H619" s="26">
        <v>100</v>
      </c>
      <c r="I619" s="26">
        <v>100</v>
      </c>
      <c r="J619" s="26">
        <v>100</v>
      </c>
      <c r="K619" s="26">
        <v>100</v>
      </c>
      <c r="L619" s="26">
        <v>100</v>
      </c>
    </row>
    <row r="620" spans="1:12">
      <c r="A620" s="26" t="s">
        <v>1041</v>
      </c>
      <c r="B620" s="26" t="s">
        <v>322</v>
      </c>
      <c r="C620" s="26">
        <v>62.9</v>
      </c>
      <c r="D620" s="26">
        <v>63</v>
      </c>
      <c r="E620" s="26">
        <v>63.9</v>
      </c>
      <c r="F620" s="26">
        <v>63.3</v>
      </c>
      <c r="G620" s="26">
        <v>64</v>
      </c>
      <c r="H620" s="26">
        <v>63.7</v>
      </c>
      <c r="I620" s="26">
        <v>63.4</v>
      </c>
      <c r="J620" s="26">
        <v>64.3</v>
      </c>
      <c r="K620" s="26">
        <v>61.7</v>
      </c>
      <c r="L620" s="26">
        <v>60.7</v>
      </c>
    </row>
    <row r="621" spans="1:12">
      <c r="A621" s="26" t="s">
        <v>1042</v>
      </c>
      <c r="B621" s="26" t="s">
        <v>324</v>
      </c>
      <c r="C621" s="26">
        <v>41</v>
      </c>
      <c r="D621" s="26">
        <v>41.2</v>
      </c>
      <c r="E621" s="26">
        <v>40.700000000000003</v>
      </c>
      <c r="F621" s="26">
        <v>40.9</v>
      </c>
      <c r="G621" s="26">
        <v>41.7</v>
      </c>
      <c r="H621" s="26">
        <v>42.2</v>
      </c>
      <c r="I621" s="26">
        <v>42.2</v>
      </c>
      <c r="J621" s="26">
        <v>43.2</v>
      </c>
      <c r="K621" s="26">
        <v>42.1</v>
      </c>
      <c r="L621" s="26">
        <v>41.5</v>
      </c>
    </row>
    <row r="622" spans="1:12">
      <c r="A622" s="26" t="s">
        <v>1043</v>
      </c>
      <c r="B622" s="26" t="s">
        <v>326</v>
      </c>
      <c r="C622" s="26">
        <v>1</v>
      </c>
      <c r="D622" s="26">
        <v>1.1000000000000001</v>
      </c>
      <c r="E622" s="26">
        <v>1.1000000000000001</v>
      </c>
      <c r="F622" s="26">
        <v>1</v>
      </c>
      <c r="G622" s="26">
        <v>1</v>
      </c>
      <c r="H622" s="26">
        <v>1.1000000000000001</v>
      </c>
      <c r="I622" s="26">
        <v>1.1000000000000001</v>
      </c>
      <c r="J622" s="26">
        <v>1</v>
      </c>
      <c r="K622" s="26">
        <v>1</v>
      </c>
      <c r="L622" s="26">
        <v>1</v>
      </c>
    </row>
    <row r="623" spans="1:12">
      <c r="A623" s="26" t="s">
        <v>1044</v>
      </c>
      <c r="B623" s="26" t="s">
        <v>328</v>
      </c>
      <c r="C623" s="26">
        <v>20.9</v>
      </c>
      <c r="D623" s="26">
        <v>20.7</v>
      </c>
      <c r="E623" s="26">
        <v>22.2</v>
      </c>
      <c r="F623" s="26">
        <v>21.3</v>
      </c>
      <c r="G623" s="26">
        <v>21.3</v>
      </c>
      <c r="H623" s="26">
        <v>20.399999999999999</v>
      </c>
      <c r="I623" s="26">
        <v>20.100000000000001</v>
      </c>
      <c r="J623" s="26">
        <v>20.100000000000001</v>
      </c>
      <c r="K623" s="26">
        <v>18.600000000000001</v>
      </c>
      <c r="L623" s="26">
        <v>18.2</v>
      </c>
    </row>
    <row r="624" spans="1:12">
      <c r="A624" s="26" t="s">
        <v>1045</v>
      </c>
      <c r="B624" s="26" t="s">
        <v>330</v>
      </c>
      <c r="C624" s="26">
        <v>37.1</v>
      </c>
      <c r="D624" s="26">
        <v>37</v>
      </c>
      <c r="E624" s="26">
        <v>36.1</v>
      </c>
      <c r="F624" s="26">
        <v>36.700000000000003</v>
      </c>
      <c r="G624" s="26">
        <v>36</v>
      </c>
      <c r="H624" s="26">
        <v>36.299999999999997</v>
      </c>
      <c r="I624" s="26">
        <v>36.6</v>
      </c>
      <c r="J624" s="26">
        <v>35.700000000000003</v>
      </c>
      <c r="K624" s="26">
        <v>38.299999999999997</v>
      </c>
      <c r="L624" s="26">
        <v>39.299999999999997</v>
      </c>
    </row>
    <row r="625" spans="1:12">
      <c r="A625" s="26" t="s">
        <v>1046</v>
      </c>
      <c r="B625" s="26" t="s">
        <v>332</v>
      </c>
      <c r="C625" s="26">
        <v>0.5</v>
      </c>
      <c r="D625" s="26">
        <v>0.5</v>
      </c>
      <c r="E625" s="26">
        <v>0.6</v>
      </c>
      <c r="F625" s="26">
        <v>0.7</v>
      </c>
      <c r="G625" s="26">
        <v>0.6</v>
      </c>
      <c r="H625" s="26">
        <v>0.6</v>
      </c>
      <c r="I625" s="26">
        <v>0.7</v>
      </c>
      <c r="J625" s="26">
        <v>0.5</v>
      </c>
      <c r="K625" s="26">
        <v>0.5</v>
      </c>
      <c r="L625" s="26">
        <v>0.4</v>
      </c>
    </row>
    <row r="626" spans="1:12">
      <c r="A626" s="26" t="s">
        <v>1047</v>
      </c>
      <c r="B626" s="26" t="s">
        <v>334</v>
      </c>
      <c r="C626" s="26">
        <v>5.5</v>
      </c>
      <c r="D626" s="26">
        <v>4.7</v>
      </c>
      <c r="E626" s="26">
        <v>5.8</v>
      </c>
      <c r="F626" s="26">
        <v>6.2</v>
      </c>
      <c r="G626" s="26">
        <v>6.3</v>
      </c>
      <c r="H626" s="26">
        <v>6.2</v>
      </c>
      <c r="I626" s="26">
        <v>6.2</v>
      </c>
      <c r="J626" s="26">
        <v>5.8</v>
      </c>
      <c r="K626" s="26">
        <v>6.2</v>
      </c>
      <c r="L626" s="26">
        <v>6.1</v>
      </c>
    </row>
    <row r="627" spans="1:12">
      <c r="A627" s="26" t="s">
        <v>1048</v>
      </c>
      <c r="B627" s="26" t="s">
        <v>336</v>
      </c>
      <c r="C627" s="26">
        <v>31.1</v>
      </c>
      <c r="D627" s="26">
        <v>31.8</v>
      </c>
      <c r="E627" s="26">
        <v>29.7</v>
      </c>
      <c r="F627" s="26">
        <v>29.8</v>
      </c>
      <c r="G627" s="26">
        <v>29</v>
      </c>
      <c r="H627" s="26">
        <v>29.4</v>
      </c>
      <c r="I627" s="26">
        <v>29.8</v>
      </c>
      <c r="J627" s="26">
        <v>29.4</v>
      </c>
      <c r="K627" s="26">
        <v>31.6</v>
      </c>
      <c r="L627" s="26">
        <v>32.799999999999997</v>
      </c>
    </row>
    <row r="628" spans="1:12">
      <c r="A628" s="26" t="s">
        <v>1049</v>
      </c>
      <c r="B628" s="28" t="s">
        <v>1050</v>
      </c>
      <c r="C628" s="26">
        <v>100</v>
      </c>
      <c r="D628" s="26">
        <v>100</v>
      </c>
      <c r="E628" s="26">
        <v>100</v>
      </c>
      <c r="F628" s="26">
        <v>100</v>
      </c>
      <c r="G628" s="26">
        <v>100</v>
      </c>
      <c r="H628" s="26">
        <v>100</v>
      </c>
      <c r="I628" s="26">
        <v>100</v>
      </c>
      <c r="J628" s="26">
        <v>100</v>
      </c>
      <c r="K628" s="26">
        <v>100</v>
      </c>
      <c r="L628" s="26">
        <v>100</v>
      </c>
    </row>
    <row r="629" spans="1:12">
      <c r="A629" s="26" t="s">
        <v>1051</v>
      </c>
      <c r="B629" s="26" t="s">
        <v>358</v>
      </c>
      <c r="C629" s="26">
        <v>59.3</v>
      </c>
      <c r="D629" s="26">
        <v>61.2</v>
      </c>
      <c r="E629" s="26">
        <v>62.9</v>
      </c>
      <c r="F629" s="26">
        <v>62.3</v>
      </c>
      <c r="G629" s="26">
        <v>63.1</v>
      </c>
      <c r="H629" s="26">
        <v>64.099999999999994</v>
      </c>
      <c r="I629" s="26">
        <v>64.8</v>
      </c>
      <c r="J629" s="26">
        <v>65.8</v>
      </c>
      <c r="K629" s="26">
        <v>65.099999999999994</v>
      </c>
      <c r="L629" s="26">
        <v>67.3</v>
      </c>
    </row>
    <row r="630" spans="1:12">
      <c r="A630" s="26" t="s">
        <v>1052</v>
      </c>
      <c r="B630" s="26" t="s">
        <v>360</v>
      </c>
      <c r="C630" s="26">
        <v>51.1</v>
      </c>
      <c r="D630" s="26">
        <v>52</v>
      </c>
      <c r="E630" s="26">
        <v>53.8</v>
      </c>
      <c r="F630" s="26">
        <v>53.3</v>
      </c>
      <c r="G630" s="26">
        <v>54.2</v>
      </c>
      <c r="H630" s="26">
        <v>55.1</v>
      </c>
      <c r="I630" s="26">
        <v>55.9</v>
      </c>
      <c r="J630" s="26">
        <v>57</v>
      </c>
      <c r="K630" s="26">
        <v>56.3</v>
      </c>
      <c r="L630" s="26">
        <v>58.5</v>
      </c>
    </row>
    <row r="631" spans="1:12">
      <c r="A631" s="26" t="s">
        <v>1053</v>
      </c>
      <c r="B631" s="26" t="s">
        <v>362</v>
      </c>
      <c r="C631" s="26">
        <v>2.1</v>
      </c>
      <c r="D631" s="26">
        <v>2.1</v>
      </c>
      <c r="E631" s="26">
        <v>2</v>
      </c>
      <c r="F631" s="26">
        <v>1.8</v>
      </c>
      <c r="G631" s="26">
        <v>1.8</v>
      </c>
      <c r="H631" s="26">
        <v>1.7</v>
      </c>
      <c r="I631" s="26">
        <v>1.7</v>
      </c>
      <c r="J631" s="26">
        <v>1.7</v>
      </c>
      <c r="K631" s="26">
        <v>1.7</v>
      </c>
      <c r="L631" s="26">
        <v>1.7</v>
      </c>
    </row>
    <row r="632" spans="1:12">
      <c r="A632" s="26" t="s">
        <v>1054</v>
      </c>
      <c r="B632" s="26" t="s">
        <v>364</v>
      </c>
      <c r="C632" s="26">
        <v>6</v>
      </c>
      <c r="D632" s="26">
        <v>7.2</v>
      </c>
      <c r="E632" s="26">
        <v>7.1</v>
      </c>
      <c r="F632" s="26">
        <v>7.1</v>
      </c>
      <c r="G632" s="26">
        <v>7.2</v>
      </c>
      <c r="H632" s="26">
        <v>7.3</v>
      </c>
      <c r="I632" s="26">
        <v>7.2</v>
      </c>
      <c r="J632" s="26">
        <v>7.1</v>
      </c>
      <c r="K632" s="26">
        <v>7</v>
      </c>
      <c r="L632" s="26">
        <v>7</v>
      </c>
    </row>
    <row r="633" spans="1:12">
      <c r="A633" s="26" t="s">
        <v>1055</v>
      </c>
      <c r="B633" s="26" t="s">
        <v>366</v>
      </c>
      <c r="C633" s="26">
        <v>40.700000000000003</v>
      </c>
      <c r="D633" s="26">
        <v>38.799999999999997</v>
      </c>
      <c r="E633" s="26">
        <v>37.1</v>
      </c>
      <c r="F633" s="26">
        <v>37.700000000000003</v>
      </c>
      <c r="G633" s="26">
        <v>36.9</v>
      </c>
      <c r="H633" s="26">
        <v>35.9</v>
      </c>
      <c r="I633" s="26">
        <v>35.200000000000003</v>
      </c>
      <c r="J633" s="26">
        <v>34.200000000000003</v>
      </c>
      <c r="K633" s="26">
        <v>34.9</v>
      </c>
      <c r="L633" s="26">
        <v>32.700000000000003</v>
      </c>
    </row>
    <row r="634" spans="1:12">
      <c r="A634" s="26" t="s">
        <v>1056</v>
      </c>
      <c r="B634" s="26" t="s">
        <v>368</v>
      </c>
      <c r="C634" s="26">
        <v>2.7</v>
      </c>
      <c r="D634" s="26">
        <v>2.2000000000000002</v>
      </c>
      <c r="E634" s="26">
        <v>2.4</v>
      </c>
      <c r="F634" s="26">
        <v>2.5</v>
      </c>
      <c r="G634" s="26">
        <v>2.1</v>
      </c>
      <c r="H634" s="26">
        <v>2</v>
      </c>
      <c r="I634" s="26">
        <v>2</v>
      </c>
      <c r="J634" s="26">
        <v>1.7</v>
      </c>
      <c r="K634" s="26">
        <v>1.5</v>
      </c>
      <c r="L634" s="26">
        <v>1.5</v>
      </c>
    </row>
    <row r="635" spans="1:12">
      <c r="A635" s="26" t="s">
        <v>1057</v>
      </c>
      <c r="B635" s="26" t="s">
        <v>370</v>
      </c>
      <c r="C635" s="26">
        <v>3.8</v>
      </c>
      <c r="D635" s="26">
        <v>3.7</v>
      </c>
      <c r="E635" s="26">
        <v>3.8</v>
      </c>
      <c r="F635" s="26">
        <v>3.4</v>
      </c>
      <c r="G635" s="26">
        <v>3.1</v>
      </c>
      <c r="H635" s="26">
        <v>3</v>
      </c>
      <c r="I635" s="26">
        <v>2.8</v>
      </c>
      <c r="J635" s="26">
        <v>2.7</v>
      </c>
      <c r="K635" s="26">
        <v>2.6</v>
      </c>
      <c r="L635" s="26">
        <v>2.7</v>
      </c>
    </row>
    <row r="636" spans="1:12">
      <c r="A636" s="26" t="s">
        <v>1058</v>
      </c>
      <c r="B636" s="26" t="s">
        <v>372</v>
      </c>
      <c r="C636" s="26">
        <v>34.200000000000003</v>
      </c>
      <c r="D636" s="26">
        <v>32.9</v>
      </c>
      <c r="E636" s="26">
        <v>30.9</v>
      </c>
      <c r="F636" s="26">
        <v>31.9</v>
      </c>
      <c r="G636" s="26">
        <v>31.7</v>
      </c>
      <c r="H636" s="26">
        <v>30.9</v>
      </c>
      <c r="I636" s="26">
        <v>30.4</v>
      </c>
      <c r="J636" s="26">
        <v>29.8</v>
      </c>
      <c r="K636" s="26">
        <v>30.8</v>
      </c>
      <c r="L636" s="26">
        <v>28.5</v>
      </c>
    </row>
    <row r="637" spans="1:12">
      <c r="A637" s="26" t="s">
        <v>1059</v>
      </c>
      <c r="B637" s="28" t="s">
        <v>1060</v>
      </c>
      <c r="C637" s="26">
        <v>100</v>
      </c>
      <c r="D637" s="26">
        <v>100</v>
      </c>
      <c r="E637" s="26">
        <v>100</v>
      </c>
      <c r="F637" s="26">
        <v>100</v>
      </c>
      <c r="G637" s="26">
        <v>100</v>
      </c>
      <c r="H637" s="26">
        <v>100</v>
      </c>
      <c r="I637" s="26">
        <v>100</v>
      </c>
      <c r="J637" s="26">
        <v>100</v>
      </c>
      <c r="K637" s="26">
        <v>100</v>
      </c>
      <c r="L637" s="26">
        <v>100</v>
      </c>
    </row>
    <row r="638" spans="1:12">
      <c r="A638" s="26" t="s">
        <v>1061</v>
      </c>
      <c r="B638" s="26" t="s">
        <v>358</v>
      </c>
      <c r="C638" s="26">
        <v>64.3</v>
      </c>
      <c r="D638" s="26">
        <v>65.099999999999994</v>
      </c>
      <c r="E638" s="26">
        <v>65.099999999999994</v>
      </c>
      <c r="F638" s="26">
        <v>63.8</v>
      </c>
      <c r="G638" s="26">
        <v>63.6</v>
      </c>
      <c r="H638" s="26">
        <v>63.1</v>
      </c>
      <c r="I638" s="26">
        <v>61.1</v>
      </c>
      <c r="J638" s="26">
        <v>60.7</v>
      </c>
      <c r="K638" s="26">
        <v>59.5</v>
      </c>
      <c r="L638" s="26">
        <v>59.8</v>
      </c>
    </row>
    <row r="639" spans="1:12">
      <c r="A639" s="26" t="s">
        <v>1062</v>
      </c>
      <c r="B639" s="26" t="s">
        <v>360</v>
      </c>
      <c r="C639" s="26">
        <v>46</v>
      </c>
      <c r="D639" s="26">
        <v>45.6</v>
      </c>
      <c r="E639" s="26">
        <v>45.6</v>
      </c>
      <c r="F639" s="26">
        <v>45.3</v>
      </c>
      <c r="G639" s="26">
        <v>45.8</v>
      </c>
      <c r="H639" s="26">
        <v>45.6</v>
      </c>
      <c r="I639" s="26">
        <v>44.5</v>
      </c>
      <c r="J639" s="26">
        <v>44.3</v>
      </c>
      <c r="K639" s="26">
        <v>42.8</v>
      </c>
      <c r="L639" s="26">
        <v>43.2</v>
      </c>
    </row>
    <row r="640" spans="1:12">
      <c r="A640" s="26" t="s">
        <v>1063</v>
      </c>
      <c r="B640" s="26" t="s">
        <v>362</v>
      </c>
      <c r="C640" s="26">
        <v>1.4</v>
      </c>
      <c r="D640" s="26">
        <v>1.5</v>
      </c>
      <c r="E640" s="26">
        <v>1.5</v>
      </c>
      <c r="F640" s="26">
        <v>1.5</v>
      </c>
      <c r="G640" s="26">
        <v>1.5</v>
      </c>
      <c r="H640" s="26">
        <v>1.5</v>
      </c>
      <c r="I640" s="26">
        <v>1.4</v>
      </c>
      <c r="J640" s="26">
        <v>1.4</v>
      </c>
      <c r="K640" s="26">
        <v>1.4</v>
      </c>
      <c r="L640" s="26">
        <v>1.3</v>
      </c>
    </row>
    <row r="641" spans="1:12">
      <c r="A641" s="26" t="s">
        <v>1064</v>
      </c>
      <c r="B641" s="26" t="s">
        <v>364</v>
      </c>
      <c r="C641" s="26">
        <v>16.899999999999999</v>
      </c>
      <c r="D641" s="26">
        <v>18</v>
      </c>
      <c r="E641" s="26">
        <v>18</v>
      </c>
      <c r="F641" s="26">
        <v>17.100000000000001</v>
      </c>
      <c r="G641" s="26">
        <v>16.3</v>
      </c>
      <c r="H641" s="26">
        <v>16</v>
      </c>
      <c r="I641" s="26">
        <v>15.2</v>
      </c>
      <c r="J641" s="26">
        <v>15</v>
      </c>
      <c r="K641" s="26">
        <v>15.3</v>
      </c>
      <c r="L641" s="26">
        <v>15.2</v>
      </c>
    </row>
    <row r="642" spans="1:12">
      <c r="A642" s="26" t="s">
        <v>1065</v>
      </c>
      <c r="B642" s="26" t="s">
        <v>366</v>
      </c>
      <c r="C642" s="26">
        <v>35.700000000000003</v>
      </c>
      <c r="D642" s="26">
        <v>34.9</v>
      </c>
      <c r="E642" s="26">
        <v>34.9</v>
      </c>
      <c r="F642" s="26">
        <v>36.200000000000003</v>
      </c>
      <c r="G642" s="26">
        <v>36.4</v>
      </c>
      <c r="H642" s="26">
        <v>36.9</v>
      </c>
      <c r="I642" s="26">
        <v>38.9</v>
      </c>
      <c r="J642" s="26">
        <v>39.299999999999997</v>
      </c>
      <c r="K642" s="26">
        <v>40.5</v>
      </c>
      <c r="L642" s="26">
        <v>40.200000000000003</v>
      </c>
    </row>
    <row r="643" spans="1:12">
      <c r="A643" s="26" t="s">
        <v>1066</v>
      </c>
      <c r="B643" s="26" t="s">
        <v>368</v>
      </c>
      <c r="C643" s="26">
        <v>1</v>
      </c>
      <c r="D643" s="26">
        <v>0.6</v>
      </c>
      <c r="E643" s="26">
        <v>0.6</v>
      </c>
      <c r="F643" s="26">
        <v>0.8</v>
      </c>
      <c r="G643" s="26">
        <v>0.8</v>
      </c>
      <c r="H643" s="26">
        <v>0.9</v>
      </c>
      <c r="I643" s="26">
        <v>0.8</v>
      </c>
      <c r="J643" s="26">
        <v>0.7</v>
      </c>
      <c r="K643" s="26">
        <v>0.6</v>
      </c>
      <c r="L643" s="26">
        <v>0.6</v>
      </c>
    </row>
    <row r="644" spans="1:12">
      <c r="A644" s="26" t="s">
        <v>1067</v>
      </c>
      <c r="B644" s="26" t="s">
        <v>370</v>
      </c>
      <c r="C644" s="26">
        <v>7.7</v>
      </c>
      <c r="D644" s="26">
        <v>6.6</v>
      </c>
      <c r="E644" s="26">
        <v>6.9</v>
      </c>
      <c r="F644" s="26">
        <v>7.6</v>
      </c>
      <c r="G644" s="26">
        <v>7.7</v>
      </c>
      <c r="H644" s="26">
        <v>7.8</v>
      </c>
      <c r="I644" s="26">
        <v>7.7</v>
      </c>
      <c r="J644" s="26">
        <v>6.7</v>
      </c>
      <c r="K644" s="26">
        <v>6.7</v>
      </c>
      <c r="L644" s="26">
        <v>6.5</v>
      </c>
    </row>
    <row r="645" spans="1:12">
      <c r="A645" s="26" t="s">
        <v>1068</v>
      </c>
      <c r="B645" s="26" t="s">
        <v>372</v>
      </c>
      <c r="C645" s="26">
        <v>26.9</v>
      </c>
      <c r="D645" s="26">
        <v>27.7</v>
      </c>
      <c r="E645" s="26">
        <v>27.3</v>
      </c>
      <c r="F645" s="26">
        <v>27.8</v>
      </c>
      <c r="G645" s="26">
        <v>27.9</v>
      </c>
      <c r="H645" s="26">
        <v>28.2</v>
      </c>
      <c r="I645" s="26">
        <v>30.3</v>
      </c>
      <c r="J645" s="26">
        <v>31.9</v>
      </c>
      <c r="K645" s="26">
        <v>33.299999999999997</v>
      </c>
      <c r="L645" s="26">
        <v>33.200000000000003</v>
      </c>
    </row>
    <row r="646" spans="1:12">
      <c r="A646" s="26" t="s">
        <v>1069</v>
      </c>
      <c r="B646" s="28" t="s">
        <v>1070</v>
      </c>
      <c r="C646" s="26">
        <v>100</v>
      </c>
      <c r="D646" s="26">
        <v>100</v>
      </c>
      <c r="E646" s="26">
        <v>100</v>
      </c>
      <c r="F646" s="26">
        <v>100</v>
      </c>
      <c r="G646" s="26">
        <v>100</v>
      </c>
      <c r="H646" s="26">
        <v>100</v>
      </c>
      <c r="I646" s="26">
        <v>100</v>
      </c>
      <c r="J646" s="26">
        <v>100</v>
      </c>
      <c r="K646" s="26">
        <v>100</v>
      </c>
      <c r="L646" s="26">
        <v>100</v>
      </c>
    </row>
    <row r="647" spans="1:12">
      <c r="A647" s="26" t="s">
        <v>1071</v>
      </c>
      <c r="B647" s="26" t="s">
        <v>322</v>
      </c>
      <c r="C647" s="26">
        <v>66.599999999999994</v>
      </c>
      <c r="D647" s="26">
        <v>66.900000000000006</v>
      </c>
      <c r="E647" s="26">
        <v>66.099999999999994</v>
      </c>
      <c r="F647" s="26">
        <v>65.5</v>
      </c>
      <c r="G647" s="26">
        <v>65.2</v>
      </c>
      <c r="H647" s="26">
        <v>64.599999999999994</v>
      </c>
      <c r="I647" s="26">
        <v>62.2</v>
      </c>
      <c r="J647" s="26">
        <v>61.1</v>
      </c>
      <c r="K647" s="26">
        <v>59.4</v>
      </c>
      <c r="L647" s="26">
        <v>59.8</v>
      </c>
    </row>
    <row r="648" spans="1:12">
      <c r="A648" s="26" t="s">
        <v>1072</v>
      </c>
      <c r="B648" s="26" t="s">
        <v>324</v>
      </c>
      <c r="C648" s="26">
        <v>48.5</v>
      </c>
      <c r="D648" s="26">
        <v>47.9</v>
      </c>
      <c r="E648" s="26">
        <v>47.3</v>
      </c>
      <c r="F648" s="26">
        <v>47.5</v>
      </c>
      <c r="G648" s="26">
        <v>47.9</v>
      </c>
      <c r="H648" s="26">
        <v>47.7</v>
      </c>
      <c r="I648" s="26">
        <v>46.3</v>
      </c>
      <c r="J648" s="26">
        <v>46</v>
      </c>
      <c r="K648" s="26">
        <v>44.3</v>
      </c>
      <c r="L648" s="26">
        <v>44.8</v>
      </c>
    </row>
    <row r="649" spans="1:12">
      <c r="A649" s="26" t="s">
        <v>1073</v>
      </c>
      <c r="B649" s="26" t="s">
        <v>326</v>
      </c>
      <c r="C649" s="26">
        <v>1.1000000000000001</v>
      </c>
      <c r="D649" s="26">
        <v>1.2</v>
      </c>
      <c r="E649" s="26">
        <v>1.2</v>
      </c>
      <c r="F649" s="26">
        <v>1.2</v>
      </c>
      <c r="G649" s="26">
        <v>1.2</v>
      </c>
      <c r="H649" s="26">
        <v>1.2</v>
      </c>
      <c r="I649" s="26">
        <v>1.1000000000000001</v>
      </c>
      <c r="J649" s="26">
        <v>1.1000000000000001</v>
      </c>
      <c r="K649" s="26">
        <v>1.1000000000000001</v>
      </c>
      <c r="L649" s="26">
        <v>1.1000000000000001</v>
      </c>
    </row>
    <row r="650" spans="1:12">
      <c r="A650" s="26" t="s">
        <v>1074</v>
      </c>
      <c r="B650" s="26" t="s">
        <v>328</v>
      </c>
      <c r="C650" s="26">
        <v>17</v>
      </c>
      <c r="D650" s="26">
        <v>17.8</v>
      </c>
      <c r="E650" s="26">
        <v>17.7</v>
      </c>
      <c r="F650" s="26">
        <v>16.8</v>
      </c>
      <c r="G650" s="26">
        <v>16.100000000000001</v>
      </c>
      <c r="H650" s="26">
        <v>15.7</v>
      </c>
      <c r="I650" s="26">
        <v>14.8</v>
      </c>
      <c r="J650" s="26">
        <v>14</v>
      </c>
      <c r="K650" s="26">
        <v>14</v>
      </c>
      <c r="L650" s="26">
        <v>13.9</v>
      </c>
    </row>
    <row r="651" spans="1:12">
      <c r="A651" s="26" t="s">
        <v>1075</v>
      </c>
      <c r="B651" s="26" t="s">
        <v>330</v>
      </c>
      <c r="C651" s="26">
        <v>33.4</v>
      </c>
      <c r="D651" s="26">
        <v>33.1</v>
      </c>
      <c r="E651" s="26">
        <v>33.9</v>
      </c>
      <c r="F651" s="26">
        <v>34.5</v>
      </c>
      <c r="G651" s="26">
        <v>34.799999999999997</v>
      </c>
      <c r="H651" s="26">
        <v>35.4</v>
      </c>
      <c r="I651" s="26">
        <v>37.799999999999997</v>
      </c>
      <c r="J651" s="26">
        <v>38.9</v>
      </c>
      <c r="K651" s="26">
        <v>40.6</v>
      </c>
      <c r="L651" s="26">
        <v>40.200000000000003</v>
      </c>
    </row>
    <row r="652" spans="1:12">
      <c r="A652" s="26" t="s">
        <v>1076</v>
      </c>
      <c r="B652" s="26" t="s">
        <v>332</v>
      </c>
      <c r="C652" s="26">
        <v>1</v>
      </c>
      <c r="D652" s="26">
        <v>0.6</v>
      </c>
      <c r="E652" s="26">
        <v>0.6</v>
      </c>
      <c r="F652" s="26">
        <v>0.7</v>
      </c>
      <c r="G652" s="26">
        <v>0.7</v>
      </c>
      <c r="H652" s="26">
        <v>0.8</v>
      </c>
      <c r="I652" s="26">
        <v>0.8</v>
      </c>
      <c r="J652" s="26">
        <v>0.6</v>
      </c>
      <c r="K652" s="26">
        <v>0.6</v>
      </c>
      <c r="L652" s="26">
        <v>0.6</v>
      </c>
    </row>
    <row r="653" spans="1:12">
      <c r="A653" s="26" t="s">
        <v>1077</v>
      </c>
      <c r="B653" s="26" t="s">
        <v>334</v>
      </c>
      <c r="C653" s="26">
        <v>6.3</v>
      </c>
      <c r="D653" s="26">
        <v>5.7</v>
      </c>
      <c r="E653" s="26">
        <v>6.2</v>
      </c>
      <c r="F653" s="26">
        <v>6.5</v>
      </c>
      <c r="G653" s="26">
        <v>6.5</v>
      </c>
      <c r="H653" s="26">
        <v>6.7</v>
      </c>
      <c r="I653" s="26">
        <v>6.7</v>
      </c>
      <c r="J653" s="26">
        <v>6</v>
      </c>
      <c r="K653" s="26">
        <v>6</v>
      </c>
      <c r="L653" s="26">
        <v>5.8</v>
      </c>
    </row>
    <row r="654" spans="1:12">
      <c r="A654" s="26" t="s">
        <v>1078</v>
      </c>
      <c r="B654" s="26" t="s">
        <v>336</v>
      </c>
      <c r="C654" s="26">
        <v>26</v>
      </c>
      <c r="D654" s="26">
        <v>26.9</v>
      </c>
      <c r="E654" s="26">
        <v>27.1</v>
      </c>
      <c r="F654" s="26">
        <v>27.2</v>
      </c>
      <c r="G654" s="26">
        <v>27.6</v>
      </c>
      <c r="H654" s="26">
        <v>27.9</v>
      </c>
      <c r="I654" s="26">
        <v>30.4</v>
      </c>
      <c r="J654" s="26">
        <v>32.299999999999997</v>
      </c>
      <c r="K654" s="26">
        <v>34</v>
      </c>
      <c r="L654" s="26">
        <v>33.799999999999997</v>
      </c>
    </row>
    <row r="655" spans="1:12">
      <c r="A655" s="26" t="s">
        <v>1079</v>
      </c>
      <c r="B655" s="28" t="s">
        <v>1080</v>
      </c>
      <c r="C655" s="26">
        <v>100</v>
      </c>
      <c r="D655" s="26">
        <v>100</v>
      </c>
      <c r="E655" s="26">
        <v>100</v>
      </c>
      <c r="F655" s="26">
        <v>100</v>
      </c>
      <c r="G655" s="26">
        <v>100</v>
      </c>
      <c r="H655" s="26">
        <v>100</v>
      </c>
      <c r="I655" s="26">
        <v>100</v>
      </c>
      <c r="J655" s="26">
        <v>100</v>
      </c>
      <c r="K655" s="26">
        <v>100</v>
      </c>
      <c r="L655" s="26">
        <v>100</v>
      </c>
    </row>
    <row r="656" spans="1:12">
      <c r="A656" s="26" t="s">
        <v>1081</v>
      </c>
      <c r="B656" s="26" t="s">
        <v>322</v>
      </c>
      <c r="C656" s="26">
        <v>46.4</v>
      </c>
      <c r="D656" s="26">
        <v>51.4</v>
      </c>
      <c r="E656" s="26">
        <v>57.9</v>
      </c>
      <c r="F656" s="26">
        <v>51</v>
      </c>
      <c r="G656" s="26">
        <v>51.1</v>
      </c>
      <c r="H656" s="26">
        <v>50.8</v>
      </c>
      <c r="I656" s="26">
        <v>51.5</v>
      </c>
      <c r="J656" s="26">
        <v>57.1</v>
      </c>
      <c r="K656" s="26">
        <v>59.7</v>
      </c>
      <c r="L656" s="26">
        <v>59.4</v>
      </c>
    </row>
    <row r="657" spans="1:12">
      <c r="A657" s="26" t="s">
        <v>1082</v>
      </c>
      <c r="B657" s="26" t="s">
        <v>324</v>
      </c>
      <c r="C657" s="26">
        <v>27.3</v>
      </c>
      <c r="D657" s="26">
        <v>28.5</v>
      </c>
      <c r="E657" s="26">
        <v>33.700000000000003</v>
      </c>
      <c r="F657" s="26">
        <v>28.1</v>
      </c>
      <c r="G657" s="26">
        <v>28.9</v>
      </c>
      <c r="H657" s="26">
        <v>28.8</v>
      </c>
      <c r="I657" s="26">
        <v>29</v>
      </c>
      <c r="J657" s="26">
        <v>29.7</v>
      </c>
      <c r="K657" s="26">
        <v>28.8</v>
      </c>
      <c r="L657" s="26">
        <v>29</v>
      </c>
    </row>
    <row r="658" spans="1:12">
      <c r="A658" s="26" t="s">
        <v>1083</v>
      </c>
      <c r="B658" s="26" t="s">
        <v>326</v>
      </c>
      <c r="C658" s="26">
        <v>3.4</v>
      </c>
      <c r="D658" s="26">
        <v>3.7</v>
      </c>
      <c r="E658" s="26">
        <v>3.5</v>
      </c>
      <c r="F658" s="26">
        <v>3.6</v>
      </c>
      <c r="G658" s="26">
        <v>3.8</v>
      </c>
      <c r="H658" s="26">
        <v>3.8</v>
      </c>
      <c r="I658" s="26">
        <v>3.7</v>
      </c>
      <c r="J658" s="26">
        <v>3.9</v>
      </c>
      <c r="K658" s="26">
        <v>3.8</v>
      </c>
      <c r="L658" s="26">
        <v>3.6</v>
      </c>
    </row>
    <row r="659" spans="1:12">
      <c r="A659" s="26" t="s">
        <v>1084</v>
      </c>
      <c r="B659" s="26" t="s">
        <v>328</v>
      </c>
      <c r="C659" s="26">
        <v>15.7</v>
      </c>
      <c r="D659" s="26">
        <v>19.2</v>
      </c>
      <c r="E659" s="26">
        <v>20.7</v>
      </c>
      <c r="F659" s="26">
        <v>19.3</v>
      </c>
      <c r="G659" s="26">
        <v>18.399999999999999</v>
      </c>
      <c r="H659" s="26">
        <v>18.100000000000001</v>
      </c>
      <c r="I659" s="26">
        <v>18.8</v>
      </c>
      <c r="J659" s="26">
        <v>23.6</v>
      </c>
      <c r="K659" s="26">
        <v>27</v>
      </c>
      <c r="L659" s="26">
        <v>26.8</v>
      </c>
    </row>
    <row r="660" spans="1:12">
      <c r="A660" s="26" t="s">
        <v>1085</v>
      </c>
      <c r="B660" s="26" t="s">
        <v>330</v>
      </c>
      <c r="C660" s="26">
        <v>53.6</v>
      </c>
      <c r="D660" s="26">
        <v>48.6</v>
      </c>
      <c r="E660" s="26">
        <v>42.1</v>
      </c>
      <c r="F660" s="26">
        <v>49</v>
      </c>
      <c r="G660" s="26">
        <v>48.9</v>
      </c>
      <c r="H660" s="26">
        <v>49.2</v>
      </c>
      <c r="I660" s="26">
        <v>48.5</v>
      </c>
      <c r="J660" s="26">
        <v>42.9</v>
      </c>
      <c r="K660" s="26">
        <v>40.299999999999997</v>
      </c>
      <c r="L660" s="26">
        <v>40.6</v>
      </c>
    </row>
    <row r="661" spans="1:12">
      <c r="A661" s="26" t="s">
        <v>1086</v>
      </c>
      <c r="B661" s="26" t="s">
        <v>332</v>
      </c>
      <c r="C661" s="26">
        <v>1.3</v>
      </c>
      <c r="D661" s="26">
        <v>1.1000000000000001</v>
      </c>
      <c r="E661" s="26">
        <v>1.1000000000000001</v>
      </c>
      <c r="F661" s="26">
        <v>1.6</v>
      </c>
      <c r="G661" s="26">
        <v>1.7</v>
      </c>
      <c r="H661" s="26">
        <v>1.8</v>
      </c>
      <c r="I661" s="26">
        <v>1.6</v>
      </c>
      <c r="J661" s="26">
        <v>1.2</v>
      </c>
      <c r="K661" s="26">
        <v>1</v>
      </c>
      <c r="L661" s="26">
        <v>0.9</v>
      </c>
    </row>
    <row r="662" spans="1:12">
      <c r="A662" s="26" t="s">
        <v>1087</v>
      </c>
      <c r="B662" s="26" t="s">
        <v>334</v>
      </c>
      <c r="C662" s="26">
        <v>18.5</v>
      </c>
      <c r="D662" s="26">
        <v>13.7</v>
      </c>
      <c r="E662" s="26">
        <v>12.4</v>
      </c>
      <c r="F662" s="26">
        <v>15.5</v>
      </c>
      <c r="G662" s="26">
        <v>16.8</v>
      </c>
      <c r="H662" s="26">
        <v>16.899999999999999</v>
      </c>
      <c r="I662" s="26">
        <v>16.7</v>
      </c>
      <c r="J662" s="26">
        <v>13.3</v>
      </c>
      <c r="K662" s="26">
        <v>12.7</v>
      </c>
      <c r="L662" s="26">
        <v>12.7</v>
      </c>
    </row>
    <row r="663" spans="1:12">
      <c r="A663" s="26" t="s">
        <v>1088</v>
      </c>
      <c r="B663" s="26" t="s">
        <v>336</v>
      </c>
      <c r="C663" s="26">
        <v>33.799999999999997</v>
      </c>
      <c r="D663" s="26">
        <v>33.9</v>
      </c>
      <c r="E663" s="26">
        <v>28.6</v>
      </c>
      <c r="F663" s="26">
        <v>31.9</v>
      </c>
      <c r="G663" s="26">
        <v>30.4</v>
      </c>
      <c r="H663" s="26">
        <v>30.6</v>
      </c>
      <c r="I663" s="26">
        <v>30.2</v>
      </c>
      <c r="J663" s="26">
        <v>28.4</v>
      </c>
      <c r="K663" s="26">
        <v>26.6</v>
      </c>
      <c r="L663" s="26">
        <v>27.1</v>
      </c>
    </row>
    <row r="664" spans="1:12">
      <c r="A664" s="26" t="s">
        <v>1089</v>
      </c>
      <c r="B664" s="28" t="s">
        <v>1090</v>
      </c>
      <c r="C664" s="26">
        <v>100</v>
      </c>
      <c r="D664" s="26">
        <v>100</v>
      </c>
      <c r="E664" s="26">
        <v>100</v>
      </c>
      <c r="F664" s="26">
        <v>100</v>
      </c>
      <c r="G664" s="26">
        <v>100</v>
      </c>
      <c r="H664" s="26">
        <v>100</v>
      </c>
      <c r="I664" s="26">
        <v>100</v>
      </c>
      <c r="J664" s="26">
        <v>100</v>
      </c>
      <c r="K664" s="26">
        <v>100</v>
      </c>
      <c r="L664" s="26">
        <v>100</v>
      </c>
    </row>
    <row r="665" spans="1:12">
      <c r="A665" s="26" t="s">
        <v>1091</v>
      </c>
      <c r="B665" s="26" t="s">
        <v>358</v>
      </c>
      <c r="C665" s="26">
        <v>62.4</v>
      </c>
      <c r="D665" s="26">
        <v>63.5</v>
      </c>
      <c r="E665" s="26">
        <v>62.7</v>
      </c>
      <c r="F665" s="26">
        <v>62.3</v>
      </c>
      <c r="G665" s="26">
        <v>62.1</v>
      </c>
      <c r="H665" s="26">
        <v>62.5</v>
      </c>
      <c r="I665" s="26">
        <v>62.2</v>
      </c>
      <c r="J665" s="26">
        <v>61.8</v>
      </c>
      <c r="K665" s="26">
        <v>61.7</v>
      </c>
      <c r="L665" s="26">
        <v>61.1</v>
      </c>
    </row>
    <row r="666" spans="1:12">
      <c r="A666" s="26" t="s">
        <v>1092</v>
      </c>
      <c r="B666" s="26" t="s">
        <v>360</v>
      </c>
      <c r="C666" s="26">
        <v>50.2</v>
      </c>
      <c r="D666" s="26">
        <v>50.2</v>
      </c>
      <c r="E666" s="26">
        <v>49.5</v>
      </c>
      <c r="F666" s="26">
        <v>49.4</v>
      </c>
      <c r="G666" s="26">
        <v>49.7</v>
      </c>
      <c r="H666" s="26">
        <v>50.2</v>
      </c>
      <c r="I666" s="26">
        <v>50.1</v>
      </c>
      <c r="J666" s="26">
        <v>50.1</v>
      </c>
      <c r="K666" s="26">
        <v>49.9</v>
      </c>
      <c r="L666" s="26">
        <v>49.4</v>
      </c>
    </row>
    <row r="667" spans="1:12">
      <c r="A667" s="26" t="s">
        <v>1093</v>
      </c>
      <c r="B667" s="26" t="s">
        <v>362</v>
      </c>
      <c r="C667" s="26">
        <v>1.6</v>
      </c>
      <c r="D667" s="26">
        <v>1.6</v>
      </c>
      <c r="E667" s="26">
        <v>1.6</v>
      </c>
      <c r="F667" s="26">
        <v>1.3</v>
      </c>
      <c r="G667" s="26">
        <v>1.4</v>
      </c>
      <c r="H667" s="26">
        <v>1.4</v>
      </c>
      <c r="I667" s="26">
        <v>1.4</v>
      </c>
      <c r="J667" s="26">
        <v>1.5</v>
      </c>
      <c r="K667" s="26">
        <v>1.5</v>
      </c>
      <c r="L667" s="26">
        <v>1.5</v>
      </c>
    </row>
    <row r="668" spans="1:12">
      <c r="A668" s="26" t="s">
        <v>1094</v>
      </c>
      <c r="B668" s="26" t="s">
        <v>364</v>
      </c>
      <c r="C668" s="26">
        <v>10.6</v>
      </c>
      <c r="D668" s="26">
        <v>11.7</v>
      </c>
      <c r="E668" s="26">
        <v>11.7</v>
      </c>
      <c r="F668" s="26">
        <v>11.6</v>
      </c>
      <c r="G668" s="26">
        <v>11.1</v>
      </c>
      <c r="H668" s="26">
        <v>10.9</v>
      </c>
      <c r="I668" s="26">
        <v>10.6</v>
      </c>
      <c r="J668" s="26">
        <v>10.3</v>
      </c>
      <c r="K668" s="26">
        <v>10.4</v>
      </c>
      <c r="L668" s="26">
        <v>10.199999999999999</v>
      </c>
    </row>
    <row r="669" spans="1:12">
      <c r="A669" s="26" t="s">
        <v>1095</v>
      </c>
      <c r="B669" s="26" t="s">
        <v>366</v>
      </c>
      <c r="C669" s="26">
        <v>37.6</v>
      </c>
      <c r="D669" s="26">
        <v>36.5</v>
      </c>
      <c r="E669" s="26">
        <v>37.299999999999997</v>
      </c>
      <c r="F669" s="26">
        <v>37.700000000000003</v>
      </c>
      <c r="G669" s="26">
        <v>37.9</v>
      </c>
      <c r="H669" s="26">
        <v>37.5</v>
      </c>
      <c r="I669" s="26">
        <v>37.799999999999997</v>
      </c>
      <c r="J669" s="26">
        <v>38.200000000000003</v>
      </c>
      <c r="K669" s="26">
        <v>38.299999999999997</v>
      </c>
      <c r="L669" s="26">
        <v>38.9</v>
      </c>
    </row>
    <row r="670" spans="1:12">
      <c r="A670" s="26" t="s">
        <v>1096</v>
      </c>
      <c r="B670" s="26" t="s">
        <v>368</v>
      </c>
      <c r="C670" s="26">
        <v>1.3</v>
      </c>
      <c r="D670" s="26">
        <v>1</v>
      </c>
      <c r="E670" s="26">
        <v>1.3</v>
      </c>
      <c r="F670" s="26">
        <v>1.4</v>
      </c>
      <c r="G670" s="26">
        <v>1.4</v>
      </c>
      <c r="H670" s="26">
        <v>1.4</v>
      </c>
      <c r="I670" s="26">
        <v>1.3</v>
      </c>
      <c r="J670" s="26">
        <v>1.1000000000000001</v>
      </c>
      <c r="K670" s="26">
        <v>0.9</v>
      </c>
      <c r="L670" s="26">
        <v>0.8</v>
      </c>
    </row>
    <row r="671" spans="1:12">
      <c r="A671" s="26" t="s">
        <v>1097</v>
      </c>
      <c r="B671" s="26" t="s">
        <v>370</v>
      </c>
      <c r="C671" s="26">
        <v>11.4</v>
      </c>
      <c r="D671" s="26">
        <v>9.5</v>
      </c>
      <c r="E671" s="26">
        <v>10.199999999999999</v>
      </c>
      <c r="F671" s="26">
        <v>10.3</v>
      </c>
      <c r="G671" s="26">
        <v>9.8000000000000007</v>
      </c>
      <c r="H671" s="26">
        <v>9.8000000000000007</v>
      </c>
      <c r="I671" s="26">
        <v>10.199999999999999</v>
      </c>
      <c r="J671" s="26">
        <v>10.1</v>
      </c>
      <c r="K671" s="26">
        <v>9.5</v>
      </c>
      <c r="L671" s="26">
        <v>9.9</v>
      </c>
    </row>
    <row r="672" spans="1:12">
      <c r="A672" s="26" t="s">
        <v>1098</v>
      </c>
      <c r="B672" s="26" t="s">
        <v>372</v>
      </c>
      <c r="C672" s="26">
        <v>24.9</v>
      </c>
      <c r="D672" s="26">
        <v>26</v>
      </c>
      <c r="E672" s="26">
        <v>25.9</v>
      </c>
      <c r="F672" s="26">
        <v>26</v>
      </c>
      <c r="G672" s="26">
        <v>26.7</v>
      </c>
      <c r="H672" s="26">
        <v>26.2</v>
      </c>
      <c r="I672" s="26">
        <v>26.3</v>
      </c>
      <c r="J672" s="26">
        <v>27.1</v>
      </c>
      <c r="K672" s="26">
        <v>27.8</v>
      </c>
      <c r="L672" s="26">
        <v>28.1</v>
      </c>
    </row>
    <row r="673" spans="1:12">
      <c r="A673" s="26" t="s">
        <v>1099</v>
      </c>
      <c r="B673" s="28" t="s">
        <v>1100</v>
      </c>
      <c r="C673" s="26">
        <v>100</v>
      </c>
      <c r="D673" s="26">
        <v>100</v>
      </c>
      <c r="E673" s="26">
        <v>100</v>
      </c>
      <c r="F673" s="26">
        <v>100</v>
      </c>
      <c r="G673" s="26">
        <v>100</v>
      </c>
      <c r="H673" s="26">
        <v>100</v>
      </c>
      <c r="I673" s="26">
        <v>100</v>
      </c>
      <c r="J673" s="26">
        <v>100</v>
      </c>
      <c r="K673" s="26">
        <v>100</v>
      </c>
      <c r="L673" s="26">
        <v>100</v>
      </c>
    </row>
    <row r="674" spans="1:12">
      <c r="A674" s="26" t="s">
        <v>1101</v>
      </c>
      <c r="B674" s="26" t="s">
        <v>322</v>
      </c>
      <c r="C674" s="26">
        <v>65.2</v>
      </c>
      <c r="D674" s="26">
        <v>68.900000000000006</v>
      </c>
      <c r="E674" s="26">
        <v>67.900000000000006</v>
      </c>
      <c r="F674" s="26">
        <v>67.2</v>
      </c>
      <c r="G674" s="26">
        <v>69.099999999999994</v>
      </c>
      <c r="H674" s="26">
        <v>68</v>
      </c>
      <c r="I674" s="26">
        <v>68.400000000000006</v>
      </c>
      <c r="J674" s="26">
        <v>68.7</v>
      </c>
      <c r="K674" s="26">
        <v>69.900000000000006</v>
      </c>
      <c r="L674" s="26">
        <v>68.7</v>
      </c>
    </row>
    <row r="675" spans="1:12">
      <c r="A675" s="26" t="s">
        <v>1102</v>
      </c>
      <c r="B675" s="26" t="s">
        <v>324</v>
      </c>
      <c r="C675" s="26">
        <v>50.3</v>
      </c>
      <c r="D675" s="26">
        <v>51.1</v>
      </c>
      <c r="E675" s="26">
        <v>49.7</v>
      </c>
      <c r="F675" s="26">
        <v>49.9</v>
      </c>
      <c r="G675" s="26">
        <v>52.2</v>
      </c>
      <c r="H675" s="26">
        <v>51.7</v>
      </c>
      <c r="I675" s="26">
        <v>52.8</v>
      </c>
      <c r="J675" s="26">
        <v>53.4</v>
      </c>
      <c r="K675" s="26">
        <v>54.5</v>
      </c>
      <c r="L675" s="26">
        <v>53.2</v>
      </c>
    </row>
    <row r="676" spans="1:12">
      <c r="A676" s="26" t="s">
        <v>1103</v>
      </c>
      <c r="B676" s="26" t="s">
        <v>326</v>
      </c>
      <c r="C676" s="26">
        <v>2.7</v>
      </c>
      <c r="D676" s="26">
        <v>2.8</v>
      </c>
      <c r="E676" s="26">
        <v>2.7</v>
      </c>
      <c r="F676" s="26">
        <v>2.6</v>
      </c>
      <c r="G676" s="26">
        <v>2.6</v>
      </c>
      <c r="H676" s="26">
        <v>2.6</v>
      </c>
      <c r="I676" s="26">
        <v>2.6</v>
      </c>
      <c r="J676" s="26">
        <v>2.6</v>
      </c>
      <c r="K676" s="26">
        <v>2.7</v>
      </c>
      <c r="L676" s="26">
        <v>2.7</v>
      </c>
    </row>
    <row r="677" spans="1:12">
      <c r="A677" s="26" t="s">
        <v>1104</v>
      </c>
      <c r="B677" s="26" t="s">
        <v>328</v>
      </c>
      <c r="C677" s="26">
        <v>12.2</v>
      </c>
      <c r="D677" s="26">
        <v>14.9</v>
      </c>
      <c r="E677" s="26">
        <v>15.5</v>
      </c>
      <c r="F677" s="26">
        <v>14.8</v>
      </c>
      <c r="G677" s="26">
        <v>14.4</v>
      </c>
      <c r="H677" s="26">
        <v>13.8</v>
      </c>
      <c r="I677" s="26">
        <v>13</v>
      </c>
      <c r="J677" s="26">
        <v>12.7</v>
      </c>
      <c r="K677" s="26">
        <v>12.8</v>
      </c>
      <c r="L677" s="26">
        <v>12.8</v>
      </c>
    </row>
    <row r="678" spans="1:12">
      <c r="A678" s="26" t="s">
        <v>1105</v>
      </c>
      <c r="B678" s="26" t="s">
        <v>330</v>
      </c>
      <c r="C678" s="26">
        <v>34.799999999999997</v>
      </c>
      <c r="D678" s="26">
        <v>31.1</v>
      </c>
      <c r="E678" s="26">
        <v>32.1</v>
      </c>
      <c r="F678" s="26">
        <v>32.799999999999997</v>
      </c>
      <c r="G678" s="26">
        <v>30.9</v>
      </c>
      <c r="H678" s="26">
        <v>32</v>
      </c>
      <c r="I678" s="26">
        <v>31.6</v>
      </c>
      <c r="J678" s="26">
        <v>31.3</v>
      </c>
      <c r="K678" s="26">
        <v>30.1</v>
      </c>
      <c r="L678" s="26">
        <v>31.3</v>
      </c>
    </row>
    <row r="679" spans="1:12">
      <c r="A679" s="26" t="s">
        <v>1106</v>
      </c>
      <c r="B679" s="26" t="s">
        <v>332</v>
      </c>
      <c r="C679" s="26">
        <v>2.5</v>
      </c>
      <c r="D679" s="26">
        <v>1.9</v>
      </c>
      <c r="E679" s="26">
        <v>2.2999999999999998</v>
      </c>
      <c r="F679" s="26">
        <v>2.4</v>
      </c>
      <c r="G679" s="26">
        <v>2</v>
      </c>
      <c r="H679" s="26">
        <v>2</v>
      </c>
      <c r="I679" s="26">
        <v>2.1</v>
      </c>
      <c r="J679" s="26">
        <v>1.6</v>
      </c>
      <c r="K679" s="26">
        <v>1.4</v>
      </c>
      <c r="L679" s="26">
        <v>1.6</v>
      </c>
    </row>
    <row r="680" spans="1:12">
      <c r="A680" s="26" t="s">
        <v>1107</v>
      </c>
      <c r="B680" s="26" t="s">
        <v>334</v>
      </c>
      <c r="C680" s="26">
        <v>6.7</v>
      </c>
      <c r="D680" s="26">
        <v>5.2</v>
      </c>
      <c r="E680" s="26">
        <v>6.4</v>
      </c>
      <c r="F680" s="26">
        <v>6.7</v>
      </c>
      <c r="G680" s="26">
        <v>5</v>
      </c>
      <c r="H680" s="26">
        <v>5.6</v>
      </c>
      <c r="I680" s="26">
        <v>5.4</v>
      </c>
      <c r="J680" s="26">
        <v>5.2</v>
      </c>
      <c r="K680" s="26">
        <v>4.5</v>
      </c>
      <c r="L680" s="26">
        <v>5.0999999999999996</v>
      </c>
    </row>
    <row r="681" spans="1:12">
      <c r="A681" s="26" t="s">
        <v>1108</v>
      </c>
      <c r="B681" s="26" t="s">
        <v>336</v>
      </c>
      <c r="C681" s="26">
        <v>25.6</v>
      </c>
      <c r="D681" s="26">
        <v>24</v>
      </c>
      <c r="E681" s="26">
        <v>23.4</v>
      </c>
      <c r="F681" s="26">
        <v>23.7</v>
      </c>
      <c r="G681" s="26">
        <v>23.8</v>
      </c>
      <c r="H681" s="26">
        <v>24.4</v>
      </c>
      <c r="I681" s="26">
        <v>24.2</v>
      </c>
      <c r="J681" s="26">
        <v>24.4</v>
      </c>
      <c r="K681" s="26">
        <v>24.2</v>
      </c>
      <c r="L681" s="26">
        <v>24.6</v>
      </c>
    </row>
    <row r="682" spans="1:12">
      <c r="A682" s="26" t="s">
        <v>1109</v>
      </c>
      <c r="B682" s="28" t="s">
        <v>1110</v>
      </c>
      <c r="C682" s="26">
        <v>100</v>
      </c>
      <c r="D682" s="26">
        <v>100</v>
      </c>
      <c r="E682" s="26">
        <v>100</v>
      </c>
      <c r="F682" s="26">
        <v>100</v>
      </c>
      <c r="G682" s="26">
        <v>100</v>
      </c>
      <c r="H682" s="26">
        <v>100</v>
      </c>
      <c r="I682" s="26">
        <v>100</v>
      </c>
      <c r="J682" s="26">
        <v>100</v>
      </c>
      <c r="K682" s="26">
        <v>100</v>
      </c>
      <c r="L682" s="26">
        <v>100</v>
      </c>
    </row>
    <row r="683" spans="1:12">
      <c r="A683" s="26" t="s">
        <v>1111</v>
      </c>
      <c r="B683" s="26" t="s">
        <v>322</v>
      </c>
      <c r="C683" s="26">
        <v>62</v>
      </c>
      <c r="D683" s="26">
        <v>62.6</v>
      </c>
      <c r="E683" s="26">
        <v>61.8</v>
      </c>
      <c r="F683" s="26">
        <v>61.5</v>
      </c>
      <c r="G683" s="26">
        <v>61</v>
      </c>
      <c r="H683" s="26">
        <v>61.7</v>
      </c>
      <c r="I683" s="26">
        <v>61.2</v>
      </c>
      <c r="J683" s="26">
        <v>60.7</v>
      </c>
      <c r="K683" s="26">
        <v>60.5</v>
      </c>
      <c r="L683" s="26">
        <v>60</v>
      </c>
    </row>
    <row r="684" spans="1:12">
      <c r="A684" s="26" t="s">
        <v>1112</v>
      </c>
      <c r="B684" s="26" t="s">
        <v>324</v>
      </c>
      <c r="C684" s="26">
        <v>50.2</v>
      </c>
      <c r="D684" s="26">
        <v>50</v>
      </c>
      <c r="E684" s="26">
        <v>49.4</v>
      </c>
      <c r="F684" s="26">
        <v>49.4</v>
      </c>
      <c r="G684" s="26">
        <v>49.3</v>
      </c>
      <c r="H684" s="26">
        <v>50</v>
      </c>
      <c r="I684" s="26">
        <v>49.7</v>
      </c>
      <c r="J684" s="26">
        <v>49.5</v>
      </c>
      <c r="K684" s="26">
        <v>49.2</v>
      </c>
      <c r="L684" s="26">
        <v>48.9</v>
      </c>
    </row>
    <row r="685" spans="1:12">
      <c r="A685" s="26" t="s">
        <v>1113</v>
      </c>
      <c r="B685" s="26" t="s">
        <v>326</v>
      </c>
      <c r="C685" s="26">
        <v>1.4</v>
      </c>
      <c r="D685" s="26">
        <v>1.4</v>
      </c>
      <c r="E685" s="26">
        <v>1.4</v>
      </c>
      <c r="F685" s="26">
        <v>1.1000000000000001</v>
      </c>
      <c r="G685" s="26">
        <v>1.2</v>
      </c>
      <c r="H685" s="26">
        <v>1.2</v>
      </c>
      <c r="I685" s="26">
        <v>1.2</v>
      </c>
      <c r="J685" s="26">
        <v>1.3</v>
      </c>
      <c r="K685" s="26">
        <v>1.3</v>
      </c>
      <c r="L685" s="26">
        <v>1.3</v>
      </c>
    </row>
    <row r="686" spans="1:12">
      <c r="A686" s="26" t="s">
        <v>1114</v>
      </c>
      <c r="B686" s="26" t="s">
        <v>328</v>
      </c>
      <c r="C686" s="26">
        <v>10.3</v>
      </c>
      <c r="D686" s="26">
        <v>11.1</v>
      </c>
      <c r="E686" s="26">
        <v>11</v>
      </c>
      <c r="F686" s="26">
        <v>11</v>
      </c>
      <c r="G686" s="26">
        <v>10.5</v>
      </c>
      <c r="H686" s="26">
        <v>10.4</v>
      </c>
      <c r="I686" s="26">
        <v>10.3</v>
      </c>
      <c r="J686" s="26">
        <v>9.9</v>
      </c>
      <c r="K686" s="26">
        <v>10</v>
      </c>
      <c r="L686" s="26">
        <v>9.8000000000000007</v>
      </c>
    </row>
    <row r="687" spans="1:12">
      <c r="A687" s="26" t="s">
        <v>1115</v>
      </c>
      <c r="B687" s="26" t="s">
        <v>330</v>
      </c>
      <c r="C687" s="26">
        <v>38</v>
      </c>
      <c r="D687" s="26">
        <v>37.4</v>
      </c>
      <c r="E687" s="26">
        <v>38.200000000000003</v>
      </c>
      <c r="F687" s="26">
        <v>38.5</v>
      </c>
      <c r="G687" s="26">
        <v>39</v>
      </c>
      <c r="H687" s="26">
        <v>38.299999999999997</v>
      </c>
      <c r="I687" s="26">
        <v>38.799999999999997</v>
      </c>
      <c r="J687" s="26">
        <v>39.299999999999997</v>
      </c>
      <c r="K687" s="26">
        <v>39.5</v>
      </c>
      <c r="L687" s="26">
        <v>40</v>
      </c>
    </row>
    <row r="688" spans="1:12">
      <c r="A688" s="26" t="s">
        <v>1116</v>
      </c>
      <c r="B688" s="26" t="s">
        <v>332</v>
      </c>
      <c r="C688" s="26">
        <v>1.1000000000000001</v>
      </c>
      <c r="D688" s="26">
        <v>0.9</v>
      </c>
      <c r="E688" s="26">
        <v>1.1000000000000001</v>
      </c>
      <c r="F688" s="26">
        <v>1.2</v>
      </c>
      <c r="G688" s="26">
        <v>1.3</v>
      </c>
      <c r="H688" s="26">
        <v>1.3</v>
      </c>
      <c r="I688" s="26">
        <v>1.2</v>
      </c>
      <c r="J688" s="26">
        <v>1</v>
      </c>
      <c r="K688" s="26">
        <v>0.9</v>
      </c>
      <c r="L688" s="26">
        <v>0.7</v>
      </c>
    </row>
    <row r="689" spans="1:12">
      <c r="A689" s="26" t="s">
        <v>1117</v>
      </c>
      <c r="B689" s="26" t="s">
        <v>334</v>
      </c>
      <c r="C689" s="26">
        <v>12.2</v>
      </c>
      <c r="D689" s="26">
        <v>10.199999999999999</v>
      </c>
      <c r="E689" s="26">
        <v>10.8</v>
      </c>
      <c r="F689" s="26">
        <v>10.9</v>
      </c>
      <c r="G689" s="26">
        <v>10.5</v>
      </c>
      <c r="H689" s="26">
        <v>10.5</v>
      </c>
      <c r="I689" s="26">
        <v>11</v>
      </c>
      <c r="J689" s="26">
        <v>10.8</v>
      </c>
      <c r="K689" s="26">
        <v>10.3</v>
      </c>
      <c r="L689" s="26">
        <v>10.6</v>
      </c>
    </row>
    <row r="690" spans="1:12">
      <c r="A690" s="26" t="s">
        <v>1118</v>
      </c>
      <c r="B690" s="26" t="s">
        <v>336</v>
      </c>
      <c r="C690" s="26">
        <v>24.8</v>
      </c>
      <c r="D690" s="26">
        <v>26.4</v>
      </c>
      <c r="E690" s="26">
        <v>26.3</v>
      </c>
      <c r="F690" s="26">
        <v>26.4</v>
      </c>
      <c r="G690" s="26">
        <v>27.1</v>
      </c>
      <c r="H690" s="26">
        <v>26.5</v>
      </c>
      <c r="I690" s="26">
        <v>26.7</v>
      </c>
      <c r="J690" s="26">
        <v>27.5</v>
      </c>
      <c r="K690" s="26">
        <v>28.3</v>
      </c>
      <c r="L690" s="26">
        <v>28.7</v>
      </c>
    </row>
    <row r="691" spans="1:12">
      <c r="A691" s="26" t="s">
        <v>1119</v>
      </c>
      <c r="B691" s="28" t="s">
        <v>1120</v>
      </c>
      <c r="C691" s="26">
        <v>100</v>
      </c>
      <c r="D691" s="26">
        <v>100</v>
      </c>
      <c r="E691" s="26">
        <v>100</v>
      </c>
      <c r="F691" s="26">
        <v>100</v>
      </c>
      <c r="G691" s="26">
        <v>100</v>
      </c>
      <c r="H691" s="26">
        <v>100</v>
      </c>
      <c r="I691" s="26">
        <v>100</v>
      </c>
      <c r="J691" s="26">
        <v>100</v>
      </c>
      <c r="K691" s="26">
        <v>100</v>
      </c>
      <c r="L691" s="26">
        <v>100</v>
      </c>
    </row>
    <row r="692" spans="1:12">
      <c r="A692" s="26" t="s">
        <v>1121</v>
      </c>
      <c r="B692" s="26" t="s">
        <v>476</v>
      </c>
      <c r="C692" s="26">
        <v>64.5</v>
      </c>
      <c r="D692" s="26">
        <v>65.599999999999994</v>
      </c>
      <c r="E692" s="26">
        <v>66.2</v>
      </c>
      <c r="F692" s="26">
        <v>66.599999999999994</v>
      </c>
      <c r="G692" s="26">
        <v>66</v>
      </c>
      <c r="H692" s="26">
        <v>67.900000000000006</v>
      </c>
      <c r="I692" s="26">
        <v>67.099999999999994</v>
      </c>
      <c r="J692" s="26">
        <v>66.2</v>
      </c>
      <c r="K692" s="26">
        <v>66.599999999999994</v>
      </c>
      <c r="L692" s="26">
        <v>66.3</v>
      </c>
    </row>
    <row r="693" spans="1:12">
      <c r="A693" s="26" t="s">
        <v>1122</v>
      </c>
      <c r="B693" s="26" t="s">
        <v>478</v>
      </c>
      <c r="C693" s="26">
        <v>49.2</v>
      </c>
      <c r="D693" s="26">
        <v>49.3</v>
      </c>
      <c r="E693" s="26">
        <v>49.7</v>
      </c>
      <c r="F693" s="26">
        <v>49.9</v>
      </c>
      <c r="G693" s="26">
        <v>50.2</v>
      </c>
      <c r="H693" s="26">
        <v>51.8</v>
      </c>
      <c r="I693" s="26">
        <v>51.5</v>
      </c>
      <c r="J693" s="26">
        <v>51.1</v>
      </c>
      <c r="K693" s="26">
        <v>50.9</v>
      </c>
      <c r="L693" s="26">
        <v>50.9</v>
      </c>
    </row>
    <row r="694" spans="1:12">
      <c r="A694" s="26" t="s">
        <v>1123</v>
      </c>
      <c r="B694" s="26" t="s">
        <v>480</v>
      </c>
      <c r="C694" s="26">
        <v>1</v>
      </c>
      <c r="D694" s="26">
        <v>1</v>
      </c>
      <c r="E694" s="26">
        <v>1</v>
      </c>
      <c r="F694" s="26">
        <v>0.9</v>
      </c>
      <c r="G694" s="26">
        <v>0.9</v>
      </c>
      <c r="H694" s="26">
        <v>0.9</v>
      </c>
      <c r="I694" s="26">
        <v>0.9</v>
      </c>
      <c r="J694" s="26">
        <v>0.9</v>
      </c>
      <c r="K694" s="26">
        <v>0.9</v>
      </c>
      <c r="L694" s="26">
        <v>0.9</v>
      </c>
    </row>
    <row r="695" spans="1:12">
      <c r="A695" s="26" t="s">
        <v>1124</v>
      </c>
      <c r="B695" s="26" t="s">
        <v>482</v>
      </c>
      <c r="C695" s="26">
        <v>14.3</v>
      </c>
      <c r="D695" s="26">
        <v>15.3</v>
      </c>
      <c r="E695" s="26">
        <v>15.5</v>
      </c>
      <c r="F695" s="26">
        <v>15.7</v>
      </c>
      <c r="G695" s="26">
        <v>15</v>
      </c>
      <c r="H695" s="26">
        <v>15.1</v>
      </c>
      <c r="I695" s="26">
        <v>14.7</v>
      </c>
      <c r="J695" s="26">
        <v>14.3</v>
      </c>
      <c r="K695" s="26">
        <v>14.8</v>
      </c>
      <c r="L695" s="26">
        <v>14.5</v>
      </c>
    </row>
    <row r="696" spans="1:12">
      <c r="A696" s="26" t="s">
        <v>1125</v>
      </c>
      <c r="B696" s="26" t="s">
        <v>484</v>
      </c>
      <c r="C696" s="26">
        <v>35.5</v>
      </c>
      <c r="D696" s="26">
        <v>34.4</v>
      </c>
      <c r="E696" s="26">
        <v>33.799999999999997</v>
      </c>
      <c r="F696" s="26">
        <v>33.4</v>
      </c>
      <c r="G696" s="26">
        <v>34</v>
      </c>
      <c r="H696" s="26">
        <v>32.1</v>
      </c>
      <c r="I696" s="26">
        <v>32.9</v>
      </c>
      <c r="J696" s="26">
        <v>33.799999999999997</v>
      </c>
      <c r="K696" s="26">
        <v>33.4</v>
      </c>
      <c r="L696" s="26">
        <v>33.700000000000003</v>
      </c>
    </row>
    <row r="697" spans="1:12">
      <c r="A697" s="26" t="s">
        <v>1126</v>
      </c>
      <c r="B697" s="26" t="s">
        <v>486</v>
      </c>
      <c r="C697" s="26">
        <v>0.6</v>
      </c>
      <c r="D697" s="26">
        <v>0.5</v>
      </c>
      <c r="E697" s="26">
        <v>0.6</v>
      </c>
      <c r="F697" s="26">
        <v>0.7</v>
      </c>
      <c r="G697" s="26">
        <v>0.7</v>
      </c>
      <c r="H697" s="26">
        <v>0.6</v>
      </c>
      <c r="I697" s="26">
        <v>0.6</v>
      </c>
      <c r="J697" s="26">
        <v>0.5</v>
      </c>
      <c r="K697" s="26">
        <v>0.4</v>
      </c>
      <c r="L697" s="26">
        <v>0.4</v>
      </c>
    </row>
    <row r="698" spans="1:12">
      <c r="A698" s="26" t="s">
        <v>1127</v>
      </c>
      <c r="B698" s="26" t="s">
        <v>488</v>
      </c>
      <c r="C698" s="26">
        <v>10.1</v>
      </c>
      <c r="D698" s="26">
        <v>8.6999999999999993</v>
      </c>
      <c r="E698" s="26">
        <v>8.6999999999999993</v>
      </c>
      <c r="F698" s="26">
        <v>8.9</v>
      </c>
      <c r="G698" s="26">
        <v>9.3000000000000007</v>
      </c>
      <c r="H698" s="26">
        <v>9</v>
      </c>
      <c r="I698" s="26">
        <v>9.3000000000000007</v>
      </c>
      <c r="J698" s="26">
        <v>9.5</v>
      </c>
      <c r="K698" s="26">
        <v>9.3000000000000007</v>
      </c>
      <c r="L698" s="26">
        <v>9.6999999999999993</v>
      </c>
    </row>
    <row r="699" spans="1:12">
      <c r="A699" s="26" t="s">
        <v>1128</v>
      </c>
      <c r="B699" s="26" t="s">
        <v>490</v>
      </c>
      <c r="C699" s="26">
        <v>24.8</v>
      </c>
      <c r="D699" s="26">
        <v>25.2</v>
      </c>
      <c r="E699" s="26">
        <v>24.5</v>
      </c>
      <c r="F699" s="26">
        <v>23.8</v>
      </c>
      <c r="G699" s="26">
        <v>24</v>
      </c>
      <c r="H699" s="26">
        <v>22.6</v>
      </c>
      <c r="I699" s="26">
        <v>22.9</v>
      </c>
      <c r="J699" s="26">
        <v>23.7</v>
      </c>
      <c r="K699" s="26">
        <v>23.7</v>
      </c>
      <c r="L699" s="26">
        <v>23.6</v>
      </c>
    </row>
    <row r="700" spans="1:12">
      <c r="A700" s="26" t="s">
        <v>1129</v>
      </c>
      <c r="B700" s="28" t="s">
        <v>1130</v>
      </c>
      <c r="C700" s="26">
        <v>100</v>
      </c>
      <c r="D700" s="26">
        <v>100</v>
      </c>
      <c r="E700" s="26">
        <v>100</v>
      </c>
      <c r="F700" s="26">
        <v>100</v>
      </c>
      <c r="G700" s="26">
        <v>100</v>
      </c>
      <c r="H700" s="26">
        <v>100</v>
      </c>
      <c r="I700" s="26">
        <v>100</v>
      </c>
      <c r="J700" s="26">
        <v>100</v>
      </c>
      <c r="K700" s="26">
        <v>100</v>
      </c>
      <c r="L700" s="26">
        <v>100</v>
      </c>
    </row>
    <row r="701" spans="1:12">
      <c r="A701" s="26" t="s">
        <v>1131</v>
      </c>
      <c r="B701" s="26" t="s">
        <v>476</v>
      </c>
      <c r="C701" s="26">
        <v>59.7</v>
      </c>
      <c r="D701" s="26">
        <v>60.2</v>
      </c>
      <c r="E701" s="26">
        <v>58.1</v>
      </c>
      <c r="F701" s="26">
        <v>57.3</v>
      </c>
      <c r="G701" s="26">
        <v>56.2</v>
      </c>
      <c r="H701" s="26">
        <v>55.4</v>
      </c>
      <c r="I701" s="26">
        <v>55</v>
      </c>
      <c r="J701" s="26">
        <v>54.6</v>
      </c>
      <c r="K701" s="26">
        <v>53.5</v>
      </c>
      <c r="L701" s="26">
        <v>52.9</v>
      </c>
    </row>
    <row r="702" spans="1:12">
      <c r="A702" s="26" t="s">
        <v>1132</v>
      </c>
      <c r="B702" s="26" t="s">
        <v>478</v>
      </c>
      <c r="C702" s="26">
        <v>50.3</v>
      </c>
      <c r="D702" s="26">
        <v>49.5</v>
      </c>
      <c r="E702" s="26">
        <v>47.7</v>
      </c>
      <c r="F702" s="26">
        <v>47.7</v>
      </c>
      <c r="G702" s="26">
        <v>46.5</v>
      </c>
      <c r="H702" s="26">
        <v>46.1</v>
      </c>
      <c r="I702" s="26">
        <v>45.6</v>
      </c>
      <c r="J702" s="26">
        <v>45.6</v>
      </c>
      <c r="K702" s="26">
        <v>44.7</v>
      </c>
      <c r="L702" s="26">
        <v>44.1</v>
      </c>
    </row>
    <row r="703" spans="1:12">
      <c r="A703" s="26" t="s">
        <v>1133</v>
      </c>
      <c r="B703" s="26" t="s">
        <v>480</v>
      </c>
      <c r="C703" s="26">
        <v>1.9</v>
      </c>
      <c r="D703" s="26">
        <v>1.8</v>
      </c>
      <c r="E703" s="26">
        <v>1.7</v>
      </c>
      <c r="F703" s="26">
        <v>1</v>
      </c>
      <c r="G703" s="26">
        <v>1.3</v>
      </c>
      <c r="H703" s="26">
        <v>1.2</v>
      </c>
      <c r="I703" s="26">
        <v>1.3</v>
      </c>
      <c r="J703" s="26">
        <v>1.4</v>
      </c>
      <c r="K703" s="26">
        <v>1.5</v>
      </c>
      <c r="L703" s="26">
        <v>1.6</v>
      </c>
    </row>
    <row r="704" spans="1:12">
      <c r="A704" s="26" t="s">
        <v>1134</v>
      </c>
      <c r="B704" s="26" t="s">
        <v>482</v>
      </c>
      <c r="C704" s="26">
        <v>7.6</v>
      </c>
      <c r="D704" s="26">
        <v>8.8000000000000007</v>
      </c>
      <c r="E704" s="26">
        <v>8.6999999999999993</v>
      </c>
      <c r="F704" s="26">
        <v>8.6</v>
      </c>
      <c r="G704" s="26">
        <v>8.3000000000000007</v>
      </c>
      <c r="H704" s="26">
        <v>8</v>
      </c>
      <c r="I704" s="26">
        <v>8.1</v>
      </c>
      <c r="J704" s="26">
        <v>7.6</v>
      </c>
      <c r="K704" s="26">
        <v>7.3</v>
      </c>
      <c r="L704" s="26">
        <v>7.2</v>
      </c>
    </row>
    <row r="705" spans="1:12">
      <c r="A705" s="26" t="s">
        <v>1135</v>
      </c>
      <c r="B705" s="26" t="s">
        <v>484</v>
      </c>
      <c r="C705" s="26">
        <v>40.299999999999997</v>
      </c>
      <c r="D705" s="26">
        <v>39.799999999999997</v>
      </c>
      <c r="E705" s="26">
        <v>41.9</v>
      </c>
      <c r="F705" s="26">
        <v>42.7</v>
      </c>
      <c r="G705" s="26">
        <v>43.8</v>
      </c>
      <c r="H705" s="26">
        <v>44.6</v>
      </c>
      <c r="I705" s="26">
        <v>45</v>
      </c>
      <c r="J705" s="26">
        <v>45.4</v>
      </c>
      <c r="K705" s="26">
        <v>46.5</v>
      </c>
      <c r="L705" s="26">
        <v>47.1</v>
      </c>
    </row>
    <row r="706" spans="1:12">
      <c r="A706" s="26" t="s">
        <v>1136</v>
      </c>
      <c r="B706" s="26" t="s">
        <v>486</v>
      </c>
      <c r="C706" s="26">
        <v>1.5</v>
      </c>
      <c r="D706" s="26">
        <v>1.2</v>
      </c>
      <c r="E706" s="26">
        <v>1.6</v>
      </c>
      <c r="F706" s="26">
        <v>1.7</v>
      </c>
      <c r="G706" s="26">
        <v>2.1</v>
      </c>
      <c r="H706" s="26">
        <v>2.1</v>
      </c>
      <c r="I706" s="26">
        <v>1.9</v>
      </c>
      <c r="J706" s="26">
        <v>1.6</v>
      </c>
      <c r="K706" s="26">
        <v>1.4</v>
      </c>
      <c r="L706" s="26">
        <v>1.1000000000000001</v>
      </c>
    </row>
    <row r="707" spans="1:12">
      <c r="A707" s="26" t="s">
        <v>1137</v>
      </c>
      <c r="B707" s="26" t="s">
        <v>488</v>
      </c>
      <c r="C707" s="26">
        <v>15.5</v>
      </c>
      <c r="D707" s="26">
        <v>12.7</v>
      </c>
      <c r="E707" s="26">
        <v>13.2</v>
      </c>
      <c r="F707" s="26">
        <v>12.8</v>
      </c>
      <c r="G707" s="26">
        <v>11.7</v>
      </c>
      <c r="H707" s="26">
        <v>12</v>
      </c>
      <c r="I707" s="26">
        <v>12.8</v>
      </c>
      <c r="J707" s="26">
        <v>12.4</v>
      </c>
      <c r="K707" s="26">
        <v>11.8</v>
      </c>
      <c r="L707" s="26">
        <v>11.5</v>
      </c>
    </row>
    <row r="708" spans="1:12">
      <c r="A708" s="26" t="s">
        <v>1138</v>
      </c>
      <c r="B708" s="26" t="s">
        <v>490</v>
      </c>
      <c r="C708" s="26">
        <v>23.3</v>
      </c>
      <c r="D708" s="26">
        <v>25.9</v>
      </c>
      <c r="E708" s="26">
        <v>27.1</v>
      </c>
      <c r="F708" s="26">
        <v>28.2</v>
      </c>
      <c r="G708" s="26">
        <v>30.1</v>
      </c>
      <c r="H708" s="26">
        <v>30.5</v>
      </c>
      <c r="I708" s="26">
        <v>30.4</v>
      </c>
      <c r="J708" s="26">
        <v>31.4</v>
      </c>
      <c r="K708" s="26">
        <v>33.299999999999997</v>
      </c>
      <c r="L708" s="26">
        <v>34.5</v>
      </c>
    </row>
    <row r="709" spans="1:12">
      <c r="A709" s="26" t="s">
        <v>1139</v>
      </c>
      <c r="B709" s="28" t="s">
        <v>1140</v>
      </c>
      <c r="C709" s="26">
        <v>100</v>
      </c>
      <c r="D709" s="26">
        <v>100</v>
      </c>
      <c r="E709" s="26">
        <v>100</v>
      </c>
      <c r="F709" s="26">
        <v>100</v>
      </c>
      <c r="G709" s="26">
        <v>100</v>
      </c>
      <c r="H709" s="26">
        <v>100</v>
      </c>
      <c r="I709" s="26">
        <v>100</v>
      </c>
      <c r="J709" s="26">
        <v>100</v>
      </c>
      <c r="K709" s="26">
        <v>100</v>
      </c>
      <c r="L709" s="26">
        <v>100</v>
      </c>
    </row>
    <row r="710" spans="1:12">
      <c r="A710" s="26" t="s">
        <v>1141</v>
      </c>
      <c r="B710" s="26" t="s">
        <v>476</v>
      </c>
      <c r="C710" s="26">
        <v>60.9</v>
      </c>
      <c r="D710" s="26">
        <v>62.4</v>
      </c>
      <c r="E710" s="26">
        <v>61.7</v>
      </c>
      <c r="F710" s="26">
        <v>61</v>
      </c>
      <c r="G710" s="26">
        <v>60.3</v>
      </c>
      <c r="H710" s="26">
        <v>60.3</v>
      </c>
      <c r="I710" s="26">
        <v>59.9</v>
      </c>
      <c r="J710" s="26">
        <v>59.2</v>
      </c>
      <c r="K710" s="26">
        <v>59.1</v>
      </c>
      <c r="L710" s="26">
        <v>58.3</v>
      </c>
    </row>
    <row r="711" spans="1:12">
      <c r="A711" s="26" t="s">
        <v>1142</v>
      </c>
      <c r="B711" s="26" t="s">
        <v>478</v>
      </c>
      <c r="C711" s="26">
        <v>55.7</v>
      </c>
      <c r="D711" s="26">
        <v>56.3</v>
      </c>
      <c r="E711" s="26">
        <v>55.8</v>
      </c>
      <c r="F711" s="26">
        <v>55.1</v>
      </c>
      <c r="G711" s="26">
        <v>54.1</v>
      </c>
      <c r="H711" s="26">
        <v>54.2</v>
      </c>
      <c r="I711" s="26">
        <v>53.8</v>
      </c>
      <c r="J711" s="26">
        <v>53.4</v>
      </c>
      <c r="K711" s="26">
        <v>53.4</v>
      </c>
      <c r="L711" s="26">
        <v>52.6</v>
      </c>
    </row>
    <row r="712" spans="1:12">
      <c r="A712" s="26" t="s">
        <v>1143</v>
      </c>
      <c r="B712" s="26" t="s">
        <v>480</v>
      </c>
      <c r="C712" s="26">
        <v>2.2999999999999998</v>
      </c>
      <c r="D712" s="26">
        <v>2.2999999999999998</v>
      </c>
      <c r="E712" s="26">
        <v>2.4</v>
      </c>
      <c r="F712" s="26">
        <v>2.2999999999999998</v>
      </c>
      <c r="G712" s="26">
        <v>2.5</v>
      </c>
      <c r="H712" s="26">
        <v>2.6</v>
      </c>
      <c r="I712" s="26">
        <v>2.5</v>
      </c>
      <c r="J712" s="26">
        <v>2.5</v>
      </c>
      <c r="K712" s="26">
        <v>2.5</v>
      </c>
      <c r="L712" s="26">
        <v>2.5</v>
      </c>
    </row>
    <row r="713" spans="1:12">
      <c r="A713" s="26" t="s">
        <v>1144</v>
      </c>
      <c r="B713" s="26" t="s">
        <v>482</v>
      </c>
      <c r="C713" s="26">
        <v>2.9</v>
      </c>
      <c r="D713" s="26">
        <v>3.8</v>
      </c>
      <c r="E713" s="26">
        <v>3.5</v>
      </c>
      <c r="F713" s="26">
        <v>3.6</v>
      </c>
      <c r="G713" s="26">
        <v>3.7</v>
      </c>
      <c r="H713" s="26">
        <v>3.6</v>
      </c>
      <c r="I713" s="26">
        <v>3.6</v>
      </c>
      <c r="J713" s="26">
        <v>3.3</v>
      </c>
      <c r="K713" s="26">
        <v>3.2</v>
      </c>
      <c r="L713" s="26">
        <v>3.2</v>
      </c>
    </row>
    <row r="714" spans="1:12">
      <c r="A714" s="26" t="s">
        <v>1145</v>
      </c>
      <c r="B714" s="26" t="s">
        <v>484</v>
      </c>
      <c r="C714" s="26">
        <v>39.1</v>
      </c>
      <c r="D714" s="26">
        <v>37.6</v>
      </c>
      <c r="E714" s="26">
        <v>38.299999999999997</v>
      </c>
      <c r="F714" s="26">
        <v>39</v>
      </c>
      <c r="G714" s="26">
        <v>39.700000000000003</v>
      </c>
      <c r="H714" s="26">
        <v>39.700000000000003</v>
      </c>
      <c r="I714" s="26">
        <v>40.1</v>
      </c>
      <c r="J714" s="26">
        <v>40.799999999999997</v>
      </c>
      <c r="K714" s="26">
        <v>40.9</v>
      </c>
      <c r="L714" s="26">
        <v>41.7</v>
      </c>
    </row>
    <row r="715" spans="1:12">
      <c r="A715" s="26" t="s">
        <v>1146</v>
      </c>
      <c r="B715" s="26" t="s">
        <v>486</v>
      </c>
      <c r="C715" s="26">
        <v>2.1</v>
      </c>
      <c r="D715" s="26">
        <v>1.3</v>
      </c>
      <c r="E715" s="26">
        <v>1.4</v>
      </c>
      <c r="F715" s="26">
        <v>1.5</v>
      </c>
      <c r="G715" s="26">
        <v>1.4</v>
      </c>
      <c r="H715" s="26">
        <v>1.4</v>
      </c>
      <c r="I715" s="26">
        <v>1.4</v>
      </c>
      <c r="J715" s="26">
        <v>1.2</v>
      </c>
      <c r="K715" s="26">
        <v>1</v>
      </c>
      <c r="L715" s="26">
        <v>0.9</v>
      </c>
    </row>
    <row r="716" spans="1:12">
      <c r="A716" s="26" t="s">
        <v>1147</v>
      </c>
      <c r="B716" s="26" t="s">
        <v>488</v>
      </c>
      <c r="C716" s="26">
        <v>8.4</v>
      </c>
      <c r="D716" s="26">
        <v>6.8</v>
      </c>
      <c r="E716" s="26">
        <v>7.9</v>
      </c>
      <c r="F716" s="26">
        <v>8.5</v>
      </c>
      <c r="G716" s="26">
        <v>8.8000000000000007</v>
      </c>
      <c r="H716" s="26">
        <v>9</v>
      </c>
      <c r="I716" s="26">
        <v>9.3000000000000007</v>
      </c>
      <c r="J716" s="26">
        <v>9.1</v>
      </c>
      <c r="K716" s="26">
        <v>8.1999999999999993</v>
      </c>
      <c r="L716" s="26">
        <v>9.1999999999999993</v>
      </c>
    </row>
    <row r="717" spans="1:12">
      <c r="A717" s="26" t="s">
        <v>1148</v>
      </c>
      <c r="B717" s="26" t="s">
        <v>490</v>
      </c>
      <c r="C717" s="26">
        <v>28.6</v>
      </c>
      <c r="D717" s="26">
        <v>29.5</v>
      </c>
      <c r="E717" s="26">
        <v>29</v>
      </c>
      <c r="F717" s="26">
        <v>28.9</v>
      </c>
      <c r="G717" s="26">
        <v>29.4</v>
      </c>
      <c r="H717" s="26">
        <v>29.2</v>
      </c>
      <c r="I717" s="26">
        <v>29.4</v>
      </c>
      <c r="J717" s="26">
        <v>30.5</v>
      </c>
      <c r="K717" s="26">
        <v>31.7</v>
      </c>
      <c r="L717" s="26">
        <v>31.6</v>
      </c>
    </row>
    <row r="718" spans="1:12">
      <c r="A718" s="26" t="s">
        <v>1149</v>
      </c>
      <c r="B718" s="28" t="s">
        <v>1150</v>
      </c>
      <c r="C718" s="26">
        <v>100</v>
      </c>
      <c r="D718" s="26">
        <v>100</v>
      </c>
      <c r="E718" s="26">
        <v>100</v>
      </c>
      <c r="F718" s="26">
        <v>100</v>
      </c>
      <c r="G718" s="26">
        <v>100</v>
      </c>
      <c r="H718" s="26">
        <v>100</v>
      </c>
      <c r="I718" s="26">
        <v>100</v>
      </c>
      <c r="J718" s="26">
        <v>100</v>
      </c>
      <c r="K718" s="26">
        <v>100</v>
      </c>
      <c r="L718" s="26">
        <v>100</v>
      </c>
    </row>
    <row r="719" spans="1:12">
      <c r="A719" s="26" t="s">
        <v>1151</v>
      </c>
      <c r="B719" s="26" t="s">
        <v>476</v>
      </c>
      <c r="C719" s="26">
        <v>59</v>
      </c>
      <c r="D719" s="26">
        <v>57.2</v>
      </c>
      <c r="E719" s="26">
        <v>55.1</v>
      </c>
      <c r="F719" s="26">
        <v>53.9</v>
      </c>
      <c r="G719" s="26">
        <v>56.6</v>
      </c>
      <c r="H719" s="26">
        <v>58.7</v>
      </c>
      <c r="I719" s="26">
        <v>58.9</v>
      </c>
      <c r="J719" s="26">
        <v>60.1</v>
      </c>
      <c r="K719" s="26">
        <v>60.7</v>
      </c>
      <c r="L719" s="26">
        <v>60.5</v>
      </c>
    </row>
    <row r="720" spans="1:12">
      <c r="A720" s="26" t="s">
        <v>1152</v>
      </c>
      <c r="B720" s="26" t="s">
        <v>478</v>
      </c>
      <c r="C720" s="26">
        <v>48.4</v>
      </c>
      <c r="D720" s="26">
        <v>47.8</v>
      </c>
      <c r="E720" s="26">
        <v>47</v>
      </c>
      <c r="F720" s="26">
        <v>46.5</v>
      </c>
      <c r="G720" s="26">
        <v>50.1</v>
      </c>
      <c r="H720" s="26">
        <v>52.1</v>
      </c>
      <c r="I720" s="26">
        <v>52.6</v>
      </c>
      <c r="J720" s="26">
        <v>53.8</v>
      </c>
      <c r="K720" s="26">
        <v>54.6</v>
      </c>
      <c r="L720" s="26">
        <v>54.5</v>
      </c>
    </row>
    <row r="721" spans="1:12">
      <c r="A721" s="26" t="s">
        <v>1153</v>
      </c>
      <c r="B721" s="26" t="s">
        <v>480</v>
      </c>
      <c r="C721" s="26">
        <v>1</v>
      </c>
      <c r="D721" s="26">
        <v>1</v>
      </c>
      <c r="E721" s="26">
        <v>1</v>
      </c>
      <c r="F721" s="26">
        <v>1</v>
      </c>
      <c r="G721" s="26">
        <v>1</v>
      </c>
      <c r="H721" s="26">
        <v>1</v>
      </c>
      <c r="I721" s="26">
        <v>1</v>
      </c>
      <c r="J721" s="26">
        <v>1.1000000000000001</v>
      </c>
      <c r="K721" s="26">
        <v>1</v>
      </c>
      <c r="L721" s="26">
        <v>1</v>
      </c>
    </row>
    <row r="722" spans="1:12">
      <c r="A722" s="26" t="s">
        <v>1154</v>
      </c>
      <c r="B722" s="26" t="s">
        <v>482</v>
      </c>
      <c r="C722" s="26">
        <v>9.5</v>
      </c>
      <c r="D722" s="26">
        <v>8.4</v>
      </c>
      <c r="E722" s="26">
        <v>7.2</v>
      </c>
      <c r="F722" s="26">
        <v>6.4</v>
      </c>
      <c r="G722" s="26">
        <v>5.5</v>
      </c>
      <c r="H722" s="26">
        <v>5.6</v>
      </c>
      <c r="I722" s="26">
        <v>5.3</v>
      </c>
      <c r="J722" s="26">
        <v>5.2</v>
      </c>
      <c r="K722" s="26">
        <v>5</v>
      </c>
      <c r="L722" s="26">
        <v>5</v>
      </c>
    </row>
    <row r="723" spans="1:12">
      <c r="A723" s="26" t="s">
        <v>1155</v>
      </c>
      <c r="B723" s="26" t="s">
        <v>484</v>
      </c>
      <c r="C723" s="26">
        <v>41</v>
      </c>
      <c r="D723" s="26">
        <v>42.8</v>
      </c>
      <c r="E723" s="26">
        <v>44.8</v>
      </c>
      <c r="F723" s="26">
        <v>46.1</v>
      </c>
      <c r="G723" s="26">
        <v>43.4</v>
      </c>
      <c r="H723" s="26">
        <v>41.3</v>
      </c>
      <c r="I723" s="26">
        <v>41.1</v>
      </c>
      <c r="J723" s="26">
        <v>39.9</v>
      </c>
      <c r="K723" s="26">
        <v>39.299999999999997</v>
      </c>
      <c r="L723" s="26">
        <v>39.5</v>
      </c>
    </row>
    <row r="724" spans="1:12">
      <c r="A724" s="26" t="s">
        <v>1156</v>
      </c>
      <c r="B724" s="26" t="s">
        <v>486</v>
      </c>
      <c r="C724" s="26">
        <v>1.1000000000000001</v>
      </c>
      <c r="D724" s="26">
        <v>0.9</v>
      </c>
      <c r="E724" s="26">
        <v>1.2</v>
      </c>
      <c r="F724" s="26">
        <v>1.4</v>
      </c>
      <c r="G724" s="26">
        <v>1.1000000000000001</v>
      </c>
      <c r="H724" s="26">
        <v>1</v>
      </c>
      <c r="I724" s="26">
        <v>0.9</v>
      </c>
      <c r="J724" s="26">
        <v>0.7</v>
      </c>
      <c r="K724" s="26">
        <v>0.7</v>
      </c>
      <c r="L724" s="26">
        <v>0.6</v>
      </c>
    </row>
    <row r="725" spans="1:12">
      <c r="A725" s="26" t="s">
        <v>1157</v>
      </c>
      <c r="B725" s="26" t="s">
        <v>488</v>
      </c>
      <c r="C725" s="26">
        <v>14</v>
      </c>
      <c r="D725" s="26">
        <v>11.9</v>
      </c>
      <c r="E725" s="26">
        <v>15.5</v>
      </c>
      <c r="F725" s="26">
        <v>15.8</v>
      </c>
      <c r="G725" s="26">
        <v>14.2</v>
      </c>
      <c r="H725" s="26">
        <v>13.8</v>
      </c>
      <c r="I725" s="26">
        <v>13.6</v>
      </c>
      <c r="J725" s="26">
        <v>13</v>
      </c>
      <c r="K725" s="26">
        <v>11.7</v>
      </c>
      <c r="L725" s="26">
        <v>12.8</v>
      </c>
    </row>
    <row r="726" spans="1:12">
      <c r="A726" s="26" t="s">
        <v>1158</v>
      </c>
      <c r="B726" s="26" t="s">
        <v>490</v>
      </c>
      <c r="C726" s="26">
        <v>25.9</v>
      </c>
      <c r="D726" s="26">
        <v>30</v>
      </c>
      <c r="E726" s="26">
        <v>28.2</v>
      </c>
      <c r="F726" s="26">
        <v>28.9</v>
      </c>
      <c r="G726" s="26">
        <v>28.1</v>
      </c>
      <c r="H726" s="26">
        <v>26.5</v>
      </c>
      <c r="I726" s="26">
        <v>26.5</v>
      </c>
      <c r="J726" s="26">
        <v>26.2</v>
      </c>
      <c r="K726" s="26">
        <v>27</v>
      </c>
      <c r="L726" s="26">
        <v>26.1</v>
      </c>
    </row>
    <row r="727" spans="1:12">
      <c r="A727" s="26" t="s">
        <v>1159</v>
      </c>
      <c r="B727" s="28" t="s">
        <v>1160</v>
      </c>
      <c r="C727" s="26">
        <v>100</v>
      </c>
      <c r="D727" s="26">
        <v>100</v>
      </c>
      <c r="E727" s="26">
        <v>100</v>
      </c>
      <c r="F727" s="26">
        <v>100</v>
      </c>
      <c r="G727" s="26">
        <v>100</v>
      </c>
      <c r="H727" s="26">
        <v>100</v>
      </c>
      <c r="I727" s="26">
        <v>100</v>
      </c>
      <c r="J727" s="26">
        <v>100</v>
      </c>
      <c r="K727" s="26">
        <v>100</v>
      </c>
      <c r="L727" s="26">
        <v>100</v>
      </c>
    </row>
    <row r="728" spans="1:12">
      <c r="A728" s="26" t="s">
        <v>1161</v>
      </c>
      <c r="B728" s="26" t="s">
        <v>358</v>
      </c>
      <c r="C728" s="26">
        <v>55.5</v>
      </c>
      <c r="D728" s="26">
        <v>55.8</v>
      </c>
      <c r="E728" s="26">
        <v>56.8</v>
      </c>
      <c r="F728" s="26">
        <v>56.4</v>
      </c>
      <c r="G728" s="26">
        <v>56.8</v>
      </c>
      <c r="H728" s="26">
        <v>57.2</v>
      </c>
      <c r="I728" s="26">
        <v>56.9</v>
      </c>
      <c r="J728" s="26">
        <v>56.8</v>
      </c>
      <c r="K728" s="26">
        <v>56.5</v>
      </c>
      <c r="L728" s="26">
        <v>57</v>
      </c>
    </row>
    <row r="729" spans="1:12">
      <c r="A729" s="26" t="s">
        <v>1162</v>
      </c>
      <c r="B729" s="26" t="s">
        <v>360</v>
      </c>
      <c r="C729" s="26">
        <v>34</v>
      </c>
      <c r="D729" s="26">
        <v>33.6</v>
      </c>
      <c r="E729" s="26">
        <v>33.5</v>
      </c>
      <c r="F729" s="26">
        <v>33.4</v>
      </c>
      <c r="G729" s="26">
        <v>33.700000000000003</v>
      </c>
      <c r="H729" s="26">
        <v>33.799999999999997</v>
      </c>
      <c r="I729" s="26">
        <v>33.9</v>
      </c>
      <c r="J729" s="26">
        <v>33.700000000000003</v>
      </c>
      <c r="K729" s="26">
        <v>34</v>
      </c>
      <c r="L729" s="26">
        <v>34.5</v>
      </c>
    </row>
    <row r="730" spans="1:12">
      <c r="A730" s="26" t="s">
        <v>1163</v>
      </c>
      <c r="B730" s="26" t="s">
        <v>362</v>
      </c>
      <c r="C730" s="26">
        <v>7.6</v>
      </c>
      <c r="D730" s="26">
        <v>7.6</v>
      </c>
      <c r="E730" s="26">
        <v>7.8</v>
      </c>
      <c r="F730" s="26">
        <v>7.3</v>
      </c>
      <c r="G730" s="26">
        <v>7.3</v>
      </c>
      <c r="H730" s="26">
        <v>7.4</v>
      </c>
      <c r="I730" s="26">
        <v>7.4</v>
      </c>
      <c r="J730" s="26">
        <v>7.2</v>
      </c>
      <c r="K730" s="26">
        <v>7.1</v>
      </c>
      <c r="L730" s="26">
        <v>7.1</v>
      </c>
    </row>
    <row r="731" spans="1:12">
      <c r="A731" s="26" t="s">
        <v>1164</v>
      </c>
      <c r="B731" s="26" t="s">
        <v>364</v>
      </c>
      <c r="C731" s="26">
        <v>13.8</v>
      </c>
      <c r="D731" s="26">
        <v>14.6</v>
      </c>
      <c r="E731" s="26">
        <v>15.5</v>
      </c>
      <c r="F731" s="26">
        <v>15.7</v>
      </c>
      <c r="G731" s="26">
        <v>15.8</v>
      </c>
      <c r="H731" s="26">
        <v>15.9</v>
      </c>
      <c r="I731" s="26">
        <v>15.6</v>
      </c>
      <c r="J731" s="26">
        <v>16</v>
      </c>
      <c r="K731" s="26">
        <v>15.5</v>
      </c>
      <c r="L731" s="26">
        <v>15.5</v>
      </c>
    </row>
    <row r="732" spans="1:12">
      <c r="A732" s="26" t="s">
        <v>1165</v>
      </c>
      <c r="B732" s="26" t="s">
        <v>366</v>
      </c>
      <c r="C732" s="26">
        <v>44.5</v>
      </c>
      <c r="D732" s="26">
        <v>44.2</v>
      </c>
      <c r="E732" s="26">
        <v>43.2</v>
      </c>
      <c r="F732" s="26">
        <v>43.6</v>
      </c>
      <c r="G732" s="26">
        <v>43.2</v>
      </c>
      <c r="H732" s="26">
        <v>42.8</v>
      </c>
      <c r="I732" s="26">
        <v>43.1</v>
      </c>
      <c r="J732" s="26">
        <v>43.2</v>
      </c>
      <c r="K732" s="26">
        <v>43.5</v>
      </c>
      <c r="L732" s="26">
        <v>43</v>
      </c>
    </row>
    <row r="733" spans="1:12">
      <c r="A733" s="26" t="s">
        <v>1166</v>
      </c>
      <c r="B733" s="26" t="s">
        <v>368</v>
      </c>
      <c r="C733" s="26">
        <v>3.5</v>
      </c>
      <c r="D733" s="26">
        <v>3.2</v>
      </c>
      <c r="E733" s="26">
        <v>3.7</v>
      </c>
      <c r="F733" s="26">
        <v>3.6</v>
      </c>
      <c r="G733" s="26">
        <v>3.1</v>
      </c>
      <c r="H733" s="26">
        <v>3</v>
      </c>
      <c r="I733" s="26">
        <v>3</v>
      </c>
      <c r="J733" s="26">
        <v>2.7</v>
      </c>
      <c r="K733" s="26">
        <v>2.4</v>
      </c>
      <c r="L733" s="26">
        <v>2.4</v>
      </c>
    </row>
    <row r="734" spans="1:12">
      <c r="A734" s="26" t="s">
        <v>1167</v>
      </c>
      <c r="B734" s="26" t="s">
        <v>370</v>
      </c>
      <c r="C734" s="26">
        <v>9.9</v>
      </c>
      <c r="D734" s="26">
        <v>9.5</v>
      </c>
      <c r="E734" s="26">
        <v>10.4</v>
      </c>
      <c r="F734" s="26">
        <v>11.1</v>
      </c>
      <c r="G734" s="26">
        <v>11</v>
      </c>
      <c r="H734" s="26">
        <v>11.4</v>
      </c>
      <c r="I734" s="26">
        <v>11.4</v>
      </c>
      <c r="J734" s="26">
        <v>10.7</v>
      </c>
      <c r="K734" s="26">
        <v>10.199999999999999</v>
      </c>
      <c r="L734" s="26">
        <v>10.7</v>
      </c>
    </row>
    <row r="735" spans="1:12">
      <c r="A735" s="26" t="s">
        <v>1168</v>
      </c>
      <c r="B735" s="26" t="s">
        <v>372</v>
      </c>
      <c r="C735" s="26">
        <v>31.1</v>
      </c>
      <c r="D735" s="26">
        <v>31.5</v>
      </c>
      <c r="E735" s="26">
        <v>29.1</v>
      </c>
      <c r="F735" s="26">
        <v>28.9</v>
      </c>
      <c r="G735" s="26">
        <v>29.1</v>
      </c>
      <c r="H735" s="26">
        <v>28.4</v>
      </c>
      <c r="I735" s="26">
        <v>28.6</v>
      </c>
      <c r="J735" s="26">
        <v>29.7</v>
      </c>
      <c r="K735" s="26">
        <v>30.9</v>
      </c>
      <c r="L735" s="26">
        <v>29.9</v>
      </c>
    </row>
    <row r="736" spans="1:12">
      <c r="A736" s="26" t="s">
        <v>1169</v>
      </c>
      <c r="B736" s="28" t="s">
        <v>1170</v>
      </c>
      <c r="C736" s="26">
        <v>100</v>
      </c>
      <c r="D736" s="26">
        <v>100</v>
      </c>
      <c r="E736" s="26">
        <v>100</v>
      </c>
      <c r="F736" s="26">
        <v>100</v>
      </c>
      <c r="G736" s="26">
        <v>100</v>
      </c>
      <c r="H736" s="26">
        <v>100</v>
      </c>
      <c r="I736" s="26">
        <v>100</v>
      </c>
      <c r="J736" s="26">
        <v>100</v>
      </c>
      <c r="K736" s="26">
        <v>100</v>
      </c>
      <c r="L736" s="26">
        <v>100</v>
      </c>
    </row>
    <row r="737" spans="1:12">
      <c r="A737" s="26" t="s">
        <v>1171</v>
      </c>
      <c r="B737" s="26" t="s">
        <v>322</v>
      </c>
      <c r="C737" s="26">
        <v>57.8</v>
      </c>
      <c r="D737" s="26">
        <v>59.3</v>
      </c>
      <c r="E737" s="26">
        <v>61.9</v>
      </c>
      <c r="F737" s="26">
        <v>62.8</v>
      </c>
      <c r="G737" s="26">
        <v>64.7</v>
      </c>
      <c r="H737" s="26">
        <v>64.7</v>
      </c>
      <c r="I737" s="26">
        <v>65.400000000000006</v>
      </c>
      <c r="J737" s="26">
        <v>63.1</v>
      </c>
      <c r="K737" s="26">
        <v>63.6</v>
      </c>
      <c r="L737" s="26">
        <v>62.9</v>
      </c>
    </row>
    <row r="738" spans="1:12">
      <c r="A738" s="26" t="s">
        <v>1172</v>
      </c>
      <c r="B738" s="26" t="s">
        <v>324</v>
      </c>
      <c r="C738" s="26">
        <v>32.6</v>
      </c>
      <c r="D738" s="26">
        <v>32.200000000000003</v>
      </c>
      <c r="E738" s="26">
        <v>32.299999999999997</v>
      </c>
      <c r="F738" s="26">
        <v>32.299999999999997</v>
      </c>
      <c r="G738" s="26">
        <v>32.5</v>
      </c>
      <c r="H738" s="26">
        <v>32.700000000000003</v>
      </c>
      <c r="I738" s="26">
        <v>33.5</v>
      </c>
      <c r="J738" s="26">
        <v>32.9</v>
      </c>
      <c r="K738" s="26">
        <v>33.6</v>
      </c>
      <c r="L738" s="26">
        <v>33.200000000000003</v>
      </c>
    </row>
    <row r="739" spans="1:12">
      <c r="A739" s="26" t="s">
        <v>1173</v>
      </c>
      <c r="B739" s="26" t="s">
        <v>326</v>
      </c>
      <c r="C739" s="26">
        <v>6.2</v>
      </c>
      <c r="D739" s="26">
        <v>6.2</v>
      </c>
      <c r="E739" s="26">
        <v>6.3</v>
      </c>
      <c r="F739" s="26">
        <v>6.4</v>
      </c>
      <c r="G739" s="26">
        <v>6.6</v>
      </c>
      <c r="H739" s="26">
        <v>6.6</v>
      </c>
      <c r="I739" s="26">
        <v>6.5</v>
      </c>
      <c r="J739" s="26">
        <v>6.4</v>
      </c>
      <c r="K739" s="26">
        <v>6.3</v>
      </c>
      <c r="L739" s="26">
        <v>6.1</v>
      </c>
    </row>
    <row r="740" spans="1:12">
      <c r="A740" s="26" t="s">
        <v>1174</v>
      </c>
      <c r="B740" s="26" t="s">
        <v>328</v>
      </c>
      <c r="C740" s="26">
        <v>19</v>
      </c>
      <c r="D740" s="26">
        <v>20.8</v>
      </c>
      <c r="E740" s="26">
        <v>23.3</v>
      </c>
      <c r="F740" s="26">
        <v>24.1</v>
      </c>
      <c r="G740" s="26">
        <v>25.6</v>
      </c>
      <c r="H740" s="26">
        <v>25.4</v>
      </c>
      <c r="I740" s="26">
        <v>25.5</v>
      </c>
      <c r="J740" s="26">
        <v>23.8</v>
      </c>
      <c r="K740" s="26">
        <v>23.7</v>
      </c>
      <c r="L740" s="26">
        <v>23.6</v>
      </c>
    </row>
    <row r="741" spans="1:12">
      <c r="A741" s="26" t="s">
        <v>1175</v>
      </c>
      <c r="B741" s="26" t="s">
        <v>330</v>
      </c>
      <c r="C741" s="26">
        <v>42.2</v>
      </c>
      <c r="D741" s="26">
        <v>40.700000000000003</v>
      </c>
      <c r="E741" s="26">
        <v>38.1</v>
      </c>
      <c r="F741" s="26">
        <v>37.200000000000003</v>
      </c>
      <c r="G741" s="26">
        <v>35.299999999999997</v>
      </c>
      <c r="H741" s="26">
        <v>35.299999999999997</v>
      </c>
      <c r="I741" s="26">
        <v>34.6</v>
      </c>
      <c r="J741" s="26">
        <v>36.9</v>
      </c>
      <c r="K741" s="26">
        <v>36.4</v>
      </c>
      <c r="L741" s="26">
        <v>37.1</v>
      </c>
    </row>
    <row r="742" spans="1:12">
      <c r="A742" s="26" t="s">
        <v>1176</v>
      </c>
      <c r="B742" s="26" t="s">
        <v>332</v>
      </c>
      <c r="C742" s="26">
        <v>1.9</v>
      </c>
      <c r="D742" s="26">
        <v>1.6</v>
      </c>
      <c r="E742" s="26">
        <v>1.9</v>
      </c>
      <c r="F742" s="26">
        <v>2</v>
      </c>
      <c r="G742" s="26">
        <v>1.6</v>
      </c>
      <c r="H742" s="26">
        <v>1.6</v>
      </c>
      <c r="I742" s="26">
        <v>1.5</v>
      </c>
      <c r="J742" s="26">
        <v>1.4</v>
      </c>
      <c r="K742" s="26">
        <v>1.2</v>
      </c>
      <c r="L742" s="26">
        <v>1.2</v>
      </c>
    </row>
    <row r="743" spans="1:12">
      <c r="A743" s="26" t="s">
        <v>1177</v>
      </c>
      <c r="B743" s="26" t="s">
        <v>334</v>
      </c>
      <c r="C743" s="26">
        <v>6.1</v>
      </c>
      <c r="D743" s="26">
        <v>5.5</v>
      </c>
      <c r="E743" s="26">
        <v>5.6</v>
      </c>
      <c r="F743" s="26">
        <v>5.8</v>
      </c>
      <c r="G743" s="26">
        <v>6.2</v>
      </c>
      <c r="H743" s="26">
        <v>6.1</v>
      </c>
      <c r="I743" s="26">
        <v>5.8</v>
      </c>
      <c r="J743" s="26">
        <v>5.6</v>
      </c>
      <c r="K743" s="26">
        <v>5.2</v>
      </c>
      <c r="L743" s="26">
        <v>5.8</v>
      </c>
    </row>
    <row r="744" spans="1:12">
      <c r="A744" s="26" t="s">
        <v>1178</v>
      </c>
      <c r="B744" s="26" t="s">
        <v>336</v>
      </c>
      <c r="C744" s="26">
        <v>34.1</v>
      </c>
      <c r="D744" s="26">
        <v>33.700000000000003</v>
      </c>
      <c r="E744" s="26">
        <v>30.7</v>
      </c>
      <c r="F744" s="26">
        <v>29.4</v>
      </c>
      <c r="G744" s="26">
        <v>27.5</v>
      </c>
      <c r="H744" s="26">
        <v>27.5</v>
      </c>
      <c r="I744" s="26">
        <v>27.2</v>
      </c>
      <c r="J744" s="26">
        <v>29.9</v>
      </c>
      <c r="K744" s="26">
        <v>30</v>
      </c>
      <c r="L744" s="26">
        <v>30.1</v>
      </c>
    </row>
    <row r="745" spans="1:12">
      <c r="A745" s="26" t="s">
        <v>1179</v>
      </c>
      <c r="B745" s="28" t="s">
        <v>1180</v>
      </c>
      <c r="C745" s="26">
        <v>100</v>
      </c>
      <c r="D745" s="26">
        <v>100</v>
      </c>
      <c r="E745" s="26">
        <v>100</v>
      </c>
      <c r="F745" s="26">
        <v>100</v>
      </c>
      <c r="G745" s="26">
        <v>100</v>
      </c>
      <c r="H745" s="26">
        <v>100</v>
      </c>
      <c r="I745" s="26">
        <v>100</v>
      </c>
      <c r="J745" s="26">
        <v>100</v>
      </c>
      <c r="K745" s="26">
        <v>100</v>
      </c>
      <c r="L745" s="26">
        <v>100</v>
      </c>
    </row>
    <row r="746" spans="1:12">
      <c r="A746" s="26" t="s">
        <v>1181</v>
      </c>
      <c r="B746" s="26" t="s">
        <v>476</v>
      </c>
      <c r="C746" s="26">
        <v>61.8</v>
      </c>
      <c r="D746" s="26">
        <v>63.7</v>
      </c>
      <c r="E746" s="26">
        <v>65.400000000000006</v>
      </c>
      <c r="F746" s="26">
        <v>67.900000000000006</v>
      </c>
      <c r="G746" s="26">
        <v>70</v>
      </c>
      <c r="H746" s="26">
        <v>69.7</v>
      </c>
      <c r="I746" s="26">
        <v>70.599999999999994</v>
      </c>
      <c r="J746" s="26">
        <v>66.400000000000006</v>
      </c>
      <c r="K746" s="26">
        <v>66.8</v>
      </c>
      <c r="L746" s="26">
        <v>66.2</v>
      </c>
    </row>
    <row r="747" spans="1:12">
      <c r="A747" s="26" t="s">
        <v>1182</v>
      </c>
      <c r="B747" s="26" t="s">
        <v>478</v>
      </c>
      <c r="C747" s="26">
        <v>30.9</v>
      </c>
      <c r="D747" s="26">
        <v>30.2</v>
      </c>
      <c r="E747" s="26">
        <v>30.2</v>
      </c>
      <c r="F747" s="26">
        <v>30.6</v>
      </c>
      <c r="G747" s="26">
        <v>30.5</v>
      </c>
      <c r="H747" s="26">
        <v>30.9</v>
      </c>
      <c r="I747" s="26">
        <v>31.2</v>
      </c>
      <c r="J747" s="26">
        <v>30.8</v>
      </c>
      <c r="K747" s="26">
        <v>31.6</v>
      </c>
      <c r="L747" s="26">
        <v>31.3</v>
      </c>
    </row>
    <row r="748" spans="1:12">
      <c r="A748" s="26" t="s">
        <v>1183</v>
      </c>
      <c r="B748" s="26" t="s">
        <v>480</v>
      </c>
      <c r="C748" s="26">
        <v>5.3</v>
      </c>
      <c r="D748" s="26">
        <v>5.2</v>
      </c>
      <c r="E748" s="26">
        <v>5.2</v>
      </c>
      <c r="F748" s="26">
        <v>5.2</v>
      </c>
      <c r="G748" s="26">
        <v>5.0999999999999996</v>
      </c>
      <c r="H748" s="26">
        <v>5.0999999999999996</v>
      </c>
      <c r="I748" s="26">
        <v>4.9000000000000004</v>
      </c>
      <c r="J748" s="26">
        <v>4.8</v>
      </c>
      <c r="K748" s="26">
        <v>4.7</v>
      </c>
      <c r="L748" s="26">
        <v>4.5</v>
      </c>
    </row>
    <row r="749" spans="1:12">
      <c r="A749" s="26" t="s">
        <v>1184</v>
      </c>
      <c r="B749" s="26" t="s">
        <v>482</v>
      </c>
      <c r="C749" s="26">
        <v>25.6</v>
      </c>
      <c r="D749" s="26">
        <v>28.3</v>
      </c>
      <c r="E749" s="26">
        <v>30</v>
      </c>
      <c r="F749" s="26">
        <v>32</v>
      </c>
      <c r="G749" s="26">
        <v>34.4</v>
      </c>
      <c r="H749" s="26">
        <v>33.799999999999997</v>
      </c>
      <c r="I749" s="26">
        <v>34.4</v>
      </c>
      <c r="J749" s="26">
        <v>30.9</v>
      </c>
      <c r="K749" s="26">
        <v>30.4</v>
      </c>
      <c r="L749" s="26">
        <v>30.3</v>
      </c>
    </row>
    <row r="750" spans="1:12">
      <c r="A750" s="26" t="s">
        <v>1185</v>
      </c>
      <c r="B750" s="26" t="s">
        <v>484</v>
      </c>
      <c r="C750" s="26">
        <v>38.200000000000003</v>
      </c>
      <c r="D750" s="26">
        <v>36.299999999999997</v>
      </c>
      <c r="E750" s="26">
        <v>34.6</v>
      </c>
      <c r="F750" s="26">
        <v>32.1</v>
      </c>
      <c r="G750" s="26">
        <v>30</v>
      </c>
      <c r="H750" s="26">
        <v>30.3</v>
      </c>
      <c r="I750" s="26">
        <v>29.4</v>
      </c>
      <c r="J750" s="26">
        <v>33.6</v>
      </c>
      <c r="K750" s="26">
        <v>33.200000000000003</v>
      </c>
      <c r="L750" s="26">
        <v>33.799999999999997</v>
      </c>
    </row>
    <row r="751" spans="1:12">
      <c r="A751" s="26" t="s">
        <v>1186</v>
      </c>
      <c r="B751" s="26" t="s">
        <v>486</v>
      </c>
      <c r="C751" s="26">
        <v>0.9</v>
      </c>
      <c r="D751" s="26">
        <v>0.6</v>
      </c>
      <c r="E751" s="26">
        <v>0.8</v>
      </c>
      <c r="F751" s="26">
        <v>0.7</v>
      </c>
      <c r="G751" s="26">
        <v>0.6</v>
      </c>
      <c r="H751" s="26">
        <v>0.6</v>
      </c>
      <c r="I751" s="26">
        <v>0.6</v>
      </c>
      <c r="J751" s="26">
        <v>0.5</v>
      </c>
      <c r="K751" s="26">
        <v>0.5</v>
      </c>
      <c r="L751" s="26">
        <v>0.5</v>
      </c>
    </row>
    <row r="752" spans="1:12">
      <c r="A752" s="26" t="s">
        <v>1187</v>
      </c>
      <c r="B752" s="26" t="s">
        <v>488</v>
      </c>
      <c r="C752" s="26">
        <v>2.8</v>
      </c>
      <c r="D752" s="26">
        <v>2.2999999999999998</v>
      </c>
      <c r="E752" s="26">
        <v>2.5</v>
      </c>
      <c r="F752" s="26">
        <v>2.2999999999999998</v>
      </c>
      <c r="G752" s="26">
        <v>1.8</v>
      </c>
      <c r="H752" s="26">
        <v>1.8</v>
      </c>
      <c r="I752" s="26">
        <v>1.8</v>
      </c>
      <c r="J752" s="26">
        <v>2</v>
      </c>
      <c r="K752" s="26">
        <v>1.9</v>
      </c>
      <c r="L752" s="26">
        <v>2.1</v>
      </c>
    </row>
    <row r="753" spans="1:12">
      <c r="A753" s="26" t="s">
        <v>1188</v>
      </c>
      <c r="B753" s="26" t="s">
        <v>490</v>
      </c>
      <c r="C753" s="26">
        <v>34.5</v>
      </c>
      <c r="D753" s="26">
        <v>33.299999999999997</v>
      </c>
      <c r="E753" s="26">
        <v>31.3</v>
      </c>
      <c r="F753" s="26">
        <v>29.1</v>
      </c>
      <c r="G753" s="26">
        <v>27.6</v>
      </c>
      <c r="H753" s="26">
        <v>27.9</v>
      </c>
      <c r="I753" s="26">
        <v>27.1</v>
      </c>
      <c r="J753" s="26">
        <v>31.1</v>
      </c>
      <c r="K753" s="26">
        <v>30.9</v>
      </c>
      <c r="L753" s="26">
        <v>31.3</v>
      </c>
    </row>
    <row r="754" spans="1:12">
      <c r="A754" s="26" t="s">
        <v>1189</v>
      </c>
      <c r="B754" s="28" t="s">
        <v>1190</v>
      </c>
      <c r="C754" s="26">
        <v>100</v>
      </c>
      <c r="D754" s="26">
        <v>100</v>
      </c>
      <c r="E754" s="26">
        <v>100</v>
      </c>
      <c r="F754" s="26">
        <v>100</v>
      </c>
      <c r="G754" s="26">
        <v>100</v>
      </c>
      <c r="H754" s="26">
        <v>100</v>
      </c>
      <c r="I754" s="26">
        <v>100</v>
      </c>
      <c r="J754" s="26">
        <v>100</v>
      </c>
      <c r="K754" s="26">
        <v>100</v>
      </c>
      <c r="L754" s="26">
        <v>100</v>
      </c>
    </row>
    <row r="755" spans="1:12">
      <c r="A755" s="26" t="s">
        <v>1191</v>
      </c>
      <c r="B755" s="26" t="s">
        <v>476</v>
      </c>
      <c r="C755" s="26">
        <v>53.3</v>
      </c>
      <c r="D755" s="26">
        <v>53.9</v>
      </c>
      <c r="E755" s="26">
        <v>57.7</v>
      </c>
      <c r="F755" s="26">
        <v>56.8</v>
      </c>
      <c r="G755" s="26">
        <v>58.3</v>
      </c>
      <c r="H755" s="26">
        <v>58.7</v>
      </c>
      <c r="I755" s="26">
        <v>59.2</v>
      </c>
      <c r="J755" s="26">
        <v>59</v>
      </c>
      <c r="K755" s="26">
        <v>59.7</v>
      </c>
      <c r="L755" s="26">
        <v>58.8</v>
      </c>
    </row>
    <row r="756" spans="1:12">
      <c r="A756" s="26" t="s">
        <v>1192</v>
      </c>
      <c r="B756" s="26" t="s">
        <v>478</v>
      </c>
      <c r="C756" s="26">
        <v>34.4</v>
      </c>
      <c r="D756" s="26">
        <v>34.6</v>
      </c>
      <c r="E756" s="26">
        <v>34.700000000000003</v>
      </c>
      <c r="F756" s="26">
        <v>34.4</v>
      </c>
      <c r="G756" s="26">
        <v>35</v>
      </c>
      <c r="H756" s="26">
        <v>34.9</v>
      </c>
      <c r="I756" s="26">
        <v>36.200000000000003</v>
      </c>
      <c r="J756" s="26">
        <v>35.6</v>
      </c>
      <c r="K756" s="26">
        <v>36.200000000000003</v>
      </c>
      <c r="L756" s="26">
        <v>35.6</v>
      </c>
    </row>
    <row r="757" spans="1:12">
      <c r="A757" s="26" t="s">
        <v>1193</v>
      </c>
      <c r="B757" s="26" t="s">
        <v>480</v>
      </c>
      <c r="C757" s="26">
        <v>7.3</v>
      </c>
      <c r="D757" s="26">
        <v>7.4</v>
      </c>
      <c r="E757" s="26">
        <v>7.7</v>
      </c>
      <c r="F757" s="26">
        <v>7.7</v>
      </c>
      <c r="G757" s="26">
        <v>8.4</v>
      </c>
      <c r="H757" s="26">
        <v>8.4</v>
      </c>
      <c r="I757" s="26">
        <v>8.4</v>
      </c>
      <c r="J757" s="26">
        <v>8.4</v>
      </c>
      <c r="K757" s="26">
        <v>8.1999999999999993</v>
      </c>
      <c r="L757" s="26">
        <v>8</v>
      </c>
    </row>
    <row r="758" spans="1:12">
      <c r="A758" s="26" t="s">
        <v>1194</v>
      </c>
      <c r="B758" s="26" t="s">
        <v>482</v>
      </c>
      <c r="C758" s="26">
        <v>11.6</v>
      </c>
      <c r="D758" s="26">
        <v>11.9</v>
      </c>
      <c r="E758" s="26">
        <v>15.3</v>
      </c>
      <c r="F758" s="26">
        <v>14.7</v>
      </c>
      <c r="G758" s="26">
        <v>14.9</v>
      </c>
      <c r="H758" s="26">
        <v>15.4</v>
      </c>
      <c r="I758" s="26">
        <v>14.6</v>
      </c>
      <c r="J758" s="26">
        <v>15</v>
      </c>
      <c r="K758" s="26">
        <v>15.3</v>
      </c>
      <c r="L758" s="26">
        <v>15.2</v>
      </c>
    </row>
    <row r="759" spans="1:12">
      <c r="A759" s="26" t="s">
        <v>1195</v>
      </c>
      <c r="B759" s="26" t="s">
        <v>484</v>
      </c>
      <c r="C759" s="26">
        <v>46.7</v>
      </c>
      <c r="D759" s="26">
        <v>46.1</v>
      </c>
      <c r="E759" s="26">
        <v>42.3</v>
      </c>
      <c r="F759" s="26">
        <v>43.2</v>
      </c>
      <c r="G759" s="26">
        <v>41.7</v>
      </c>
      <c r="H759" s="26">
        <v>41.3</v>
      </c>
      <c r="I759" s="26">
        <v>40.799999999999997</v>
      </c>
      <c r="J759" s="26">
        <v>41</v>
      </c>
      <c r="K759" s="26">
        <v>40.299999999999997</v>
      </c>
      <c r="L759" s="26">
        <v>41.2</v>
      </c>
    </row>
    <row r="760" spans="1:12">
      <c r="A760" s="26" t="s">
        <v>1196</v>
      </c>
      <c r="B760" s="26" t="s">
        <v>486</v>
      </c>
      <c r="C760" s="26">
        <v>3.1</v>
      </c>
      <c r="D760" s="26">
        <v>2.6</v>
      </c>
      <c r="E760" s="26">
        <v>3.2</v>
      </c>
      <c r="F760" s="26">
        <v>3.5</v>
      </c>
      <c r="G760" s="26">
        <v>2.7</v>
      </c>
      <c r="H760" s="26">
        <v>2.9</v>
      </c>
      <c r="I760" s="26">
        <v>2.7</v>
      </c>
      <c r="J760" s="26">
        <v>2.4</v>
      </c>
      <c r="K760" s="26">
        <v>2.1</v>
      </c>
      <c r="L760" s="26">
        <v>2</v>
      </c>
    </row>
    <row r="761" spans="1:12">
      <c r="A761" s="26" t="s">
        <v>1197</v>
      </c>
      <c r="B761" s="26" t="s">
        <v>488</v>
      </c>
      <c r="C761" s="26">
        <v>9.8000000000000007</v>
      </c>
      <c r="D761" s="26">
        <v>9.4</v>
      </c>
      <c r="E761" s="26">
        <v>9.1999999999999993</v>
      </c>
      <c r="F761" s="26">
        <v>10</v>
      </c>
      <c r="G761" s="26">
        <v>11.6</v>
      </c>
      <c r="H761" s="26">
        <v>11.3</v>
      </c>
      <c r="I761" s="26">
        <v>10.8</v>
      </c>
      <c r="J761" s="26">
        <v>10.1</v>
      </c>
      <c r="K761" s="26">
        <v>9.4</v>
      </c>
      <c r="L761" s="26">
        <v>10.6</v>
      </c>
    </row>
    <row r="762" spans="1:12">
      <c r="A762" s="26" t="s">
        <v>1198</v>
      </c>
      <c r="B762" s="26" t="s">
        <v>490</v>
      </c>
      <c r="C762" s="26">
        <v>33.700000000000003</v>
      </c>
      <c r="D762" s="26">
        <v>34.1</v>
      </c>
      <c r="E762" s="26">
        <v>29.9</v>
      </c>
      <c r="F762" s="26">
        <v>29.7</v>
      </c>
      <c r="G762" s="26">
        <v>27.3</v>
      </c>
      <c r="H762" s="26">
        <v>27</v>
      </c>
      <c r="I762" s="26">
        <v>27.3</v>
      </c>
      <c r="J762" s="26">
        <v>28.5</v>
      </c>
      <c r="K762" s="26">
        <v>28.8</v>
      </c>
      <c r="L762" s="26">
        <v>28.6</v>
      </c>
    </row>
    <row r="763" spans="1:12">
      <c r="A763" s="26" t="s">
        <v>1199</v>
      </c>
      <c r="B763" s="28" t="s">
        <v>1200</v>
      </c>
      <c r="C763" s="26">
        <v>100</v>
      </c>
      <c r="D763" s="26">
        <v>100</v>
      </c>
      <c r="E763" s="26">
        <v>100</v>
      </c>
      <c r="F763" s="26">
        <v>100</v>
      </c>
      <c r="G763" s="26">
        <v>100</v>
      </c>
      <c r="H763" s="26">
        <v>100</v>
      </c>
      <c r="I763" s="26">
        <v>100</v>
      </c>
      <c r="J763" s="26">
        <v>100</v>
      </c>
      <c r="K763" s="26">
        <v>100</v>
      </c>
      <c r="L763" s="26">
        <v>100</v>
      </c>
    </row>
    <row r="764" spans="1:12">
      <c r="A764" s="26" t="s">
        <v>1201</v>
      </c>
      <c r="B764" s="26" t="s">
        <v>322</v>
      </c>
      <c r="C764" s="26">
        <v>54.7</v>
      </c>
      <c r="D764" s="26">
        <v>54.7</v>
      </c>
      <c r="E764" s="26">
        <v>55</v>
      </c>
      <c r="F764" s="26">
        <v>54.3</v>
      </c>
      <c r="G764" s="26">
        <v>54.3</v>
      </c>
      <c r="H764" s="26">
        <v>54.8</v>
      </c>
      <c r="I764" s="26">
        <v>54.2</v>
      </c>
      <c r="J764" s="26">
        <v>54.9</v>
      </c>
      <c r="K764" s="26">
        <v>54.4</v>
      </c>
      <c r="L764" s="26">
        <v>55.1</v>
      </c>
    </row>
    <row r="765" spans="1:12">
      <c r="A765" s="26" t="s">
        <v>1202</v>
      </c>
      <c r="B765" s="26" t="s">
        <v>324</v>
      </c>
      <c r="C765" s="26">
        <v>34.5</v>
      </c>
      <c r="D765" s="26">
        <v>34.1</v>
      </c>
      <c r="E765" s="26">
        <v>33.9</v>
      </c>
      <c r="F765" s="26">
        <v>33.700000000000003</v>
      </c>
      <c r="G765" s="26">
        <v>34.1</v>
      </c>
      <c r="H765" s="26">
        <v>34.200000000000003</v>
      </c>
      <c r="I765" s="26">
        <v>34</v>
      </c>
      <c r="J765" s="26">
        <v>33.9</v>
      </c>
      <c r="K765" s="26">
        <v>34</v>
      </c>
      <c r="L765" s="26">
        <v>34.9</v>
      </c>
    </row>
    <row r="766" spans="1:12">
      <c r="A766" s="26" t="s">
        <v>1203</v>
      </c>
      <c r="B766" s="26" t="s">
        <v>326</v>
      </c>
      <c r="C766" s="26">
        <v>8.1</v>
      </c>
      <c r="D766" s="26">
        <v>8.1</v>
      </c>
      <c r="E766" s="26">
        <v>8.3000000000000007</v>
      </c>
      <c r="F766" s="26">
        <v>7.7</v>
      </c>
      <c r="G766" s="26">
        <v>7.5</v>
      </c>
      <c r="H766" s="26">
        <v>7.7</v>
      </c>
      <c r="I766" s="26">
        <v>7.7</v>
      </c>
      <c r="J766" s="26">
        <v>7.5</v>
      </c>
      <c r="K766" s="26">
        <v>7.3</v>
      </c>
      <c r="L766" s="26">
        <v>7.4</v>
      </c>
    </row>
    <row r="767" spans="1:12">
      <c r="A767" s="26" t="s">
        <v>1204</v>
      </c>
      <c r="B767" s="26" t="s">
        <v>328</v>
      </c>
      <c r="C767" s="26">
        <v>12.1</v>
      </c>
      <c r="D767" s="26">
        <v>12.4</v>
      </c>
      <c r="E767" s="26">
        <v>12.8</v>
      </c>
      <c r="F767" s="26">
        <v>12.9</v>
      </c>
      <c r="G767" s="26">
        <v>12.7</v>
      </c>
      <c r="H767" s="26">
        <v>12.9</v>
      </c>
      <c r="I767" s="26">
        <v>12.5</v>
      </c>
      <c r="J767" s="26">
        <v>13.5</v>
      </c>
      <c r="K767" s="26">
        <v>13</v>
      </c>
      <c r="L767" s="26">
        <v>12.9</v>
      </c>
    </row>
    <row r="768" spans="1:12">
      <c r="A768" s="26" t="s">
        <v>1205</v>
      </c>
      <c r="B768" s="26" t="s">
        <v>330</v>
      </c>
      <c r="C768" s="26">
        <v>45.3</v>
      </c>
      <c r="D768" s="26">
        <v>45.3</v>
      </c>
      <c r="E768" s="26">
        <v>45</v>
      </c>
      <c r="F768" s="26">
        <v>45.7</v>
      </c>
      <c r="G768" s="26">
        <v>45.7</v>
      </c>
      <c r="H768" s="26">
        <v>45.2</v>
      </c>
      <c r="I768" s="26">
        <v>45.8</v>
      </c>
      <c r="J768" s="26">
        <v>45.1</v>
      </c>
      <c r="K768" s="26">
        <v>45.6</v>
      </c>
      <c r="L768" s="26">
        <v>44.9</v>
      </c>
    </row>
    <row r="769" spans="1:12">
      <c r="A769" s="26" t="s">
        <v>1206</v>
      </c>
      <c r="B769" s="26" t="s">
        <v>332</v>
      </c>
      <c r="C769" s="26">
        <v>4.0999999999999996</v>
      </c>
      <c r="D769" s="26">
        <v>3.7</v>
      </c>
      <c r="E769" s="26">
        <v>4.3</v>
      </c>
      <c r="F769" s="26">
        <v>4.0999999999999996</v>
      </c>
      <c r="G769" s="26">
        <v>3.6</v>
      </c>
      <c r="H769" s="26">
        <v>3.5</v>
      </c>
      <c r="I769" s="26">
        <v>3.5</v>
      </c>
      <c r="J769" s="26">
        <v>3.1</v>
      </c>
      <c r="K769" s="26">
        <v>2.8</v>
      </c>
      <c r="L769" s="26">
        <v>2.8</v>
      </c>
    </row>
    <row r="770" spans="1:12">
      <c r="A770" s="26" t="s">
        <v>1207</v>
      </c>
      <c r="B770" s="26" t="s">
        <v>334</v>
      </c>
      <c r="C770" s="26">
        <v>11.2</v>
      </c>
      <c r="D770" s="26">
        <v>10.9</v>
      </c>
      <c r="E770" s="26">
        <v>12.1</v>
      </c>
      <c r="F770" s="26">
        <v>12.7</v>
      </c>
      <c r="G770" s="26">
        <v>12.5</v>
      </c>
      <c r="H770" s="26">
        <v>13.1</v>
      </c>
      <c r="I770" s="26">
        <v>13.2</v>
      </c>
      <c r="J770" s="26">
        <v>12.3</v>
      </c>
      <c r="K770" s="26">
        <v>11.7</v>
      </c>
      <c r="L770" s="26">
        <v>12.2</v>
      </c>
    </row>
    <row r="771" spans="1:12">
      <c r="A771" s="26" t="s">
        <v>1208</v>
      </c>
      <c r="B771" s="26" t="s">
        <v>336</v>
      </c>
      <c r="C771" s="26">
        <v>30</v>
      </c>
      <c r="D771" s="26">
        <v>30.7</v>
      </c>
      <c r="E771" s="26">
        <v>28.6</v>
      </c>
      <c r="F771" s="26">
        <v>28.8</v>
      </c>
      <c r="G771" s="26">
        <v>29.6</v>
      </c>
      <c r="H771" s="26">
        <v>28.7</v>
      </c>
      <c r="I771" s="26">
        <v>29.1</v>
      </c>
      <c r="J771" s="26">
        <v>29.7</v>
      </c>
      <c r="K771" s="26">
        <v>31.2</v>
      </c>
      <c r="L771" s="26">
        <v>29.9</v>
      </c>
    </row>
    <row r="772" spans="1:12">
      <c r="A772" s="26" t="s">
        <v>1209</v>
      </c>
      <c r="B772" s="28" t="s">
        <v>1210</v>
      </c>
      <c r="C772" s="26">
        <v>100</v>
      </c>
      <c r="D772" s="26">
        <v>100</v>
      </c>
      <c r="E772" s="26">
        <v>100</v>
      </c>
      <c r="F772" s="26">
        <v>100</v>
      </c>
      <c r="G772" s="26">
        <v>100</v>
      </c>
      <c r="H772" s="26">
        <v>100</v>
      </c>
      <c r="I772" s="26">
        <v>100</v>
      </c>
      <c r="J772" s="26">
        <v>100</v>
      </c>
      <c r="K772" s="26">
        <v>100</v>
      </c>
      <c r="L772" s="26">
        <v>100</v>
      </c>
    </row>
    <row r="773" spans="1:12">
      <c r="A773" s="26" t="s">
        <v>1211</v>
      </c>
      <c r="B773" s="26" t="s">
        <v>476</v>
      </c>
      <c r="C773" s="26">
        <v>62.4</v>
      </c>
      <c r="D773" s="26">
        <v>59</v>
      </c>
      <c r="E773" s="26">
        <v>60.4</v>
      </c>
      <c r="F773" s="26">
        <v>61.3</v>
      </c>
      <c r="G773" s="26">
        <v>59.8</v>
      </c>
      <c r="H773" s="26">
        <v>60.5</v>
      </c>
      <c r="I773" s="26">
        <v>58.5</v>
      </c>
      <c r="J773" s="26">
        <v>60.5</v>
      </c>
      <c r="K773" s="26">
        <v>59.3</v>
      </c>
      <c r="L773" s="26">
        <v>59.6</v>
      </c>
    </row>
    <row r="774" spans="1:12">
      <c r="A774" s="26" t="s">
        <v>1212</v>
      </c>
      <c r="B774" s="26" t="s">
        <v>478</v>
      </c>
      <c r="C774" s="26">
        <v>33.1</v>
      </c>
      <c r="D774" s="26">
        <v>32.9</v>
      </c>
      <c r="E774" s="26">
        <v>32.799999999999997</v>
      </c>
      <c r="F774" s="26">
        <v>32.4</v>
      </c>
      <c r="G774" s="26">
        <v>31.3</v>
      </c>
      <c r="H774" s="26">
        <v>30.8</v>
      </c>
      <c r="I774" s="26">
        <v>30.2</v>
      </c>
      <c r="J774" s="26">
        <v>30</v>
      </c>
      <c r="K774" s="26">
        <v>29.7</v>
      </c>
      <c r="L774" s="26">
        <v>30.1</v>
      </c>
    </row>
    <row r="775" spans="1:12">
      <c r="A775" s="26" t="s">
        <v>1213</v>
      </c>
      <c r="B775" s="26" t="s">
        <v>480</v>
      </c>
      <c r="C775" s="26">
        <v>10.199999999999999</v>
      </c>
      <c r="D775" s="26">
        <v>10.6</v>
      </c>
      <c r="E775" s="26">
        <v>11</v>
      </c>
      <c r="F775" s="26">
        <v>10.8</v>
      </c>
      <c r="G775" s="26">
        <v>10.6</v>
      </c>
      <c r="H775" s="26">
        <v>10.7</v>
      </c>
      <c r="I775" s="26">
        <v>10.4</v>
      </c>
      <c r="J775" s="26">
        <v>10.199999999999999</v>
      </c>
      <c r="K775" s="26">
        <v>10.3</v>
      </c>
      <c r="L775" s="26">
        <v>10.4</v>
      </c>
    </row>
    <row r="776" spans="1:12">
      <c r="A776" s="26" t="s">
        <v>1214</v>
      </c>
      <c r="B776" s="26" t="s">
        <v>482</v>
      </c>
      <c r="C776" s="26">
        <v>19.100000000000001</v>
      </c>
      <c r="D776" s="26">
        <v>15.5</v>
      </c>
      <c r="E776" s="26">
        <v>16.600000000000001</v>
      </c>
      <c r="F776" s="26">
        <v>18.2</v>
      </c>
      <c r="G776" s="26">
        <v>17.899999999999999</v>
      </c>
      <c r="H776" s="26">
        <v>19</v>
      </c>
      <c r="I776" s="26">
        <v>17.899999999999999</v>
      </c>
      <c r="J776" s="26">
        <v>20.3</v>
      </c>
      <c r="K776" s="26">
        <v>19.3</v>
      </c>
      <c r="L776" s="26">
        <v>19</v>
      </c>
    </row>
    <row r="777" spans="1:12">
      <c r="A777" s="26" t="s">
        <v>1215</v>
      </c>
      <c r="B777" s="26" t="s">
        <v>484</v>
      </c>
      <c r="C777" s="26">
        <v>37.6</v>
      </c>
      <c r="D777" s="26">
        <v>41</v>
      </c>
      <c r="E777" s="26">
        <v>39.6</v>
      </c>
      <c r="F777" s="26">
        <v>38.700000000000003</v>
      </c>
      <c r="G777" s="26">
        <v>40.200000000000003</v>
      </c>
      <c r="H777" s="26">
        <v>39.5</v>
      </c>
      <c r="I777" s="26">
        <v>41.5</v>
      </c>
      <c r="J777" s="26">
        <v>39.5</v>
      </c>
      <c r="K777" s="26">
        <v>40.700000000000003</v>
      </c>
      <c r="L777" s="26">
        <v>40.4</v>
      </c>
    </row>
    <row r="778" spans="1:12">
      <c r="A778" s="26" t="s">
        <v>1216</v>
      </c>
      <c r="B778" s="26" t="s">
        <v>486</v>
      </c>
      <c r="C778" s="26">
        <v>3.2</v>
      </c>
      <c r="D778" s="26">
        <v>3.3</v>
      </c>
      <c r="E778" s="26">
        <v>3.8</v>
      </c>
      <c r="F778" s="26">
        <v>3.5</v>
      </c>
      <c r="G778" s="26">
        <v>3.2</v>
      </c>
      <c r="H778" s="26">
        <v>3.1</v>
      </c>
      <c r="I778" s="26">
        <v>3.3</v>
      </c>
      <c r="J778" s="26">
        <v>2.7</v>
      </c>
      <c r="K778" s="26">
        <v>2.5</v>
      </c>
      <c r="L778" s="26">
        <v>2.6</v>
      </c>
    </row>
    <row r="779" spans="1:12">
      <c r="A779" s="26" t="s">
        <v>1217</v>
      </c>
      <c r="B779" s="26" t="s">
        <v>488</v>
      </c>
      <c r="C779" s="26">
        <v>7</v>
      </c>
      <c r="D779" s="26">
        <v>7.5</v>
      </c>
      <c r="E779" s="26">
        <v>7.8</v>
      </c>
      <c r="F779" s="26">
        <v>7.8</v>
      </c>
      <c r="G779" s="26">
        <v>7.6</v>
      </c>
      <c r="H779" s="26">
        <v>8</v>
      </c>
      <c r="I779" s="26">
        <v>8.4</v>
      </c>
      <c r="J779" s="26">
        <v>7.6</v>
      </c>
      <c r="K779" s="26">
        <v>7.4</v>
      </c>
      <c r="L779" s="26">
        <v>8</v>
      </c>
    </row>
    <row r="780" spans="1:12">
      <c r="A780" s="26" t="s">
        <v>1218</v>
      </c>
      <c r="B780" s="26" t="s">
        <v>490</v>
      </c>
      <c r="C780" s="26">
        <v>27.5</v>
      </c>
      <c r="D780" s="26">
        <v>30.2</v>
      </c>
      <c r="E780" s="26">
        <v>28.1</v>
      </c>
      <c r="F780" s="26">
        <v>27.4</v>
      </c>
      <c r="G780" s="26">
        <v>29.4</v>
      </c>
      <c r="H780" s="26">
        <v>28.4</v>
      </c>
      <c r="I780" s="26">
        <v>29.8</v>
      </c>
      <c r="J780" s="26">
        <v>29.2</v>
      </c>
      <c r="K780" s="26">
        <v>30.8</v>
      </c>
      <c r="L780" s="26">
        <v>29.8</v>
      </c>
    </row>
    <row r="781" spans="1:12">
      <c r="A781" s="26" t="s">
        <v>1219</v>
      </c>
      <c r="B781" s="28" t="s">
        <v>1220</v>
      </c>
      <c r="C781" s="26">
        <v>100</v>
      </c>
      <c r="D781" s="26">
        <v>100</v>
      </c>
      <c r="E781" s="26">
        <v>100</v>
      </c>
      <c r="F781" s="26">
        <v>100</v>
      </c>
      <c r="G781" s="26">
        <v>100</v>
      </c>
      <c r="H781" s="26">
        <v>100</v>
      </c>
      <c r="I781" s="26">
        <v>100</v>
      </c>
      <c r="J781" s="26">
        <v>100</v>
      </c>
      <c r="K781" s="26">
        <v>100</v>
      </c>
      <c r="L781" s="26">
        <v>100</v>
      </c>
    </row>
    <row r="782" spans="1:12">
      <c r="A782" s="26" t="s">
        <v>1221</v>
      </c>
      <c r="B782" s="26" t="s">
        <v>476</v>
      </c>
      <c r="C782" s="26">
        <v>51.8</v>
      </c>
      <c r="D782" s="26">
        <v>53.1</v>
      </c>
      <c r="E782" s="26">
        <v>53.2</v>
      </c>
      <c r="F782" s="26">
        <v>51.9</v>
      </c>
      <c r="G782" s="26">
        <v>52.4</v>
      </c>
      <c r="H782" s="26">
        <v>52.7</v>
      </c>
      <c r="I782" s="26">
        <v>52.7</v>
      </c>
      <c r="J782" s="26">
        <v>53</v>
      </c>
      <c r="K782" s="26">
        <v>52.7</v>
      </c>
      <c r="L782" s="26">
        <v>53.6</v>
      </c>
    </row>
    <row r="783" spans="1:12">
      <c r="A783" s="26" t="s">
        <v>1222</v>
      </c>
      <c r="B783" s="26" t="s">
        <v>478</v>
      </c>
      <c r="C783" s="26">
        <v>35.1</v>
      </c>
      <c r="D783" s="26">
        <v>34.6</v>
      </c>
      <c r="E783" s="26">
        <v>34.200000000000003</v>
      </c>
      <c r="F783" s="26">
        <v>34.200000000000003</v>
      </c>
      <c r="G783" s="26">
        <v>35</v>
      </c>
      <c r="H783" s="26">
        <v>35.4</v>
      </c>
      <c r="I783" s="26">
        <v>35.4</v>
      </c>
      <c r="J783" s="26">
        <v>35.299999999999997</v>
      </c>
      <c r="K783" s="26">
        <v>35.5</v>
      </c>
      <c r="L783" s="26">
        <v>36.5</v>
      </c>
    </row>
    <row r="784" spans="1:12">
      <c r="A784" s="26" t="s">
        <v>1223</v>
      </c>
      <c r="B784" s="26" t="s">
        <v>480</v>
      </c>
      <c r="C784" s="26">
        <v>7.3</v>
      </c>
      <c r="D784" s="26">
        <v>7.2</v>
      </c>
      <c r="E784" s="26">
        <v>7.4</v>
      </c>
      <c r="F784" s="26">
        <v>6.6</v>
      </c>
      <c r="G784" s="26">
        <v>6.5</v>
      </c>
      <c r="H784" s="26">
        <v>6.7</v>
      </c>
      <c r="I784" s="26">
        <v>6.7</v>
      </c>
      <c r="J784" s="26">
        <v>6.5</v>
      </c>
      <c r="K784" s="26">
        <v>6.3</v>
      </c>
      <c r="L784" s="26">
        <v>6.4</v>
      </c>
    </row>
    <row r="785" spans="1:12">
      <c r="A785" s="26" t="s">
        <v>1224</v>
      </c>
      <c r="B785" s="26" t="s">
        <v>482</v>
      </c>
      <c r="C785" s="26">
        <v>9.4</v>
      </c>
      <c r="D785" s="26">
        <v>11.4</v>
      </c>
      <c r="E785" s="26">
        <v>11.6</v>
      </c>
      <c r="F785" s="26">
        <v>11.1</v>
      </c>
      <c r="G785" s="26">
        <v>10.8</v>
      </c>
      <c r="H785" s="26">
        <v>10.7</v>
      </c>
      <c r="I785" s="26">
        <v>10.6</v>
      </c>
      <c r="J785" s="26">
        <v>11.2</v>
      </c>
      <c r="K785" s="26">
        <v>10.8</v>
      </c>
      <c r="L785" s="26">
        <v>10.7</v>
      </c>
    </row>
    <row r="786" spans="1:12">
      <c r="A786" s="26" t="s">
        <v>1225</v>
      </c>
      <c r="B786" s="26" t="s">
        <v>484</v>
      </c>
      <c r="C786" s="26">
        <v>48.2</v>
      </c>
      <c r="D786" s="26">
        <v>46.9</v>
      </c>
      <c r="E786" s="26">
        <v>46.8</v>
      </c>
      <c r="F786" s="26">
        <v>48.1</v>
      </c>
      <c r="G786" s="26">
        <v>47.6</v>
      </c>
      <c r="H786" s="26">
        <v>47.3</v>
      </c>
      <c r="I786" s="26">
        <v>47.3</v>
      </c>
      <c r="J786" s="26">
        <v>47</v>
      </c>
      <c r="K786" s="26">
        <v>47.3</v>
      </c>
      <c r="L786" s="26">
        <v>46.4</v>
      </c>
    </row>
    <row r="787" spans="1:12">
      <c r="A787" s="26" t="s">
        <v>1226</v>
      </c>
      <c r="B787" s="26" t="s">
        <v>486</v>
      </c>
      <c r="C787" s="26">
        <v>4.4000000000000004</v>
      </c>
      <c r="D787" s="26">
        <v>3.9</v>
      </c>
      <c r="E787" s="26">
        <v>4.5</v>
      </c>
      <c r="F787" s="26">
        <v>4.4000000000000004</v>
      </c>
      <c r="G787" s="26">
        <v>3.7</v>
      </c>
      <c r="H787" s="26">
        <v>3.6</v>
      </c>
      <c r="I787" s="26">
        <v>3.6</v>
      </c>
      <c r="J787" s="26">
        <v>3.2</v>
      </c>
      <c r="K787" s="26">
        <v>2.9</v>
      </c>
      <c r="L787" s="26">
        <v>2.9</v>
      </c>
    </row>
    <row r="788" spans="1:12">
      <c r="A788" s="26" t="s">
        <v>1227</v>
      </c>
      <c r="B788" s="26" t="s">
        <v>488</v>
      </c>
      <c r="C788" s="26">
        <v>12.8</v>
      </c>
      <c r="D788" s="26">
        <v>12.1</v>
      </c>
      <c r="E788" s="26">
        <v>13.5</v>
      </c>
      <c r="F788" s="26">
        <v>14.4</v>
      </c>
      <c r="G788" s="26">
        <v>14.2</v>
      </c>
      <c r="H788" s="26">
        <v>14.9</v>
      </c>
      <c r="I788" s="26">
        <v>14.9</v>
      </c>
      <c r="J788" s="26">
        <v>13.9</v>
      </c>
      <c r="K788" s="26">
        <v>13.1</v>
      </c>
      <c r="L788" s="26">
        <v>13.6</v>
      </c>
    </row>
    <row r="789" spans="1:12">
      <c r="A789" s="26" t="s">
        <v>1228</v>
      </c>
      <c r="B789" s="26" t="s">
        <v>490</v>
      </c>
      <c r="C789" s="26">
        <v>31</v>
      </c>
      <c r="D789" s="26">
        <v>30.9</v>
      </c>
      <c r="E789" s="26">
        <v>28.7</v>
      </c>
      <c r="F789" s="26">
        <v>29.3</v>
      </c>
      <c r="G789" s="26">
        <v>29.7</v>
      </c>
      <c r="H789" s="26">
        <v>28.8</v>
      </c>
      <c r="I789" s="26">
        <v>28.9</v>
      </c>
      <c r="J789" s="26">
        <v>29.9</v>
      </c>
      <c r="K789" s="26">
        <v>31.3</v>
      </c>
      <c r="L789" s="26">
        <v>29.9</v>
      </c>
    </row>
    <row r="790" spans="1:12">
      <c r="A790" s="26" t="s">
        <v>1229</v>
      </c>
      <c r="B790" s="28" t="s">
        <v>1230</v>
      </c>
      <c r="C790" s="26">
        <v>100</v>
      </c>
      <c r="D790" s="26">
        <v>100</v>
      </c>
      <c r="E790" s="26">
        <v>100</v>
      </c>
      <c r="F790" s="26">
        <v>100</v>
      </c>
      <c r="G790" s="26">
        <v>100</v>
      </c>
      <c r="H790" s="26">
        <v>100</v>
      </c>
      <c r="I790" s="26">
        <v>100</v>
      </c>
      <c r="J790" s="26">
        <v>100</v>
      </c>
      <c r="K790" s="26">
        <v>100</v>
      </c>
      <c r="L790" s="26">
        <v>100</v>
      </c>
    </row>
    <row r="791" spans="1:12">
      <c r="A791" s="26" t="s">
        <v>1231</v>
      </c>
      <c r="B791" s="26" t="s">
        <v>358</v>
      </c>
      <c r="C791" s="26">
        <v>60</v>
      </c>
      <c r="D791" s="26">
        <v>62.6</v>
      </c>
      <c r="E791" s="26">
        <v>61.3</v>
      </c>
      <c r="F791" s="26">
        <v>60.7</v>
      </c>
      <c r="G791" s="26">
        <v>60.4</v>
      </c>
      <c r="H791" s="26">
        <v>61</v>
      </c>
      <c r="I791" s="26">
        <v>60.6</v>
      </c>
      <c r="J791" s="26">
        <v>61.2</v>
      </c>
      <c r="K791" s="26">
        <v>59.6</v>
      </c>
      <c r="L791" s="26">
        <v>59.7</v>
      </c>
    </row>
    <row r="792" spans="1:12">
      <c r="A792" s="26" t="s">
        <v>1232</v>
      </c>
      <c r="B792" s="26" t="s">
        <v>360</v>
      </c>
      <c r="C792" s="26">
        <v>43.6</v>
      </c>
      <c r="D792" s="26">
        <v>45.1</v>
      </c>
      <c r="E792" s="26">
        <v>43.3</v>
      </c>
      <c r="F792" s="26">
        <v>43.6</v>
      </c>
      <c r="G792" s="26">
        <v>43.5</v>
      </c>
      <c r="H792" s="26">
        <v>44.1</v>
      </c>
      <c r="I792" s="26">
        <v>43.9</v>
      </c>
      <c r="J792" s="26">
        <v>44.4</v>
      </c>
      <c r="K792" s="26">
        <v>43.5</v>
      </c>
      <c r="L792" s="26">
        <v>43.6</v>
      </c>
    </row>
    <row r="793" spans="1:12">
      <c r="A793" s="26" t="s">
        <v>1233</v>
      </c>
      <c r="B793" s="26" t="s">
        <v>362</v>
      </c>
      <c r="C793" s="26">
        <v>3.2</v>
      </c>
      <c r="D793" s="26">
        <v>3.4</v>
      </c>
      <c r="E793" s="26">
        <v>3.3</v>
      </c>
      <c r="F793" s="26">
        <v>3.4</v>
      </c>
      <c r="G793" s="26">
        <v>3.3</v>
      </c>
      <c r="H793" s="26">
        <v>3.4</v>
      </c>
      <c r="I793" s="26">
        <v>3.3</v>
      </c>
      <c r="J793" s="26">
        <v>3.4</v>
      </c>
      <c r="K793" s="26">
        <v>3.3</v>
      </c>
      <c r="L793" s="26">
        <v>3.3</v>
      </c>
    </row>
    <row r="794" spans="1:12">
      <c r="A794" s="26" t="s">
        <v>1234</v>
      </c>
      <c r="B794" s="26" t="s">
        <v>364</v>
      </c>
      <c r="C794" s="26">
        <v>13.2</v>
      </c>
      <c r="D794" s="26">
        <v>14.1</v>
      </c>
      <c r="E794" s="26">
        <v>14.7</v>
      </c>
      <c r="F794" s="26">
        <v>13.7</v>
      </c>
      <c r="G794" s="26">
        <v>13.5</v>
      </c>
      <c r="H794" s="26">
        <v>13.4</v>
      </c>
      <c r="I794" s="26">
        <v>13.4</v>
      </c>
      <c r="J794" s="26">
        <v>13.4</v>
      </c>
      <c r="K794" s="26">
        <v>12.7</v>
      </c>
      <c r="L794" s="26">
        <v>12.8</v>
      </c>
    </row>
    <row r="795" spans="1:12">
      <c r="A795" s="26" t="s">
        <v>1235</v>
      </c>
      <c r="B795" s="26" t="s">
        <v>366</v>
      </c>
      <c r="C795" s="26">
        <v>40</v>
      </c>
      <c r="D795" s="26">
        <v>37.4</v>
      </c>
      <c r="E795" s="26">
        <v>38.700000000000003</v>
      </c>
      <c r="F795" s="26">
        <v>39.299999999999997</v>
      </c>
      <c r="G795" s="26">
        <v>39.6</v>
      </c>
      <c r="H795" s="26">
        <v>39</v>
      </c>
      <c r="I795" s="26">
        <v>39.4</v>
      </c>
      <c r="J795" s="26">
        <v>38.799999999999997</v>
      </c>
      <c r="K795" s="26">
        <v>40.4</v>
      </c>
      <c r="L795" s="26">
        <v>40.299999999999997</v>
      </c>
    </row>
    <row r="796" spans="1:12">
      <c r="A796" s="26" t="s">
        <v>1236</v>
      </c>
      <c r="B796" s="26" t="s">
        <v>368</v>
      </c>
      <c r="C796" s="26">
        <v>2</v>
      </c>
      <c r="D796" s="26">
        <v>1.2</v>
      </c>
      <c r="E796" s="26">
        <v>1.7</v>
      </c>
      <c r="F796" s="26">
        <v>1.9</v>
      </c>
      <c r="G796" s="26">
        <v>1.4</v>
      </c>
      <c r="H796" s="26">
        <v>1.5</v>
      </c>
      <c r="I796" s="26">
        <v>1.4</v>
      </c>
      <c r="J796" s="26">
        <v>1.1000000000000001</v>
      </c>
      <c r="K796" s="26">
        <v>1</v>
      </c>
      <c r="L796" s="26">
        <v>0.9</v>
      </c>
    </row>
    <row r="797" spans="1:12">
      <c r="A797" s="26" t="s">
        <v>1237</v>
      </c>
      <c r="B797" s="26" t="s">
        <v>370</v>
      </c>
      <c r="C797" s="26">
        <v>11.1</v>
      </c>
      <c r="D797" s="26">
        <v>10.3</v>
      </c>
      <c r="E797" s="26">
        <v>10.8</v>
      </c>
      <c r="F797" s="26">
        <v>12</v>
      </c>
      <c r="G797" s="26">
        <v>12.9</v>
      </c>
      <c r="H797" s="26">
        <v>12.6</v>
      </c>
      <c r="I797" s="26">
        <v>12.7</v>
      </c>
      <c r="J797" s="26">
        <v>12.5</v>
      </c>
      <c r="K797" s="26">
        <v>12.4</v>
      </c>
      <c r="L797" s="26">
        <v>12.6</v>
      </c>
    </row>
    <row r="798" spans="1:12">
      <c r="A798" s="26" t="s">
        <v>1238</v>
      </c>
      <c r="B798" s="26" t="s">
        <v>372</v>
      </c>
      <c r="C798" s="26">
        <v>26.9</v>
      </c>
      <c r="D798" s="26">
        <v>25.9</v>
      </c>
      <c r="E798" s="26">
        <v>26.3</v>
      </c>
      <c r="F798" s="26">
        <v>25.4</v>
      </c>
      <c r="G798" s="26">
        <v>25.3</v>
      </c>
      <c r="H798" s="26">
        <v>25</v>
      </c>
      <c r="I798" s="26">
        <v>25.3</v>
      </c>
      <c r="J798" s="26">
        <v>25.3</v>
      </c>
      <c r="K798" s="26">
        <v>27.1</v>
      </c>
      <c r="L798" s="26">
        <v>26.8</v>
      </c>
    </row>
    <row r="799" spans="1:12">
      <c r="A799" s="26" t="s">
        <v>1239</v>
      </c>
      <c r="B799" s="28" t="s">
        <v>1240</v>
      </c>
      <c r="C799" s="26">
        <v>100</v>
      </c>
      <c r="D799" s="26">
        <v>100</v>
      </c>
      <c r="E799" s="26">
        <v>100</v>
      </c>
      <c r="F799" s="26">
        <v>100</v>
      </c>
      <c r="G799" s="26">
        <v>100</v>
      </c>
      <c r="H799" s="26">
        <v>100</v>
      </c>
      <c r="I799" s="26">
        <v>100</v>
      </c>
      <c r="J799" s="26">
        <v>100</v>
      </c>
      <c r="K799" s="26">
        <v>100</v>
      </c>
      <c r="L799" s="26">
        <v>100</v>
      </c>
    </row>
    <row r="800" spans="1:12">
      <c r="A800" s="26" t="s">
        <v>1241</v>
      </c>
      <c r="B800" s="26" t="s">
        <v>358</v>
      </c>
      <c r="C800" s="26">
        <v>63.5</v>
      </c>
      <c r="D800" s="26">
        <v>63.4</v>
      </c>
      <c r="E800" s="26">
        <v>63.2</v>
      </c>
      <c r="F800" s="26">
        <v>63.5</v>
      </c>
      <c r="G800" s="26">
        <v>63.7</v>
      </c>
      <c r="H800" s="26">
        <v>64.599999999999994</v>
      </c>
      <c r="I800" s="26">
        <v>65.099999999999994</v>
      </c>
      <c r="J800" s="26">
        <v>65.599999999999994</v>
      </c>
      <c r="K800" s="26">
        <v>65.5</v>
      </c>
      <c r="L800" s="26">
        <v>65.400000000000006</v>
      </c>
    </row>
    <row r="801" spans="1:12">
      <c r="A801" s="26" t="s">
        <v>1242</v>
      </c>
      <c r="B801" s="26" t="s">
        <v>360</v>
      </c>
      <c r="C801" s="26">
        <v>51.1</v>
      </c>
      <c r="D801" s="26">
        <v>50.9</v>
      </c>
      <c r="E801" s="26">
        <v>50.7</v>
      </c>
      <c r="F801" s="26">
        <v>50.6</v>
      </c>
      <c r="G801" s="26">
        <v>50.3</v>
      </c>
      <c r="H801" s="26">
        <v>51</v>
      </c>
      <c r="I801" s="26">
        <v>51.3</v>
      </c>
      <c r="J801" s="26">
        <v>51.8</v>
      </c>
      <c r="K801" s="26">
        <v>51.8</v>
      </c>
      <c r="L801" s="26">
        <v>51.8</v>
      </c>
    </row>
    <row r="802" spans="1:12">
      <c r="A802" s="26" t="s">
        <v>1243</v>
      </c>
      <c r="B802" s="26" t="s">
        <v>362</v>
      </c>
      <c r="C802" s="26">
        <v>-0.7</v>
      </c>
      <c r="D802" s="26">
        <v>-0.7</v>
      </c>
      <c r="E802" s="26">
        <v>-0.6</v>
      </c>
      <c r="F802" s="26">
        <v>-0.7</v>
      </c>
      <c r="G802" s="26">
        <v>-0.7</v>
      </c>
      <c r="H802" s="26">
        <v>-0.7</v>
      </c>
      <c r="I802" s="26">
        <v>-0.7</v>
      </c>
      <c r="J802" s="26">
        <v>-0.7</v>
      </c>
      <c r="K802" s="26">
        <v>-0.7</v>
      </c>
      <c r="L802" s="26">
        <v>-0.7</v>
      </c>
    </row>
    <row r="803" spans="1:12">
      <c r="A803" s="26" t="s">
        <v>1244</v>
      </c>
      <c r="B803" s="26" t="s">
        <v>364</v>
      </c>
      <c r="C803" s="26">
        <v>13.1</v>
      </c>
      <c r="D803" s="26">
        <v>13.2</v>
      </c>
      <c r="E803" s="26">
        <v>13.1</v>
      </c>
      <c r="F803" s="26">
        <v>13.6</v>
      </c>
      <c r="G803" s="26">
        <v>14.1</v>
      </c>
      <c r="H803" s="26">
        <v>14.3</v>
      </c>
      <c r="I803" s="26">
        <v>14.5</v>
      </c>
      <c r="J803" s="26">
        <v>14.5</v>
      </c>
      <c r="K803" s="26">
        <v>14.4</v>
      </c>
      <c r="L803" s="26">
        <v>14.3</v>
      </c>
    </row>
    <row r="804" spans="1:12">
      <c r="A804" s="26" t="s">
        <v>1245</v>
      </c>
      <c r="B804" s="26" t="s">
        <v>366</v>
      </c>
      <c r="C804" s="26">
        <v>36.5</v>
      </c>
      <c r="D804" s="26">
        <v>36.6</v>
      </c>
      <c r="E804" s="26">
        <v>36.799999999999997</v>
      </c>
      <c r="F804" s="26">
        <v>36.5</v>
      </c>
      <c r="G804" s="26">
        <v>36.299999999999997</v>
      </c>
      <c r="H804" s="26">
        <v>35.4</v>
      </c>
      <c r="I804" s="26">
        <v>34.9</v>
      </c>
      <c r="J804" s="26">
        <v>34.4</v>
      </c>
      <c r="K804" s="26">
        <v>34.5</v>
      </c>
      <c r="L804" s="26">
        <v>34.6</v>
      </c>
    </row>
    <row r="805" spans="1:12">
      <c r="A805" s="26" t="s">
        <v>1246</v>
      </c>
      <c r="B805" s="26" t="s">
        <v>368</v>
      </c>
      <c r="C805" s="26">
        <v>7.2</v>
      </c>
      <c r="D805" s="26">
        <v>5.8</v>
      </c>
      <c r="E805" s="26">
        <v>6.3</v>
      </c>
      <c r="F805" s="26">
        <v>7</v>
      </c>
      <c r="G805" s="26">
        <v>6.5</v>
      </c>
      <c r="H805" s="26">
        <v>6.2</v>
      </c>
      <c r="I805" s="26">
        <v>5.7</v>
      </c>
      <c r="J805" s="26">
        <v>4.3</v>
      </c>
      <c r="K805" s="26">
        <v>4</v>
      </c>
      <c r="L805" s="26">
        <v>4.5999999999999996</v>
      </c>
    </row>
    <row r="806" spans="1:12">
      <c r="A806" s="26" t="s">
        <v>1247</v>
      </c>
      <c r="B806" s="26" t="s">
        <v>370</v>
      </c>
      <c r="C806" s="26">
        <v>8.1999999999999993</v>
      </c>
      <c r="D806" s="26">
        <v>8.1</v>
      </c>
      <c r="E806" s="26">
        <v>8.6</v>
      </c>
      <c r="F806" s="26">
        <v>8.1999999999999993</v>
      </c>
      <c r="G806" s="26">
        <v>8.1</v>
      </c>
      <c r="H806" s="26">
        <v>8.3000000000000007</v>
      </c>
      <c r="I806" s="26">
        <v>8.3000000000000007</v>
      </c>
      <c r="J806" s="26">
        <v>8.5</v>
      </c>
      <c r="K806" s="26">
        <v>8.5</v>
      </c>
      <c r="L806" s="26">
        <v>9.5</v>
      </c>
    </row>
    <row r="807" spans="1:12">
      <c r="A807" s="26" t="s">
        <v>1248</v>
      </c>
      <c r="B807" s="26" t="s">
        <v>372</v>
      </c>
      <c r="C807" s="26">
        <v>21.1</v>
      </c>
      <c r="D807" s="26">
        <v>22.7</v>
      </c>
      <c r="E807" s="26">
        <v>21.8</v>
      </c>
      <c r="F807" s="26">
        <v>21.3</v>
      </c>
      <c r="G807" s="26">
        <v>21.7</v>
      </c>
      <c r="H807" s="26">
        <v>21</v>
      </c>
      <c r="I807" s="26">
        <v>20.9</v>
      </c>
      <c r="J807" s="26">
        <v>21.6</v>
      </c>
      <c r="K807" s="26">
        <v>22.1</v>
      </c>
      <c r="L807" s="26">
        <v>20.5</v>
      </c>
    </row>
    <row r="808" spans="1:12">
      <c r="A808" s="26" t="s">
        <v>1249</v>
      </c>
      <c r="B808" s="28" t="s">
        <v>1250</v>
      </c>
      <c r="C808" s="26">
        <v>100</v>
      </c>
      <c r="D808" s="26">
        <v>100</v>
      </c>
      <c r="E808" s="26">
        <v>100</v>
      </c>
      <c r="F808" s="26">
        <v>100</v>
      </c>
      <c r="G808" s="26">
        <v>100</v>
      </c>
      <c r="H808" s="26">
        <v>100</v>
      </c>
      <c r="I808" s="26">
        <v>100</v>
      </c>
      <c r="J808" s="26">
        <v>100</v>
      </c>
      <c r="K808" s="26">
        <v>100</v>
      </c>
      <c r="L808" s="26">
        <v>100</v>
      </c>
    </row>
    <row r="809" spans="1:12">
      <c r="A809" s="26" t="s">
        <v>1251</v>
      </c>
      <c r="B809" s="26" t="s">
        <v>322</v>
      </c>
      <c r="C809" s="26">
        <v>61.9</v>
      </c>
      <c r="D809" s="26">
        <v>61.6</v>
      </c>
      <c r="E809" s="26">
        <v>61</v>
      </c>
      <c r="F809" s="26">
        <v>62</v>
      </c>
      <c r="G809" s="26">
        <v>62.4</v>
      </c>
      <c r="H809" s="26">
        <v>64.2</v>
      </c>
      <c r="I809" s="26">
        <v>65.5</v>
      </c>
      <c r="J809" s="26">
        <v>66.599999999999994</v>
      </c>
      <c r="K809" s="26">
        <v>67</v>
      </c>
      <c r="L809" s="26">
        <v>67.2</v>
      </c>
    </row>
    <row r="810" spans="1:12">
      <c r="A810" s="26" t="s">
        <v>1252</v>
      </c>
      <c r="B810" s="26" t="s">
        <v>324</v>
      </c>
      <c r="C810" s="26">
        <v>40.1</v>
      </c>
      <c r="D810" s="26">
        <v>40.299999999999997</v>
      </c>
      <c r="E810" s="26">
        <v>40.200000000000003</v>
      </c>
      <c r="F810" s="26">
        <v>40.799999999999997</v>
      </c>
      <c r="G810" s="26">
        <v>40.700000000000003</v>
      </c>
      <c r="H810" s="26">
        <v>41.5</v>
      </c>
      <c r="I810" s="26">
        <v>42.1</v>
      </c>
      <c r="J810" s="26">
        <v>42.8</v>
      </c>
      <c r="K810" s="26">
        <v>43.3</v>
      </c>
      <c r="L810" s="26">
        <v>43.5</v>
      </c>
    </row>
    <row r="811" spans="1:12">
      <c r="A811" s="26" t="s">
        <v>1253</v>
      </c>
      <c r="B811" s="26" t="s">
        <v>326</v>
      </c>
      <c r="C811" s="26">
        <v>-0.4</v>
      </c>
      <c r="D811" s="26">
        <v>-0.5</v>
      </c>
      <c r="E811" s="26">
        <v>-0.3</v>
      </c>
      <c r="F811" s="26">
        <v>-0.4</v>
      </c>
      <c r="G811" s="26">
        <v>-0.4</v>
      </c>
      <c r="H811" s="26">
        <v>-0.7</v>
      </c>
      <c r="I811" s="26">
        <v>-0.7</v>
      </c>
      <c r="J811" s="26">
        <v>-0.5</v>
      </c>
      <c r="K811" s="26">
        <v>-0.5</v>
      </c>
      <c r="L811" s="26">
        <v>-0.6</v>
      </c>
    </row>
    <row r="812" spans="1:12">
      <c r="A812" s="26" t="s">
        <v>1254</v>
      </c>
      <c r="B812" s="26" t="s">
        <v>328</v>
      </c>
      <c r="C812" s="26">
        <v>22.2</v>
      </c>
      <c r="D812" s="26">
        <v>21.8</v>
      </c>
      <c r="E812" s="26">
        <v>21.1</v>
      </c>
      <c r="F812" s="26">
        <v>21.7</v>
      </c>
      <c r="G812" s="26">
        <v>22.2</v>
      </c>
      <c r="H812" s="26">
        <v>23.3</v>
      </c>
      <c r="I812" s="26">
        <v>24</v>
      </c>
      <c r="J812" s="26">
        <v>24.3</v>
      </c>
      <c r="K812" s="26">
        <v>24.2</v>
      </c>
      <c r="L812" s="26">
        <v>24.2</v>
      </c>
    </row>
    <row r="813" spans="1:12">
      <c r="A813" s="26" t="s">
        <v>1255</v>
      </c>
      <c r="B813" s="26" t="s">
        <v>330</v>
      </c>
      <c r="C813" s="26">
        <v>38.1</v>
      </c>
      <c r="D813" s="26">
        <v>38.4</v>
      </c>
      <c r="E813" s="26">
        <v>39</v>
      </c>
      <c r="F813" s="26">
        <v>38</v>
      </c>
      <c r="G813" s="26">
        <v>37.6</v>
      </c>
      <c r="H813" s="26">
        <v>35.799999999999997</v>
      </c>
      <c r="I813" s="26">
        <v>34.5</v>
      </c>
      <c r="J813" s="26">
        <v>33.4</v>
      </c>
      <c r="K813" s="26">
        <v>33</v>
      </c>
      <c r="L813" s="26">
        <v>32.799999999999997</v>
      </c>
    </row>
    <row r="814" spans="1:12">
      <c r="A814" s="26" t="s">
        <v>1256</v>
      </c>
      <c r="B814" s="26" t="s">
        <v>332</v>
      </c>
      <c r="C814" s="26">
        <v>4.3</v>
      </c>
      <c r="D814" s="26">
        <v>3.1</v>
      </c>
      <c r="E814" s="26">
        <v>3.5</v>
      </c>
      <c r="F814" s="26">
        <v>3.9</v>
      </c>
      <c r="G814" s="26">
        <v>3.6</v>
      </c>
      <c r="H814" s="26">
        <v>3.3</v>
      </c>
      <c r="I814" s="26">
        <v>3</v>
      </c>
      <c r="J814" s="26">
        <v>2</v>
      </c>
      <c r="K814" s="26">
        <v>2</v>
      </c>
      <c r="L814" s="26">
        <v>2.4</v>
      </c>
    </row>
    <row r="815" spans="1:12">
      <c r="A815" s="26" t="s">
        <v>1257</v>
      </c>
      <c r="B815" s="26" t="s">
        <v>334</v>
      </c>
      <c r="C815" s="26">
        <v>7</v>
      </c>
      <c r="D815" s="26">
        <v>7.2</v>
      </c>
      <c r="E815" s="26">
        <v>8.3000000000000007</v>
      </c>
      <c r="F815" s="26">
        <v>7.8</v>
      </c>
      <c r="G815" s="26">
        <v>7.4</v>
      </c>
      <c r="H815" s="26">
        <v>7.4</v>
      </c>
      <c r="I815" s="26">
        <v>7.4</v>
      </c>
      <c r="J815" s="26">
        <v>7.3</v>
      </c>
      <c r="K815" s="26">
        <v>7.4</v>
      </c>
      <c r="L815" s="26">
        <v>9.1999999999999993</v>
      </c>
    </row>
    <row r="816" spans="1:12">
      <c r="A816" s="26" t="s">
        <v>1258</v>
      </c>
      <c r="B816" s="26" t="s">
        <v>336</v>
      </c>
      <c r="C816" s="26">
        <v>26.9</v>
      </c>
      <c r="D816" s="26">
        <v>28.1</v>
      </c>
      <c r="E816" s="26">
        <v>27.2</v>
      </c>
      <c r="F816" s="26">
        <v>26.3</v>
      </c>
      <c r="G816" s="26">
        <v>26.6</v>
      </c>
      <c r="H816" s="26">
        <v>25.1</v>
      </c>
      <c r="I816" s="26">
        <v>24.2</v>
      </c>
      <c r="J816" s="26">
        <v>24</v>
      </c>
      <c r="K816" s="26">
        <v>23.6</v>
      </c>
      <c r="L816" s="26">
        <v>21.3</v>
      </c>
    </row>
    <row r="817" spans="1:12">
      <c r="A817" s="26" t="s">
        <v>1259</v>
      </c>
      <c r="B817" s="28" t="s">
        <v>1260</v>
      </c>
      <c r="C817" s="26">
        <v>100</v>
      </c>
      <c r="D817" s="26">
        <v>100</v>
      </c>
      <c r="E817" s="26">
        <v>100</v>
      </c>
      <c r="F817" s="26">
        <v>100</v>
      </c>
      <c r="G817" s="26">
        <v>100</v>
      </c>
      <c r="H817" s="26">
        <v>100</v>
      </c>
      <c r="I817" s="26">
        <v>100</v>
      </c>
      <c r="J817" s="26">
        <v>100</v>
      </c>
      <c r="K817" s="26">
        <v>100</v>
      </c>
      <c r="L817" s="26">
        <v>100</v>
      </c>
    </row>
    <row r="818" spans="1:12">
      <c r="A818" s="26" t="s">
        <v>1261</v>
      </c>
      <c r="B818" s="26" t="s">
        <v>476</v>
      </c>
      <c r="C818" s="26">
        <v>61.8</v>
      </c>
      <c r="D818" s="26">
        <v>61.6</v>
      </c>
      <c r="E818" s="26">
        <v>61.1</v>
      </c>
      <c r="F818" s="26">
        <v>62.6</v>
      </c>
      <c r="G818" s="26">
        <v>63.4</v>
      </c>
      <c r="H818" s="26">
        <v>65.599999999999994</v>
      </c>
      <c r="I818" s="26">
        <v>66.7</v>
      </c>
      <c r="J818" s="26">
        <v>67.099999999999994</v>
      </c>
      <c r="K818" s="26">
        <v>67.3</v>
      </c>
      <c r="L818" s="26">
        <v>67.3</v>
      </c>
    </row>
    <row r="819" spans="1:12">
      <c r="A819" s="26" t="s">
        <v>1262</v>
      </c>
      <c r="B819" s="26" t="s">
        <v>478</v>
      </c>
      <c r="C819" s="26">
        <v>37.9</v>
      </c>
      <c r="D819" s="26">
        <v>38.4</v>
      </c>
      <c r="E819" s="26">
        <v>38.5</v>
      </c>
      <c r="F819" s="26">
        <v>39</v>
      </c>
      <c r="G819" s="26">
        <v>39.1</v>
      </c>
      <c r="H819" s="26">
        <v>39.799999999999997</v>
      </c>
      <c r="I819" s="26">
        <v>40.5</v>
      </c>
      <c r="J819" s="26">
        <v>40.9</v>
      </c>
      <c r="K819" s="26">
        <v>41.5</v>
      </c>
      <c r="L819" s="26">
        <v>41.6</v>
      </c>
    </row>
    <row r="820" spans="1:12">
      <c r="A820" s="26" t="s">
        <v>1263</v>
      </c>
      <c r="B820" s="26" t="s">
        <v>480</v>
      </c>
      <c r="C820" s="26" t="s">
        <v>14</v>
      </c>
      <c r="D820" s="26" t="s">
        <v>14</v>
      </c>
      <c r="E820" s="26" t="s">
        <v>14</v>
      </c>
      <c r="F820" s="26" t="s">
        <v>14</v>
      </c>
      <c r="G820" s="26" t="s">
        <v>14</v>
      </c>
      <c r="H820" s="26" t="s">
        <v>14</v>
      </c>
      <c r="I820" s="26" t="s">
        <v>14</v>
      </c>
      <c r="J820" s="26" t="s">
        <v>14</v>
      </c>
      <c r="K820" s="26" t="s">
        <v>14</v>
      </c>
      <c r="L820" s="26" t="s">
        <v>14</v>
      </c>
    </row>
    <row r="821" spans="1:12">
      <c r="A821" s="26" t="s">
        <v>1264</v>
      </c>
      <c r="B821" s="26" t="s">
        <v>482</v>
      </c>
      <c r="C821" s="26">
        <v>23.8</v>
      </c>
      <c r="D821" s="26">
        <v>23.2</v>
      </c>
      <c r="E821" s="26">
        <v>22.7</v>
      </c>
      <c r="F821" s="26">
        <v>23.5</v>
      </c>
      <c r="G821" s="26">
        <v>24.3</v>
      </c>
      <c r="H821" s="26">
        <v>25.8</v>
      </c>
      <c r="I821" s="26">
        <v>26.3</v>
      </c>
      <c r="J821" s="26">
        <v>26.2</v>
      </c>
      <c r="K821" s="26">
        <v>25.8</v>
      </c>
      <c r="L821" s="26">
        <v>25.7</v>
      </c>
    </row>
    <row r="822" spans="1:12">
      <c r="A822" s="26" t="s">
        <v>1265</v>
      </c>
      <c r="B822" s="26" t="s">
        <v>484</v>
      </c>
      <c r="C822" s="26">
        <v>38.200000000000003</v>
      </c>
      <c r="D822" s="26">
        <v>38.4</v>
      </c>
      <c r="E822" s="26">
        <v>38.9</v>
      </c>
      <c r="F822" s="26">
        <v>37.4</v>
      </c>
      <c r="G822" s="26">
        <v>36.6</v>
      </c>
      <c r="H822" s="26">
        <v>34.4</v>
      </c>
      <c r="I822" s="26">
        <v>33.299999999999997</v>
      </c>
      <c r="J822" s="26">
        <v>32.9</v>
      </c>
      <c r="K822" s="26">
        <v>32.700000000000003</v>
      </c>
      <c r="L822" s="26">
        <v>32.700000000000003</v>
      </c>
    </row>
    <row r="823" spans="1:12">
      <c r="A823" s="26" t="s">
        <v>1266</v>
      </c>
      <c r="B823" s="26" t="s">
        <v>486</v>
      </c>
      <c r="C823" s="26">
        <v>3.8</v>
      </c>
      <c r="D823" s="26">
        <v>2.7</v>
      </c>
      <c r="E823" s="26">
        <v>3</v>
      </c>
      <c r="F823" s="26">
        <v>3.4</v>
      </c>
      <c r="G823" s="26">
        <v>3.1</v>
      </c>
      <c r="H823" s="26">
        <v>2.7</v>
      </c>
      <c r="I823" s="26">
        <v>2.4</v>
      </c>
      <c r="J823" s="26">
        <v>1.6</v>
      </c>
      <c r="K823" s="26">
        <v>1.7</v>
      </c>
      <c r="L823" s="26">
        <v>2</v>
      </c>
    </row>
    <row r="824" spans="1:12">
      <c r="A824" s="26" t="s">
        <v>1267</v>
      </c>
      <c r="B824" s="26" t="s">
        <v>488</v>
      </c>
      <c r="C824" s="26">
        <v>7.3</v>
      </c>
      <c r="D824" s="26">
        <v>7.5</v>
      </c>
      <c r="E824" s="26">
        <v>8.6</v>
      </c>
      <c r="F824" s="26">
        <v>7.9</v>
      </c>
      <c r="G824" s="26">
        <v>7.5</v>
      </c>
      <c r="H824" s="26">
        <v>7.5</v>
      </c>
      <c r="I824" s="26">
        <v>7.5</v>
      </c>
      <c r="J824" s="26">
        <v>7.4</v>
      </c>
      <c r="K824" s="26">
        <v>7.6</v>
      </c>
      <c r="L824" s="26">
        <v>9.5</v>
      </c>
    </row>
    <row r="825" spans="1:12">
      <c r="A825" s="26" t="s">
        <v>1268</v>
      </c>
      <c r="B825" s="26" t="s">
        <v>490</v>
      </c>
      <c r="C825" s="26">
        <v>27.1</v>
      </c>
      <c r="D825" s="26">
        <v>28.3</v>
      </c>
      <c r="E825" s="26">
        <v>27.3</v>
      </c>
      <c r="F825" s="26">
        <v>26.1</v>
      </c>
      <c r="G825" s="26">
        <v>25.9</v>
      </c>
      <c r="H825" s="26">
        <v>24.2</v>
      </c>
      <c r="I825" s="26">
        <v>23.4</v>
      </c>
      <c r="J825" s="26">
        <v>23.8</v>
      </c>
      <c r="K825" s="26">
        <v>23.4</v>
      </c>
      <c r="L825" s="26">
        <v>21.1</v>
      </c>
    </row>
    <row r="826" spans="1:12">
      <c r="A826" s="26" t="s">
        <v>1269</v>
      </c>
      <c r="B826" s="28" t="s">
        <v>1270</v>
      </c>
      <c r="C826" s="26">
        <v>100</v>
      </c>
      <c r="D826" s="26">
        <v>100</v>
      </c>
      <c r="E826" s="26">
        <v>100</v>
      </c>
      <c r="F826" s="26">
        <v>100</v>
      </c>
      <c r="G826" s="26">
        <v>100</v>
      </c>
      <c r="H826" s="26">
        <v>100</v>
      </c>
      <c r="I826" s="26">
        <v>100</v>
      </c>
      <c r="J826" s="26">
        <v>100</v>
      </c>
      <c r="K826" s="26">
        <v>100</v>
      </c>
      <c r="L826" s="26">
        <v>100</v>
      </c>
    </row>
    <row r="827" spans="1:12">
      <c r="A827" s="26" t="s">
        <v>1271</v>
      </c>
      <c r="B827" s="26" t="s">
        <v>964</v>
      </c>
      <c r="C827" s="26">
        <v>58.2</v>
      </c>
      <c r="D827" s="26">
        <v>58.5</v>
      </c>
      <c r="E827" s="26">
        <v>58.2</v>
      </c>
      <c r="F827" s="26">
        <v>59.2</v>
      </c>
      <c r="G827" s="26">
        <v>60.3</v>
      </c>
      <c r="H827" s="26">
        <v>62.8</v>
      </c>
      <c r="I827" s="26">
        <v>64</v>
      </c>
      <c r="J827" s="26">
        <v>64.900000000000006</v>
      </c>
      <c r="K827" s="26">
        <v>65</v>
      </c>
      <c r="L827" s="26">
        <v>65</v>
      </c>
    </row>
    <row r="828" spans="1:12">
      <c r="A828" s="26" t="s">
        <v>1272</v>
      </c>
      <c r="B828" s="26" t="s">
        <v>966</v>
      </c>
      <c r="C828" s="26">
        <v>35.4</v>
      </c>
      <c r="D828" s="26">
        <v>36</v>
      </c>
      <c r="E828" s="26">
        <v>36.1</v>
      </c>
      <c r="F828" s="26">
        <v>36.4</v>
      </c>
      <c r="G828" s="26">
        <v>36.700000000000003</v>
      </c>
      <c r="H828" s="26">
        <v>37.6</v>
      </c>
      <c r="I828" s="26">
        <v>38.299999999999997</v>
      </c>
      <c r="J828" s="26">
        <v>38.9</v>
      </c>
      <c r="K828" s="26">
        <v>39.5</v>
      </c>
      <c r="L828" s="26">
        <v>39.6</v>
      </c>
    </row>
    <row r="829" spans="1:12">
      <c r="A829" s="26" t="s">
        <v>1273</v>
      </c>
      <c r="B829" s="26" t="s">
        <v>968</v>
      </c>
      <c r="C829" s="26" t="s">
        <v>14</v>
      </c>
      <c r="D829" s="26" t="s">
        <v>14</v>
      </c>
      <c r="E829" s="26" t="s">
        <v>14</v>
      </c>
      <c r="F829" s="26" t="s">
        <v>14</v>
      </c>
      <c r="G829" s="26" t="s">
        <v>14</v>
      </c>
      <c r="H829" s="26" t="s">
        <v>14</v>
      </c>
      <c r="I829" s="26" t="s">
        <v>14</v>
      </c>
      <c r="J829" s="26" t="s">
        <v>14</v>
      </c>
      <c r="K829" s="26" t="s">
        <v>14</v>
      </c>
      <c r="L829" s="26" t="s">
        <v>14</v>
      </c>
    </row>
    <row r="830" spans="1:12">
      <c r="A830" s="26" t="s">
        <v>1274</v>
      </c>
      <c r="B830" s="26" t="s">
        <v>970</v>
      </c>
      <c r="C830" s="26">
        <v>22.8</v>
      </c>
      <c r="D830" s="26">
        <v>22.5</v>
      </c>
      <c r="E830" s="26">
        <v>22.1</v>
      </c>
      <c r="F830" s="26">
        <v>22.7</v>
      </c>
      <c r="G830" s="26">
        <v>23.6</v>
      </c>
      <c r="H830" s="26">
        <v>25.2</v>
      </c>
      <c r="I830" s="26">
        <v>25.8</v>
      </c>
      <c r="J830" s="26">
        <v>26</v>
      </c>
      <c r="K830" s="26">
        <v>25.6</v>
      </c>
      <c r="L830" s="26">
        <v>25.4</v>
      </c>
    </row>
    <row r="831" spans="1:12">
      <c r="A831" s="26" t="s">
        <v>1275</v>
      </c>
      <c r="B831" s="26" t="s">
        <v>972</v>
      </c>
      <c r="C831" s="26">
        <v>41.8</v>
      </c>
      <c r="D831" s="26">
        <v>41.5</v>
      </c>
      <c r="E831" s="26">
        <v>41.8</v>
      </c>
      <c r="F831" s="26">
        <v>40.799999999999997</v>
      </c>
      <c r="G831" s="26">
        <v>39.700000000000003</v>
      </c>
      <c r="H831" s="26">
        <v>37.200000000000003</v>
      </c>
      <c r="I831" s="26">
        <v>36</v>
      </c>
      <c r="J831" s="26">
        <v>35.1</v>
      </c>
      <c r="K831" s="26">
        <v>35</v>
      </c>
      <c r="L831" s="26">
        <v>35</v>
      </c>
    </row>
    <row r="832" spans="1:12">
      <c r="A832" s="26" t="s">
        <v>1276</v>
      </c>
      <c r="B832" s="26" t="s">
        <v>974</v>
      </c>
      <c r="C832" s="26">
        <v>5.5</v>
      </c>
      <c r="D832" s="26">
        <v>3.8</v>
      </c>
      <c r="E832" s="26">
        <v>4.2</v>
      </c>
      <c r="F832" s="26">
        <v>4.8</v>
      </c>
      <c r="G832" s="26">
        <v>4.5</v>
      </c>
      <c r="H832" s="26">
        <v>4</v>
      </c>
      <c r="I832" s="26">
        <v>3.6</v>
      </c>
      <c r="J832" s="26">
        <v>2.5</v>
      </c>
      <c r="K832" s="26">
        <v>2.7</v>
      </c>
      <c r="L832" s="26">
        <v>3.2</v>
      </c>
    </row>
    <row r="833" spans="1:12">
      <c r="A833" s="26" t="s">
        <v>1277</v>
      </c>
      <c r="B833" s="26" t="s">
        <v>976</v>
      </c>
      <c r="C833" s="26">
        <v>9</v>
      </c>
      <c r="D833" s="26">
        <v>8.5</v>
      </c>
      <c r="E833" s="26">
        <v>9.4</v>
      </c>
      <c r="F833" s="26">
        <v>9</v>
      </c>
      <c r="G833" s="26">
        <v>8.9</v>
      </c>
      <c r="H833" s="26">
        <v>9.3000000000000007</v>
      </c>
      <c r="I833" s="26">
        <v>9.8000000000000007</v>
      </c>
      <c r="J833" s="26">
        <v>10.199999999999999</v>
      </c>
      <c r="K833" s="26">
        <v>10.8</v>
      </c>
      <c r="L833" s="26">
        <v>13.8</v>
      </c>
    </row>
    <row r="834" spans="1:12">
      <c r="A834" s="26" t="s">
        <v>1278</v>
      </c>
      <c r="B834" s="26" t="s">
        <v>978</v>
      </c>
      <c r="C834" s="26">
        <v>27.4</v>
      </c>
      <c r="D834" s="26">
        <v>29.3</v>
      </c>
      <c r="E834" s="26">
        <v>28.2</v>
      </c>
      <c r="F834" s="26">
        <v>27</v>
      </c>
      <c r="G834" s="26">
        <v>26.3</v>
      </c>
      <c r="H834" s="26">
        <v>23.9</v>
      </c>
      <c r="I834" s="26">
        <v>22.6</v>
      </c>
      <c r="J834" s="26">
        <v>22.4</v>
      </c>
      <c r="K834" s="26">
        <v>21.5</v>
      </c>
      <c r="L834" s="26">
        <v>18</v>
      </c>
    </row>
    <row r="835" spans="1:12">
      <c r="A835" s="26" t="s">
        <v>1279</v>
      </c>
      <c r="B835" s="28" t="s">
        <v>1280</v>
      </c>
      <c r="C835" s="26">
        <v>100</v>
      </c>
      <c r="D835" s="26">
        <v>100</v>
      </c>
      <c r="E835" s="26">
        <v>100</v>
      </c>
      <c r="F835" s="26">
        <v>100</v>
      </c>
      <c r="G835" s="26">
        <v>100</v>
      </c>
      <c r="H835" s="26">
        <v>100</v>
      </c>
      <c r="I835" s="26">
        <v>100</v>
      </c>
      <c r="J835" s="26">
        <v>100</v>
      </c>
      <c r="K835" s="26">
        <v>100</v>
      </c>
      <c r="L835" s="26">
        <v>100</v>
      </c>
    </row>
    <row r="836" spans="1:12">
      <c r="A836" s="26" t="s">
        <v>1281</v>
      </c>
      <c r="B836" s="26" t="s">
        <v>964</v>
      </c>
      <c r="C836" s="26">
        <v>68.7</v>
      </c>
      <c r="D836" s="26">
        <v>67.400000000000006</v>
      </c>
      <c r="E836" s="26">
        <v>66.3</v>
      </c>
      <c r="F836" s="26">
        <v>69</v>
      </c>
      <c r="G836" s="26">
        <v>69.2</v>
      </c>
      <c r="H836" s="26">
        <v>70.5</v>
      </c>
      <c r="I836" s="26">
        <v>71.2</v>
      </c>
      <c r="J836" s="26">
        <v>70.599999999999994</v>
      </c>
      <c r="K836" s="26">
        <v>70.7</v>
      </c>
      <c r="L836" s="26">
        <v>70.8</v>
      </c>
    </row>
    <row r="837" spans="1:12">
      <c r="A837" s="26" t="s">
        <v>1282</v>
      </c>
      <c r="B837" s="26" t="s">
        <v>966</v>
      </c>
      <c r="C837" s="26">
        <v>42.9</v>
      </c>
      <c r="D837" s="26">
        <v>42.9</v>
      </c>
      <c r="E837" s="26">
        <v>42.7</v>
      </c>
      <c r="F837" s="26">
        <v>43.9</v>
      </c>
      <c r="G837" s="26">
        <v>43.5</v>
      </c>
      <c r="H837" s="26">
        <v>43.8</v>
      </c>
      <c r="I837" s="26">
        <v>44.1</v>
      </c>
      <c r="J837" s="26">
        <v>44.1</v>
      </c>
      <c r="K837" s="26">
        <v>44.6</v>
      </c>
      <c r="L837" s="26">
        <v>44.6</v>
      </c>
    </row>
    <row r="838" spans="1:12">
      <c r="A838" s="26" t="s">
        <v>1283</v>
      </c>
      <c r="B838" s="26" t="s">
        <v>968</v>
      </c>
      <c r="C838" s="26" t="s">
        <v>14</v>
      </c>
      <c r="D838" s="26" t="s">
        <v>14</v>
      </c>
      <c r="E838" s="26" t="s">
        <v>14</v>
      </c>
      <c r="F838" s="26" t="s">
        <v>14</v>
      </c>
      <c r="G838" s="26" t="s">
        <v>14</v>
      </c>
      <c r="H838" s="26" t="s">
        <v>14</v>
      </c>
      <c r="I838" s="26" t="s">
        <v>14</v>
      </c>
      <c r="J838" s="26" t="s">
        <v>14</v>
      </c>
      <c r="K838" s="26" t="s">
        <v>14</v>
      </c>
      <c r="L838" s="26" t="s">
        <v>14</v>
      </c>
    </row>
    <row r="839" spans="1:12">
      <c r="A839" s="26" t="s">
        <v>1284</v>
      </c>
      <c r="B839" s="26" t="s">
        <v>970</v>
      </c>
      <c r="C839" s="26">
        <v>25.8</v>
      </c>
      <c r="D839" s="26">
        <v>24.5</v>
      </c>
      <c r="E839" s="26">
        <v>23.6</v>
      </c>
      <c r="F839" s="26">
        <v>25.1</v>
      </c>
      <c r="G839" s="26">
        <v>25.7</v>
      </c>
      <c r="H839" s="26">
        <v>26.8</v>
      </c>
      <c r="I839" s="26">
        <v>27.1</v>
      </c>
      <c r="J839" s="26">
        <v>26.5</v>
      </c>
      <c r="K839" s="26">
        <v>26.1</v>
      </c>
      <c r="L839" s="26">
        <v>26.2</v>
      </c>
    </row>
    <row r="840" spans="1:12">
      <c r="A840" s="26" t="s">
        <v>1285</v>
      </c>
      <c r="B840" s="26" t="s">
        <v>972</v>
      </c>
      <c r="C840" s="26">
        <v>31.3</v>
      </c>
      <c r="D840" s="26">
        <v>32.6</v>
      </c>
      <c r="E840" s="26">
        <v>33.700000000000003</v>
      </c>
      <c r="F840" s="26">
        <v>31</v>
      </c>
      <c r="G840" s="26">
        <v>30.8</v>
      </c>
      <c r="H840" s="26">
        <v>29.5</v>
      </c>
      <c r="I840" s="26">
        <v>28.8</v>
      </c>
      <c r="J840" s="26">
        <v>29.4</v>
      </c>
      <c r="K840" s="26">
        <v>29.3</v>
      </c>
      <c r="L840" s="26">
        <v>29.2</v>
      </c>
    </row>
    <row r="841" spans="1:12">
      <c r="A841" s="26" t="s">
        <v>1286</v>
      </c>
      <c r="B841" s="26" t="s">
        <v>974</v>
      </c>
      <c r="C841" s="26">
        <v>0.5</v>
      </c>
      <c r="D841" s="26">
        <v>0.6</v>
      </c>
      <c r="E841" s="26">
        <v>0.8</v>
      </c>
      <c r="F841" s="26">
        <v>0.7</v>
      </c>
      <c r="G841" s="26">
        <v>0.5</v>
      </c>
      <c r="H841" s="26">
        <v>0.5</v>
      </c>
      <c r="I841" s="26">
        <v>0.4</v>
      </c>
      <c r="J841" s="26">
        <v>0.2</v>
      </c>
      <c r="K841" s="26">
        <v>0.2</v>
      </c>
      <c r="L841" s="26">
        <v>0.2</v>
      </c>
    </row>
    <row r="842" spans="1:12">
      <c r="A842" s="26" t="s">
        <v>1287</v>
      </c>
      <c r="B842" s="26" t="s">
        <v>976</v>
      </c>
      <c r="C842" s="26">
        <v>4</v>
      </c>
      <c r="D842" s="26">
        <v>5.7</v>
      </c>
      <c r="E842" s="26">
        <v>7.1</v>
      </c>
      <c r="F842" s="26">
        <v>5.8</v>
      </c>
      <c r="G842" s="26">
        <v>5</v>
      </c>
      <c r="H842" s="26">
        <v>4.4000000000000004</v>
      </c>
      <c r="I842" s="26">
        <v>3.7</v>
      </c>
      <c r="J842" s="26">
        <v>3.2</v>
      </c>
      <c r="K842" s="26">
        <v>2.9</v>
      </c>
      <c r="L842" s="26">
        <v>3.1</v>
      </c>
    </row>
    <row r="843" spans="1:12">
      <c r="A843" s="26" t="s">
        <v>1288</v>
      </c>
      <c r="B843" s="26" t="s">
        <v>978</v>
      </c>
      <c r="C843" s="26">
        <v>26.7</v>
      </c>
      <c r="D843" s="26">
        <v>26.4</v>
      </c>
      <c r="E843" s="26">
        <v>25.8</v>
      </c>
      <c r="F843" s="26">
        <v>24.4</v>
      </c>
      <c r="G843" s="26">
        <v>25.3</v>
      </c>
      <c r="H843" s="26">
        <v>24.6</v>
      </c>
      <c r="I843" s="26">
        <v>24.7</v>
      </c>
      <c r="J843" s="26">
        <v>26</v>
      </c>
      <c r="K843" s="26">
        <v>26.2</v>
      </c>
      <c r="L843" s="26">
        <v>25.8</v>
      </c>
    </row>
    <row r="844" spans="1:12">
      <c r="A844" s="26" t="s">
        <v>1289</v>
      </c>
      <c r="B844" s="28" t="s">
        <v>1290</v>
      </c>
      <c r="C844" s="26">
        <v>100</v>
      </c>
      <c r="D844" s="26">
        <v>100</v>
      </c>
      <c r="E844" s="26">
        <v>100</v>
      </c>
      <c r="F844" s="26">
        <v>100</v>
      </c>
      <c r="G844" s="26">
        <v>100</v>
      </c>
      <c r="H844" s="26">
        <v>100</v>
      </c>
      <c r="I844" s="26">
        <v>100</v>
      </c>
      <c r="J844" s="26">
        <v>100</v>
      </c>
      <c r="K844" s="26">
        <v>100</v>
      </c>
      <c r="L844" s="26">
        <v>100</v>
      </c>
    </row>
    <row r="845" spans="1:12">
      <c r="A845" s="26" t="s">
        <v>1291</v>
      </c>
      <c r="B845" s="26" t="s">
        <v>476</v>
      </c>
      <c r="C845" s="26">
        <v>62.6</v>
      </c>
      <c r="D845" s="26">
        <v>62.1</v>
      </c>
      <c r="E845" s="26">
        <v>59.5</v>
      </c>
      <c r="F845" s="26">
        <v>56</v>
      </c>
      <c r="G845" s="26">
        <v>51.7</v>
      </c>
      <c r="H845" s="26">
        <v>48.7</v>
      </c>
      <c r="I845" s="26">
        <v>51.8</v>
      </c>
      <c r="J845" s="26">
        <v>61.3</v>
      </c>
      <c r="K845" s="26">
        <v>63.2</v>
      </c>
      <c r="L845" s="26">
        <v>65.2</v>
      </c>
    </row>
    <row r="846" spans="1:12">
      <c r="A846" s="26" t="s">
        <v>1292</v>
      </c>
      <c r="B846" s="26" t="s">
        <v>478</v>
      </c>
      <c r="C846" s="26">
        <v>59.6</v>
      </c>
      <c r="D846" s="26">
        <v>59.4</v>
      </c>
      <c r="E846" s="26">
        <v>58.6</v>
      </c>
      <c r="F846" s="26">
        <v>60.3</v>
      </c>
      <c r="G846" s="26">
        <v>57.7</v>
      </c>
      <c r="H846" s="26">
        <v>59.4</v>
      </c>
      <c r="I846" s="26">
        <v>59.1</v>
      </c>
      <c r="J846" s="26">
        <v>63.3</v>
      </c>
      <c r="K846" s="26">
        <v>62.9</v>
      </c>
      <c r="L846" s="26">
        <v>65.3</v>
      </c>
    </row>
    <row r="847" spans="1:12">
      <c r="A847" s="26" t="s">
        <v>1293</v>
      </c>
      <c r="B847" s="26" t="s">
        <v>480</v>
      </c>
      <c r="C847" s="26">
        <v>-4.3</v>
      </c>
      <c r="D847" s="26">
        <v>-5</v>
      </c>
      <c r="E847" s="26">
        <v>-3.4</v>
      </c>
      <c r="F847" s="26">
        <v>-4.9000000000000004</v>
      </c>
      <c r="G847" s="26">
        <v>-5.3</v>
      </c>
      <c r="H847" s="26">
        <v>-7.7</v>
      </c>
      <c r="I847" s="26">
        <v>-7.7</v>
      </c>
      <c r="J847" s="26">
        <v>-6.4</v>
      </c>
      <c r="K847" s="26">
        <v>-6.4</v>
      </c>
      <c r="L847" s="26">
        <v>-7</v>
      </c>
    </row>
    <row r="848" spans="1:12">
      <c r="A848" s="26" t="s">
        <v>1294</v>
      </c>
      <c r="B848" s="26" t="s">
        <v>482</v>
      </c>
      <c r="C848" s="26">
        <v>7.4</v>
      </c>
      <c r="D848" s="26">
        <v>7.6</v>
      </c>
      <c r="E848" s="26">
        <v>4.3</v>
      </c>
      <c r="F848" s="26">
        <v>0.5</v>
      </c>
      <c r="G848" s="26">
        <v>-0.8</v>
      </c>
      <c r="H848" s="26">
        <v>-3</v>
      </c>
      <c r="I848" s="26">
        <v>0.4</v>
      </c>
      <c r="J848" s="26">
        <v>4.4000000000000004</v>
      </c>
      <c r="K848" s="26">
        <v>6.7</v>
      </c>
      <c r="L848" s="26">
        <v>6.8</v>
      </c>
    </row>
    <row r="849" spans="1:12">
      <c r="A849" s="26" t="s">
        <v>1295</v>
      </c>
      <c r="B849" s="26" t="s">
        <v>484</v>
      </c>
      <c r="C849" s="26">
        <v>37.4</v>
      </c>
      <c r="D849" s="26">
        <v>37.9</v>
      </c>
      <c r="E849" s="26">
        <v>40.5</v>
      </c>
      <c r="F849" s="26">
        <v>44</v>
      </c>
      <c r="G849" s="26">
        <v>48.3</v>
      </c>
      <c r="H849" s="26">
        <v>51.3</v>
      </c>
      <c r="I849" s="26">
        <v>48.2</v>
      </c>
      <c r="J849" s="26">
        <v>38.700000000000003</v>
      </c>
      <c r="K849" s="26">
        <v>36.799999999999997</v>
      </c>
      <c r="L849" s="26">
        <v>34.799999999999997</v>
      </c>
    </row>
    <row r="850" spans="1:12">
      <c r="A850" s="26" t="s">
        <v>1296</v>
      </c>
      <c r="B850" s="26" t="s">
        <v>486</v>
      </c>
      <c r="C850" s="26">
        <v>8.5</v>
      </c>
      <c r="D850" s="26">
        <v>7.4</v>
      </c>
      <c r="E850" s="26">
        <v>8.6</v>
      </c>
      <c r="F850" s="26">
        <v>9.8000000000000007</v>
      </c>
      <c r="G850" s="26">
        <v>8.8000000000000007</v>
      </c>
      <c r="H850" s="26">
        <v>9.9</v>
      </c>
      <c r="I850" s="26">
        <v>8.9</v>
      </c>
      <c r="J850" s="26">
        <v>6.4</v>
      </c>
      <c r="K850" s="26">
        <v>5.8</v>
      </c>
      <c r="L850" s="26">
        <v>6.4</v>
      </c>
    </row>
    <row r="851" spans="1:12">
      <c r="A851" s="26" t="s">
        <v>1297</v>
      </c>
      <c r="B851" s="26" t="s">
        <v>488</v>
      </c>
      <c r="C851" s="26">
        <v>4.2</v>
      </c>
      <c r="D851" s="26">
        <v>3.9</v>
      </c>
      <c r="E851" s="26">
        <v>5.5</v>
      </c>
      <c r="F851" s="26">
        <v>6.3</v>
      </c>
      <c r="G851" s="26">
        <v>6.2</v>
      </c>
      <c r="H851" s="26">
        <v>6.7</v>
      </c>
      <c r="I851" s="26">
        <v>6.7</v>
      </c>
      <c r="J851" s="26">
        <v>5.7</v>
      </c>
      <c r="K851" s="26">
        <v>5.4</v>
      </c>
      <c r="L851" s="26">
        <v>5.8</v>
      </c>
    </row>
    <row r="852" spans="1:12">
      <c r="A852" s="26" t="s">
        <v>1298</v>
      </c>
      <c r="B852" s="26" t="s">
        <v>490</v>
      </c>
      <c r="C852" s="26">
        <v>24.6</v>
      </c>
      <c r="D852" s="26">
        <v>26.7</v>
      </c>
      <c r="E852" s="26">
        <v>26.4</v>
      </c>
      <c r="F852" s="26">
        <v>28</v>
      </c>
      <c r="G852" s="26">
        <v>33.4</v>
      </c>
      <c r="H852" s="26">
        <v>34.700000000000003</v>
      </c>
      <c r="I852" s="26">
        <v>32.5</v>
      </c>
      <c r="J852" s="26">
        <v>26.6</v>
      </c>
      <c r="K852" s="26">
        <v>25.6</v>
      </c>
      <c r="L852" s="26">
        <v>22.7</v>
      </c>
    </row>
    <row r="853" spans="1:12">
      <c r="A853" s="26" t="s">
        <v>1299</v>
      </c>
      <c r="B853" s="28" t="s">
        <v>1300</v>
      </c>
      <c r="C853" s="26">
        <v>100</v>
      </c>
      <c r="D853" s="26">
        <v>100</v>
      </c>
      <c r="E853" s="26">
        <v>100</v>
      </c>
      <c r="F853" s="26">
        <v>100</v>
      </c>
      <c r="G853" s="26">
        <v>100</v>
      </c>
      <c r="H853" s="26">
        <v>100</v>
      </c>
      <c r="I853" s="26">
        <v>100</v>
      </c>
      <c r="J853" s="26">
        <v>100</v>
      </c>
      <c r="K853" s="26">
        <v>100</v>
      </c>
      <c r="L853" s="26">
        <v>100</v>
      </c>
    </row>
    <row r="854" spans="1:12">
      <c r="A854" s="26" t="s">
        <v>1301</v>
      </c>
      <c r="B854" s="26" t="s">
        <v>322</v>
      </c>
      <c r="C854" s="26">
        <v>64.3</v>
      </c>
      <c r="D854" s="26">
        <v>64.3</v>
      </c>
      <c r="E854" s="26">
        <v>64.400000000000006</v>
      </c>
      <c r="F854" s="26">
        <v>64.3</v>
      </c>
      <c r="G854" s="26">
        <v>64.400000000000006</v>
      </c>
      <c r="H854" s="26">
        <v>64.8</v>
      </c>
      <c r="I854" s="26">
        <v>64.900000000000006</v>
      </c>
      <c r="J854" s="26">
        <v>65.099999999999994</v>
      </c>
      <c r="K854" s="26">
        <v>64.8</v>
      </c>
      <c r="L854" s="26">
        <v>64.7</v>
      </c>
    </row>
    <row r="855" spans="1:12">
      <c r="A855" s="26" t="s">
        <v>1302</v>
      </c>
      <c r="B855" s="26" t="s">
        <v>324</v>
      </c>
      <c r="C855" s="26">
        <v>56.4</v>
      </c>
      <c r="D855" s="26">
        <v>56.2</v>
      </c>
      <c r="E855" s="26">
        <v>56.2</v>
      </c>
      <c r="F855" s="26">
        <v>55.7</v>
      </c>
      <c r="G855" s="26">
        <v>55.1</v>
      </c>
      <c r="H855" s="26">
        <v>55.5</v>
      </c>
      <c r="I855" s="26">
        <v>55.5</v>
      </c>
      <c r="J855" s="26">
        <v>55.8</v>
      </c>
      <c r="K855" s="26">
        <v>55.5</v>
      </c>
      <c r="L855" s="26">
        <v>55.4</v>
      </c>
    </row>
    <row r="856" spans="1:12">
      <c r="A856" s="26" t="s">
        <v>1303</v>
      </c>
      <c r="B856" s="26" t="s">
        <v>326</v>
      </c>
      <c r="C856" s="26">
        <v>-0.8</v>
      </c>
      <c r="D856" s="26">
        <v>-0.8</v>
      </c>
      <c r="E856" s="26">
        <v>-0.8</v>
      </c>
      <c r="F856" s="26">
        <v>-0.8</v>
      </c>
      <c r="G856" s="26">
        <v>-0.8</v>
      </c>
      <c r="H856" s="26">
        <v>-0.7</v>
      </c>
      <c r="I856" s="26">
        <v>-0.7</v>
      </c>
      <c r="J856" s="26">
        <v>-0.7</v>
      </c>
      <c r="K856" s="26">
        <v>-0.8</v>
      </c>
      <c r="L856" s="26">
        <v>-0.7</v>
      </c>
    </row>
    <row r="857" spans="1:12">
      <c r="A857" s="26" t="s">
        <v>1304</v>
      </c>
      <c r="B857" s="26" t="s">
        <v>328</v>
      </c>
      <c r="C857" s="26">
        <v>8.6999999999999993</v>
      </c>
      <c r="D857" s="26">
        <v>8.9</v>
      </c>
      <c r="E857" s="26">
        <v>8.9</v>
      </c>
      <c r="F857" s="26">
        <v>9.4</v>
      </c>
      <c r="G857" s="26">
        <v>10</v>
      </c>
      <c r="H857" s="26">
        <v>10</v>
      </c>
      <c r="I857" s="26">
        <v>10.1</v>
      </c>
      <c r="J857" s="26">
        <v>10.1</v>
      </c>
      <c r="K857" s="26">
        <v>10.1</v>
      </c>
      <c r="L857" s="26">
        <v>10</v>
      </c>
    </row>
    <row r="858" spans="1:12">
      <c r="A858" s="26" t="s">
        <v>1305</v>
      </c>
      <c r="B858" s="26" t="s">
        <v>330</v>
      </c>
      <c r="C858" s="26">
        <v>35.700000000000003</v>
      </c>
      <c r="D858" s="26">
        <v>35.700000000000003</v>
      </c>
      <c r="E858" s="26">
        <v>35.6</v>
      </c>
      <c r="F858" s="26">
        <v>35.700000000000003</v>
      </c>
      <c r="G858" s="26">
        <v>35.6</v>
      </c>
      <c r="H858" s="26">
        <v>35.200000000000003</v>
      </c>
      <c r="I858" s="26">
        <v>35.1</v>
      </c>
      <c r="J858" s="26">
        <v>34.9</v>
      </c>
      <c r="K858" s="26">
        <v>35.200000000000003</v>
      </c>
      <c r="L858" s="26">
        <v>35.299999999999997</v>
      </c>
    </row>
    <row r="859" spans="1:12">
      <c r="A859" s="26" t="s">
        <v>1306</v>
      </c>
      <c r="B859" s="26" t="s">
        <v>332</v>
      </c>
      <c r="C859" s="26">
        <v>8.6</v>
      </c>
      <c r="D859" s="26">
        <v>7.1</v>
      </c>
      <c r="E859" s="26">
        <v>7.8</v>
      </c>
      <c r="F859" s="26">
        <v>8.6</v>
      </c>
      <c r="G859" s="26">
        <v>7.9</v>
      </c>
      <c r="H859" s="26">
        <v>7.5</v>
      </c>
      <c r="I859" s="26">
        <v>7</v>
      </c>
      <c r="J859" s="26">
        <v>5.3</v>
      </c>
      <c r="K859" s="26">
        <v>4.8</v>
      </c>
      <c r="L859" s="26">
        <v>5.6</v>
      </c>
    </row>
    <row r="860" spans="1:12">
      <c r="A860" s="26" t="s">
        <v>1307</v>
      </c>
      <c r="B860" s="26" t="s">
        <v>334</v>
      </c>
      <c r="C860" s="26">
        <v>8.8000000000000007</v>
      </c>
      <c r="D860" s="26">
        <v>8.5</v>
      </c>
      <c r="E860" s="26">
        <v>8.8000000000000007</v>
      </c>
      <c r="F860" s="26">
        <v>8.5</v>
      </c>
      <c r="G860" s="26">
        <v>8.4</v>
      </c>
      <c r="H860" s="26">
        <v>8.6</v>
      </c>
      <c r="I860" s="26">
        <v>8.6999999999999993</v>
      </c>
      <c r="J860" s="26">
        <v>9.1</v>
      </c>
      <c r="K860" s="26">
        <v>8.9</v>
      </c>
      <c r="L860" s="26">
        <v>9.6</v>
      </c>
    </row>
    <row r="861" spans="1:12">
      <c r="A861" s="26" t="s">
        <v>1308</v>
      </c>
      <c r="B861" s="26" t="s">
        <v>336</v>
      </c>
      <c r="C861" s="26">
        <v>18.3</v>
      </c>
      <c r="D861" s="26">
        <v>20</v>
      </c>
      <c r="E861" s="26">
        <v>19</v>
      </c>
      <c r="F861" s="26">
        <v>18.7</v>
      </c>
      <c r="G861" s="26">
        <v>19.3</v>
      </c>
      <c r="H861" s="26">
        <v>19.100000000000001</v>
      </c>
      <c r="I861" s="26">
        <v>19.399999999999999</v>
      </c>
      <c r="J861" s="26">
        <v>20.6</v>
      </c>
      <c r="K861" s="26">
        <v>21.4</v>
      </c>
      <c r="L861" s="26">
        <v>20.100000000000001</v>
      </c>
    </row>
    <row r="862" spans="1:12">
      <c r="A862" s="26" t="s">
        <v>1309</v>
      </c>
      <c r="B862" s="28" t="s">
        <v>1260</v>
      </c>
      <c r="C862" s="26">
        <v>100</v>
      </c>
      <c r="D862" s="26">
        <v>100</v>
      </c>
      <c r="E862" s="26">
        <v>100</v>
      </c>
      <c r="F862" s="26">
        <v>100</v>
      </c>
      <c r="G862" s="26">
        <v>100</v>
      </c>
      <c r="H862" s="26">
        <v>100</v>
      </c>
      <c r="I862" s="26">
        <v>100</v>
      </c>
      <c r="J862" s="26">
        <v>100</v>
      </c>
      <c r="K862" s="26">
        <v>100</v>
      </c>
      <c r="L862" s="26">
        <v>100</v>
      </c>
    </row>
    <row r="863" spans="1:12">
      <c r="A863" s="26" t="s">
        <v>1310</v>
      </c>
      <c r="B863" s="26" t="s">
        <v>476</v>
      </c>
      <c r="C863" s="26">
        <v>67.400000000000006</v>
      </c>
      <c r="D863" s="26">
        <v>67.7</v>
      </c>
      <c r="E863" s="26">
        <v>68.099999999999994</v>
      </c>
      <c r="F863" s="26">
        <v>68</v>
      </c>
      <c r="G863" s="26">
        <v>68</v>
      </c>
      <c r="H863" s="26">
        <v>68.400000000000006</v>
      </c>
      <c r="I863" s="26">
        <v>68.400000000000006</v>
      </c>
      <c r="J863" s="26">
        <v>68.5</v>
      </c>
      <c r="K863" s="26">
        <v>68.099999999999994</v>
      </c>
      <c r="L863" s="26">
        <v>67.900000000000006</v>
      </c>
    </row>
    <row r="864" spans="1:12">
      <c r="A864" s="26" t="s">
        <v>1311</v>
      </c>
      <c r="B864" s="26" t="s">
        <v>478</v>
      </c>
      <c r="C864" s="26">
        <v>59</v>
      </c>
      <c r="D864" s="26">
        <v>59.1</v>
      </c>
      <c r="E864" s="26">
        <v>59.5</v>
      </c>
      <c r="F864" s="26">
        <v>59.2</v>
      </c>
      <c r="G864" s="26">
        <v>58.9</v>
      </c>
      <c r="H864" s="26">
        <v>59.3</v>
      </c>
      <c r="I864" s="26">
        <v>59.3</v>
      </c>
      <c r="J864" s="26">
        <v>59.5</v>
      </c>
      <c r="K864" s="26">
        <v>59.2</v>
      </c>
      <c r="L864" s="26">
        <v>59</v>
      </c>
    </row>
    <row r="865" spans="1:12">
      <c r="A865" s="26" t="s">
        <v>1312</v>
      </c>
      <c r="B865" s="26" t="s">
        <v>480</v>
      </c>
      <c r="C865" s="26" t="s">
        <v>14</v>
      </c>
      <c r="D865" s="26" t="s">
        <v>14</v>
      </c>
      <c r="E865" s="26" t="s">
        <v>14</v>
      </c>
      <c r="F865" s="26" t="s">
        <v>14</v>
      </c>
      <c r="G865" s="26" t="s">
        <v>14</v>
      </c>
      <c r="H865" s="26" t="s">
        <v>14</v>
      </c>
      <c r="I865" s="26" t="s">
        <v>14</v>
      </c>
      <c r="J865" s="26" t="s">
        <v>14</v>
      </c>
      <c r="K865" s="26" t="s">
        <v>14</v>
      </c>
      <c r="L865" s="26" t="s">
        <v>14</v>
      </c>
    </row>
    <row r="866" spans="1:12">
      <c r="A866" s="26" t="s">
        <v>1313</v>
      </c>
      <c r="B866" s="26" t="s">
        <v>482</v>
      </c>
      <c r="C866" s="26">
        <v>8.4</v>
      </c>
      <c r="D866" s="26">
        <v>8.6</v>
      </c>
      <c r="E866" s="26">
        <v>8.6</v>
      </c>
      <c r="F866" s="26">
        <v>8.9</v>
      </c>
      <c r="G866" s="26">
        <v>9.1999999999999993</v>
      </c>
      <c r="H866" s="26">
        <v>9.1</v>
      </c>
      <c r="I866" s="26">
        <v>9.1</v>
      </c>
      <c r="J866" s="26">
        <v>9</v>
      </c>
      <c r="K866" s="26">
        <v>8.9</v>
      </c>
      <c r="L866" s="26">
        <v>8.9</v>
      </c>
    </row>
    <row r="867" spans="1:12">
      <c r="A867" s="26" t="s">
        <v>1314</v>
      </c>
      <c r="B867" s="26" t="s">
        <v>484</v>
      </c>
      <c r="C867" s="26">
        <v>32.6</v>
      </c>
      <c r="D867" s="26">
        <v>32.299999999999997</v>
      </c>
      <c r="E867" s="26">
        <v>31.9</v>
      </c>
      <c r="F867" s="26">
        <v>32</v>
      </c>
      <c r="G867" s="26">
        <v>32</v>
      </c>
      <c r="H867" s="26">
        <v>31.6</v>
      </c>
      <c r="I867" s="26">
        <v>31.6</v>
      </c>
      <c r="J867" s="26">
        <v>31.5</v>
      </c>
      <c r="K867" s="26">
        <v>31.9</v>
      </c>
      <c r="L867" s="26">
        <v>32.1</v>
      </c>
    </row>
    <row r="868" spans="1:12">
      <c r="A868" s="26" t="s">
        <v>1315</v>
      </c>
      <c r="B868" s="26" t="s">
        <v>486</v>
      </c>
      <c r="C868" s="26">
        <v>7.4</v>
      </c>
      <c r="D868" s="26">
        <v>5.8</v>
      </c>
      <c r="E868" s="26">
        <v>6.3</v>
      </c>
      <c r="F868" s="26">
        <v>7</v>
      </c>
      <c r="G868" s="26">
        <v>6.3</v>
      </c>
      <c r="H868" s="26">
        <v>5.9</v>
      </c>
      <c r="I868" s="26">
        <v>5.4</v>
      </c>
      <c r="J868" s="26">
        <v>3.8</v>
      </c>
      <c r="K868" s="26">
        <v>3.5</v>
      </c>
      <c r="L868" s="26">
        <v>4.2</v>
      </c>
    </row>
    <row r="869" spans="1:12">
      <c r="A869" s="26" t="s">
        <v>1316</v>
      </c>
      <c r="B869" s="26" t="s">
        <v>488</v>
      </c>
      <c r="C869" s="26">
        <v>8.5</v>
      </c>
      <c r="D869" s="26">
        <v>8.3000000000000007</v>
      </c>
      <c r="E869" s="26">
        <v>8.6</v>
      </c>
      <c r="F869" s="26">
        <v>8.4</v>
      </c>
      <c r="G869" s="26">
        <v>8.4</v>
      </c>
      <c r="H869" s="26">
        <v>8.6999999999999993</v>
      </c>
      <c r="I869" s="26">
        <v>8.8000000000000007</v>
      </c>
      <c r="J869" s="26">
        <v>9.1999999999999993</v>
      </c>
      <c r="K869" s="26">
        <v>9</v>
      </c>
      <c r="L869" s="26">
        <v>9.6999999999999993</v>
      </c>
    </row>
    <row r="870" spans="1:12">
      <c r="A870" s="26" t="s">
        <v>1317</v>
      </c>
      <c r="B870" s="26" t="s">
        <v>490</v>
      </c>
      <c r="C870" s="26">
        <v>16.7</v>
      </c>
      <c r="D870" s="26">
        <v>18.2</v>
      </c>
      <c r="E870" s="26">
        <v>17</v>
      </c>
      <c r="F870" s="26">
        <v>16.600000000000001</v>
      </c>
      <c r="G870" s="26">
        <v>17.2</v>
      </c>
      <c r="H870" s="26">
        <v>17</v>
      </c>
      <c r="I870" s="26">
        <v>17.399999999999999</v>
      </c>
      <c r="J870" s="26">
        <v>18.600000000000001</v>
      </c>
      <c r="K870" s="26">
        <v>19.399999999999999</v>
      </c>
      <c r="L870" s="26">
        <v>18.2</v>
      </c>
    </row>
    <row r="871" spans="1:12">
      <c r="A871" s="26" t="s">
        <v>1318</v>
      </c>
      <c r="B871" s="28" t="s">
        <v>1290</v>
      </c>
      <c r="C871" s="26">
        <v>100</v>
      </c>
      <c r="D871" s="26">
        <v>100</v>
      </c>
      <c r="E871" s="26">
        <v>100</v>
      </c>
      <c r="F871" s="26">
        <v>100</v>
      </c>
      <c r="G871" s="26">
        <v>100</v>
      </c>
      <c r="H871" s="26">
        <v>100</v>
      </c>
      <c r="I871" s="26">
        <v>100</v>
      </c>
      <c r="J871" s="26">
        <v>100</v>
      </c>
      <c r="K871" s="26">
        <v>100</v>
      </c>
      <c r="L871" s="26">
        <v>100</v>
      </c>
    </row>
    <row r="872" spans="1:12">
      <c r="A872" s="26" t="s">
        <v>1319</v>
      </c>
      <c r="B872" s="26" t="s">
        <v>476</v>
      </c>
      <c r="C872" s="26">
        <v>40.5</v>
      </c>
      <c r="D872" s="26">
        <v>39.5</v>
      </c>
      <c r="E872" s="26">
        <v>38.200000000000003</v>
      </c>
      <c r="F872" s="26">
        <v>39</v>
      </c>
      <c r="G872" s="26">
        <v>40.299999999999997</v>
      </c>
      <c r="H872" s="26">
        <v>41.3</v>
      </c>
      <c r="I872" s="26">
        <v>42.1</v>
      </c>
      <c r="J872" s="26">
        <v>43</v>
      </c>
      <c r="K872" s="26">
        <v>43.2</v>
      </c>
      <c r="L872" s="26">
        <v>43.3</v>
      </c>
    </row>
    <row r="873" spans="1:12">
      <c r="A873" s="26" t="s">
        <v>1320</v>
      </c>
      <c r="B873" s="26" t="s">
        <v>478</v>
      </c>
      <c r="C873" s="26">
        <v>36.5</v>
      </c>
      <c r="D873" s="26">
        <v>34.799999999999997</v>
      </c>
      <c r="E873" s="26">
        <v>33.4</v>
      </c>
      <c r="F873" s="26">
        <v>32.1</v>
      </c>
      <c r="G873" s="26">
        <v>30.7</v>
      </c>
      <c r="H873" s="26">
        <v>30.8</v>
      </c>
      <c r="I873" s="26">
        <v>30.9</v>
      </c>
      <c r="J873" s="26">
        <v>31.2</v>
      </c>
      <c r="K873" s="26">
        <v>31.1</v>
      </c>
      <c r="L873" s="26">
        <v>31.2</v>
      </c>
    </row>
    <row r="874" spans="1:12">
      <c r="A874" s="26" t="s">
        <v>1321</v>
      </c>
      <c r="B874" s="26" t="s">
        <v>480</v>
      </c>
      <c r="C874" s="26">
        <v>-6.7</v>
      </c>
      <c r="D874" s="26">
        <v>-6.9</v>
      </c>
      <c r="E874" s="26">
        <v>-6.4</v>
      </c>
      <c r="F874" s="26">
        <v>-6.3</v>
      </c>
      <c r="G874" s="26">
        <v>-5.8</v>
      </c>
      <c r="H874" s="26">
        <v>-5.6</v>
      </c>
      <c r="I874" s="26">
        <v>-5.6</v>
      </c>
      <c r="J874" s="26">
        <v>-5.6</v>
      </c>
      <c r="K874" s="26">
        <v>-5.9</v>
      </c>
      <c r="L874" s="26">
        <v>-5.5</v>
      </c>
    </row>
    <row r="875" spans="1:12">
      <c r="A875" s="26" t="s">
        <v>1322</v>
      </c>
      <c r="B875" s="26" t="s">
        <v>482</v>
      </c>
      <c r="C875" s="26">
        <v>10.6</v>
      </c>
      <c r="D875" s="26">
        <v>11.5</v>
      </c>
      <c r="E875" s="26">
        <v>11.3</v>
      </c>
      <c r="F875" s="26">
        <v>13.2</v>
      </c>
      <c r="G875" s="26">
        <v>15.4</v>
      </c>
      <c r="H875" s="26">
        <v>16.100000000000001</v>
      </c>
      <c r="I875" s="26">
        <v>16.8</v>
      </c>
      <c r="J875" s="26">
        <v>17.5</v>
      </c>
      <c r="K875" s="26">
        <v>18.100000000000001</v>
      </c>
      <c r="L875" s="26">
        <v>17.600000000000001</v>
      </c>
    </row>
    <row r="876" spans="1:12">
      <c r="A876" s="26" t="s">
        <v>1323</v>
      </c>
      <c r="B876" s="26" t="s">
        <v>484</v>
      </c>
      <c r="C876" s="26">
        <v>59.5</v>
      </c>
      <c r="D876" s="26">
        <v>60.5</v>
      </c>
      <c r="E876" s="26">
        <v>61.8</v>
      </c>
      <c r="F876" s="26">
        <v>61</v>
      </c>
      <c r="G876" s="26">
        <v>59.7</v>
      </c>
      <c r="H876" s="26">
        <v>58.7</v>
      </c>
      <c r="I876" s="26">
        <v>57.9</v>
      </c>
      <c r="J876" s="26">
        <v>57</v>
      </c>
      <c r="K876" s="26">
        <v>56.8</v>
      </c>
      <c r="L876" s="26">
        <v>56.7</v>
      </c>
    </row>
    <row r="877" spans="1:12">
      <c r="A877" s="26" t="s">
        <v>1324</v>
      </c>
      <c r="B877" s="26" t="s">
        <v>486</v>
      </c>
      <c r="C877" s="26">
        <v>17.2</v>
      </c>
      <c r="D877" s="26">
        <v>16.5</v>
      </c>
      <c r="E877" s="26">
        <v>18.2</v>
      </c>
      <c r="F877" s="26">
        <v>19</v>
      </c>
      <c r="G877" s="26">
        <v>18.600000000000001</v>
      </c>
      <c r="H877" s="26">
        <v>17.8</v>
      </c>
      <c r="I877" s="26">
        <v>17.2</v>
      </c>
      <c r="J877" s="26">
        <v>14.6</v>
      </c>
      <c r="K877" s="26">
        <v>13.4</v>
      </c>
      <c r="L877" s="26">
        <v>14.7</v>
      </c>
    </row>
    <row r="878" spans="1:12">
      <c r="A878" s="26" t="s">
        <v>1325</v>
      </c>
      <c r="B878" s="26" t="s">
        <v>488</v>
      </c>
      <c r="C878" s="26">
        <v>11.1</v>
      </c>
      <c r="D878" s="26">
        <v>10.4</v>
      </c>
      <c r="E878" s="26">
        <v>10.5</v>
      </c>
      <c r="F878" s="26">
        <v>9.3000000000000007</v>
      </c>
      <c r="G878" s="26">
        <v>8.4</v>
      </c>
      <c r="H878" s="26">
        <v>8.5</v>
      </c>
      <c r="I878" s="26">
        <v>8.4</v>
      </c>
      <c r="J878" s="26">
        <v>8.6</v>
      </c>
      <c r="K878" s="26">
        <v>8.4</v>
      </c>
      <c r="L878" s="26">
        <v>8.8000000000000007</v>
      </c>
    </row>
    <row r="879" spans="1:12">
      <c r="A879" s="26" t="s">
        <v>1326</v>
      </c>
      <c r="B879" s="26" t="s">
        <v>490</v>
      </c>
      <c r="C879" s="26">
        <v>31.2</v>
      </c>
      <c r="D879" s="26">
        <v>33.6</v>
      </c>
      <c r="E879" s="26">
        <v>33</v>
      </c>
      <c r="F879" s="26">
        <v>32.6</v>
      </c>
      <c r="G879" s="26">
        <v>32.700000000000003</v>
      </c>
      <c r="H879" s="26">
        <v>32.4</v>
      </c>
      <c r="I879" s="26">
        <v>32.299999999999997</v>
      </c>
      <c r="J879" s="26">
        <v>33.9</v>
      </c>
      <c r="K879" s="26">
        <v>34.9</v>
      </c>
      <c r="L879" s="26">
        <v>33.200000000000003</v>
      </c>
    </row>
    <row r="880" spans="1:12">
      <c r="A880" s="26" t="s">
        <v>1327</v>
      </c>
      <c r="B880" s="28" t="s">
        <v>1328</v>
      </c>
      <c r="C880" s="26" t="s">
        <v>12</v>
      </c>
      <c r="D880" s="26" t="s">
        <v>12</v>
      </c>
      <c r="E880" s="26" t="s">
        <v>12</v>
      </c>
      <c r="F880" s="26" t="s">
        <v>12</v>
      </c>
      <c r="G880" s="26" t="s">
        <v>12</v>
      </c>
      <c r="H880" s="26" t="s">
        <v>12</v>
      </c>
      <c r="I880" s="26" t="s">
        <v>12</v>
      </c>
      <c r="J880" s="26" t="s">
        <v>12</v>
      </c>
      <c r="K880" s="26" t="s">
        <v>12</v>
      </c>
      <c r="L880" s="26" t="s">
        <v>12</v>
      </c>
    </row>
    <row r="881" spans="1:12">
      <c r="A881" s="26" t="s">
        <v>1329</v>
      </c>
      <c r="B881" s="28" t="s">
        <v>1330</v>
      </c>
      <c r="C881" s="26">
        <v>100</v>
      </c>
      <c r="D881" s="26">
        <v>100</v>
      </c>
      <c r="E881" s="26">
        <v>100</v>
      </c>
      <c r="F881" s="26">
        <v>100</v>
      </c>
      <c r="G881" s="26">
        <v>100</v>
      </c>
      <c r="H881" s="26">
        <v>100</v>
      </c>
      <c r="I881" s="26">
        <v>100</v>
      </c>
      <c r="J881" s="26">
        <v>100</v>
      </c>
      <c r="K881" s="26">
        <v>100</v>
      </c>
      <c r="L881" s="26">
        <v>100</v>
      </c>
    </row>
    <row r="882" spans="1:12">
      <c r="A882" s="26" t="s">
        <v>1331</v>
      </c>
      <c r="B882" s="26" t="s">
        <v>358</v>
      </c>
      <c r="C882" s="26">
        <v>38.5</v>
      </c>
      <c r="D882" s="26">
        <v>42.1</v>
      </c>
      <c r="E882" s="26">
        <v>40.200000000000003</v>
      </c>
      <c r="F882" s="26">
        <v>38.299999999999997</v>
      </c>
      <c r="G882" s="26">
        <v>38.200000000000003</v>
      </c>
      <c r="H882" s="26">
        <v>38.6</v>
      </c>
      <c r="I882" s="26">
        <v>38.6</v>
      </c>
      <c r="J882" s="26">
        <v>40.5</v>
      </c>
      <c r="K882" s="26">
        <v>40.9</v>
      </c>
      <c r="L882" s="26">
        <v>40.700000000000003</v>
      </c>
    </row>
    <row r="883" spans="1:12">
      <c r="A883" s="26" t="s">
        <v>1332</v>
      </c>
      <c r="B883" s="26" t="s">
        <v>360</v>
      </c>
      <c r="C883" s="26">
        <v>19.100000000000001</v>
      </c>
      <c r="D883" s="26">
        <v>20.6</v>
      </c>
      <c r="E883" s="26">
        <v>18.899999999999999</v>
      </c>
      <c r="F883" s="26">
        <v>17.7</v>
      </c>
      <c r="G883" s="26">
        <v>18</v>
      </c>
      <c r="H883" s="26">
        <v>17.7</v>
      </c>
      <c r="I883" s="26">
        <v>18.100000000000001</v>
      </c>
      <c r="J883" s="26">
        <v>20</v>
      </c>
      <c r="K883" s="26">
        <v>20.7</v>
      </c>
      <c r="L883" s="26">
        <v>20.399999999999999</v>
      </c>
    </row>
    <row r="884" spans="1:12">
      <c r="A884" s="26" t="s">
        <v>1333</v>
      </c>
      <c r="B884" s="26" t="s">
        <v>362</v>
      </c>
      <c r="C884" s="26">
        <v>1.5</v>
      </c>
      <c r="D884" s="26">
        <v>1.7</v>
      </c>
      <c r="E884" s="26">
        <v>1.7</v>
      </c>
      <c r="F884" s="26">
        <v>1.6</v>
      </c>
      <c r="G884" s="26">
        <v>1.6</v>
      </c>
      <c r="H884" s="26">
        <v>1.6</v>
      </c>
      <c r="I884" s="26">
        <v>1.6</v>
      </c>
      <c r="J884" s="26">
        <v>1.6</v>
      </c>
      <c r="K884" s="26">
        <v>1.6</v>
      </c>
      <c r="L884" s="26">
        <v>1.6</v>
      </c>
    </row>
    <row r="885" spans="1:12">
      <c r="A885" s="26" t="s">
        <v>1334</v>
      </c>
      <c r="B885" s="26" t="s">
        <v>364</v>
      </c>
      <c r="C885" s="26">
        <v>18</v>
      </c>
      <c r="D885" s="26">
        <v>19.7</v>
      </c>
      <c r="E885" s="26">
        <v>19.7</v>
      </c>
      <c r="F885" s="26">
        <v>19</v>
      </c>
      <c r="G885" s="26">
        <v>18.600000000000001</v>
      </c>
      <c r="H885" s="26">
        <v>19.2</v>
      </c>
      <c r="I885" s="26">
        <v>18.8</v>
      </c>
      <c r="J885" s="26">
        <v>18.899999999999999</v>
      </c>
      <c r="K885" s="26">
        <v>18.5</v>
      </c>
      <c r="L885" s="26">
        <v>18.7</v>
      </c>
    </row>
    <row r="886" spans="1:12">
      <c r="A886" s="26" t="s">
        <v>1335</v>
      </c>
      <c r="B886" s="26" t="s">
        <v>366</v>
      </c>
      <c r="C886" s="26">
        <v>61.5</v>
      </c>
      <c r="D886" s="26">
        <v>57.9</v>
      </c>
      <c r="E886" s="26">
        <v>59.8</v>
      </c>
      <c r="F886" s="26">
        <v>61.7</v>
      </c>
      <c r="G886" s="26">
        <v>61.8</v>
      </c>
      <c r="H886" s="26">
        <v>61.4</v>
      </c>
      <c r="I886" s="26">
        <v>61.4</v>
      </c>
      <c r="J886" s="26">
        <v>59.5</v>
      </c>
      <c r="K886" s="26">
        <v>59.1</v>
      </c>
      <c r="L886" s="26">
        <v>59.3</v>
      </c>
    </row>
    <row r="887" spans="1:12">
      <c r="A887" s="26" t="s">
        <v>1336</v>
      </c>
      <c r="B887" s="26" t="s">
        <v>368</v>
      </c>
      <c r="C887" s="26">
        <v>2.9</v>
      </c>
      <c r="D887" s="26">
        <v>2.5</v>
      </c>
      <c r="E887" s="26">
        <v>2.4</v>
      </c>
      <c r="F887" s="26">
        <v>2.6</v>
      </c>
      <c r="G887" s="26">
        <v>2.2999999999999998</v>
      </c>
      <c r="H887" s="26">
        <v>2.4</v>
      </c>
      <c r="I887" s="26">
        <v>2.2999999999999998</v>
      </c>
      <c r="J887" s="26">
        <v>1.9</v>
      </c>
      <c r="K887" s="26">
        <v>1.7</v>
      </c>
      <c r="L887" s="26">
        <v>1.6</v>
      </c>
    </row>
    <row r="888" spans="1:12">
      <c r="A888" s="26" t="s">
        <v>1337</v>
      </c>
      <c r="B888" s="26" t="s">
        <v>370</v>
      </c>
      <c r="C888" s="26">
        <v>48.9</v>
      </c>
      <c r="D888" s="26">
        <v>44.3</v>
      </c>
      <c r="E888" s="26">
        <v>47</v>
      </c>
      <c r="F888" s="26">
        <v>49.5</v>
      </c>
      <c r="G888" s="26">
        <v>49.5</v>
      </c>
      <c r="H888" s="26">
        <v>48.9</v>
      </c>
      <c r="I888" s="26">
        <v>48.7</v>
      </c>
      <c r="J888" s="26">
        <v>46.6</v>
      </c>
      <c r="K888" s="26">
        <v>46</v>
      </c>
      <c r="L888" s="26">
        <v>46.1</v>
      </c>
    </row>
    <row r="889" spans="1:12">
      <c r="A889" s="26" t="s">
        <v>1338</v>
      </c>
      <c r="B889" s="26" t="s">
        <v>372</v>
      </c>
      <c r="C889" s="26">
        <v>9.6999999999999993</v>
      </c>
      <c r="D889" s="26">
        <v>11.2</v>
      </c>
      <c r="E889" s="26">
        <v>10.5</v>
      </c>
      <c r="F889" s="26">
        <v>9.6</v>
      </c>
      <c r="G889" s="26">
        <v>10</v>
      </c>
      <c r="H889" s="26">
        <v>10.1</v>
      </c>
      <c r="I889" s="26">
        <v>10.4</v>
      </c>
      <c r="J889" s="26">
        <v>11</v>
      </c>
      <c r="K889" s="26">
        <v>11.4</v>
      </c>
      <c r="L889" s="26">
        <v>11.6</v>
      </c>
    </row>
    <row r="890" spans="1:12">
      <c r="A890" s="26" t="s">
        <v>1339</v>
      </c>
      <c r="B890" s="28" t="s">
        <v>1340</v>
      </c>
      <c r="C890" s="26">
        <v>100</v>
      </c>
      <c r="D890" s="26">
        <v>100</v>
      </c>
      <c r="E890" s="26">
        <v>100</v>
      </c>
      <c r="F890" s="26">
        <v>100</v>
      </c>
      <c r="G890" s="26">
        <v>100</v>
      </c>
      <c r="H890" s="26">
        <v>100</v>
      </c>
      <c r="I890" s="26">
        <v>100</v>
      </c>
      <c r="J890" s="26">
        <v>100</v>
      </c>
      <c r="K890" s="26">
        <v>100</v>
      </c>
      <c r="L890" s="26">
        <v>100</v>
      </c>
    </row>
    <row r="891" spans="1:12">
      <c r="A891" s="26" t="s">
        <v>1341</v>
      </c>
      <c r="B891" s="26" t="s">
        <v>358</v>
      </c>
      <c r="C891" s="26">
        <v>60.5</v>
      </c>
      <c r="D891" s="26">
        <v>63.4</v>
      </c>
      <c r="E891" s="26">
        <v>62.5</v>
      </c>
      <c r="F891" s="26">
        <v>61.7</v>
      </c>
      <c r="G891" s="26">
        <v>61.6</v>
      </c>
      <c r="H891" s="26">
        <v>61.2</v>
      </c>
      <c r="I891" s="26">
        <v>60.8</v>
      </c>
      <c r="J891" s="26">
        <v>61.6</v>
      </c>
      <c r="K891" s="26">
        <v>61.6</v>
      </c>
      <c r="L891" s="26">
        <v>61</v>
      </c>
    </row>
    <row r="892" spans="1:12">
      <c r="A892" s="26" t="s">
        <v>1342</v>
      </c>
      <c r="B892" s="26" t="s">
        <v>360</v>
      </c>
      <c r="C892" s="26">
        <v>31</v>
      </c>
      <c r="D892" s="26">
        <v>31.4</v>
      </c>
      <c r="E892" s="26">
        <v>30.5</v>
      </c>
      <c r="F892" s="26">
        <v>30.5</v>
      </c>
      <c r="G892" s="26">
        <v>30.5</v>
      </c>
      <c r="H892" s="26">
        <v>30.3</v>
      </c>
      <c r="I892" s="26">
        <v>30.1</v>
      </c>
      <c r="J892" s="26">
        <v>30.5</v>
      </c>
      <c r="K892" s="26">
        <v>30.3</v>
      </c>
      <c r="L892" s="26">
        <v>30.3</v>
      </c>
    </row>
    <row r="893" spans="1:12">
      <c r="A893" s="26" t="s">
        <v>1343</v>
      </c>
      <c r="B893" s="26" t="s">
        <v>362</v>
      </c>
      <c r="C893" s="26">
        <v>5.6</v>
      </c>
      <c r="D893" s="26">
        <v>5.7</v>
      </c>
      <c r="E893" s="26">
        <v>5.6</v>
      </c>
      <c r="F893" s="26">
        <v>5.5</v>
      </c>
      <c r="G893" s="26">
        <v>5.4</v>
      </c>
      <c r="H893" s="26">
        <v>5.5</v>
      </c>
      <c r="I893" s="26">
        <v>5.4</v>
      </c>
      <c r="J893" s="26">
        <v>5.4</v>
      </c>
      <c r="K893" s="26">
        <v>5.4</v>
      </c>
      <c r="L893" s="26">
        <v>5.3</v>
      </c>
    </row>
    <row r="894" spans="1:12">
      <c r="A894" s="26" t="s">
        <v>1344</v>
      </c>
      <c r="B894" s="26" t="s">
        <v>364</v>
      </c>
      <c r="C894" s="26">
        <v>23.9</v>
      </c>
      <c r="D894" s="26">
        <v>26.3</v>
      </c>
      <c r="E894" s="26">
        <v>26.3</v>
      </c>
      <c r="F894" s="26">
        <v>25.6</v>
      </c>
      <c r="G894" s="26">
        <v>25.7</v>
      </c>
      <c r="H894" s="26">
        <v>25.5</v>
      </c>
      <c r="I894" s="26">
        <v>25.2</v>
      </c>
      <c r="J894" s="26">
        <v>25.7</v>
      </c>
      <c r="K894" s="26">
        <v>25.9</v>
      </c>
      <c r="L894" s="26">
        <v>25.4</v>
      </c>
    </row>
    <row r="895" spans="1:12">
      <c r="A895" s="26" t="s">
        <v>1345</v>
      </c>
      <c r="B895" s="26" t="s">
        <v>366</v>
      </c>
      <c r="C895" s="26">
        <v>39.5</v>
      </c>
      <c r="D895" s="26">
        <v>36.6</v>
      </c>
      <c r="E895" s="26">
        <v>37.5</v>
      </c>
      <c r="F895" s="26">
        <v>38.299999999999997</v>
      </c>
      <c r="G895" s="26">
        <v>38.4</v>
      </c>
      <c r="H895" s="26">
        <v>38.799999999999997</v>
      </c>
      <c r="I895" s="26">
        <v>39.200000000000003</v>
      </c>
      <c r="J895" s="26">
        <v>38.4</v>
      </c>
      <c r="K895" s="26">
        <v>38.4</v>
      </c>
      <c r="L895" s="26">
        <v>39</v>
      </c>
    </row>
    <row r="896" spans="1:12">
      <c r="A896" s="26" t="s">
        <v>1346</v>
      </c>
      <c r="B896" s="26" t="s">
        <v>368</v>
      </c>
      <c r="C896" s="26">
        <v>3.5</v>
      </c>
      <c r="D896" s="26">
        <v>2.4</v>
      </c>
      <c r="E896" s="26">
        <v>2.9</v>
      </c>
      <c r="F896" s="26">
        <v>3.1</v>
      </c>
      <c r="G896" s="26">
        <v>2.8</v>
      </c>
      <c r="H896" s="26">
        <v>3</v>
      </c>
      <c r="I896" s="26">
        <v>2.9</v>
      </c>
      <c r="J896" s="26">
        <v>2.2999999999999998</v>
      </c>
      <c r="K896" s="26">
        <v>1.9</v>
      </c>
      <c r="L896" s="26">
        <v>2</v>
      </c>
    </row>
    <row r="897" spans="1:12">
      <c r="A897" s="26" t="s">
        <v>1347</v>
      </c>
      <c r="B897" s="26" t="s">
        <v>370</v>
      </c>
      <c r="C897" s="26">
        <v>4.9000000000000004</v>
      </c>
      <c r="D897" s="26">
        <v>4.4000000000000004</v>
      </c>
      <c r="E897" s="26">
        <v>4.8</v>
      </c>
      <c r="F897" s="26">
        <v>5.2</v>
      </c>
      <c r="G897" s="26">
        <v>5.2</v>
      </c>
      <c r="H897" s="26">
        <v>5.0999999999999996</v>
      </c>
      <c r="I897" s="26">
        <v>5.2</v>
      </c>
      <c r="J897" s="26">
        <v>5</v>
      </c>
      <c r="K897" s="26">
        <v>4.9000000000000004</v>
      </c>
      <c r="L897" s="26">
        <v>5.0999999999999996</v>
      </c>
    </row>
    <row r="898" spans="1:12">
      <c r="A898" s="26" t="s">
        <v>1348</v>
      </c>
      <c r="B898" s="26" t="s">
        <v>372</v>
      </c>
      <c r="C898" s="26">
        <v>31.1</v>
      </c>
      <c r="D898" s="26">
        <v>29.8</v>
      </c>
      <c r="E898" s="26">
        <v>29.8</v>
      </c>
      <c r="F898" s="26">
        <v>30.1</v>
      </c>
      <c r="G898" s="26">
        <v>30.4</v>
      </c>
      <c r="H898" s="26">
        <v>30.7</v>
      </c>
      <c r="I898" s="26">
        <v>31.1</v>
      </c>
      <c r="J898" s="26">
        <v>31.1</v>
      </c>
      <c r="K898" s="26">
        <v>31.5</v>
      </c>
      <c r="L898" s="26">
        <v>31.9</v>
      </c>
    </row>
    <row r="899" spans="1:12">
      <c r="A899" s="26" t="s">
        <v>1349</v>
      </c>
      <c r="B899" s="28" t="s">
        <v>1350</v>
      </c>
      <c r="C899" s="26">
        <v>100</v>
      </c>
      <c r="D899" s="26">
        <v>100</v>
      </c>
      <c r="E899" s="26">
        <v>100</v>
      </c>
      <c r="F899" s="26">
        <v>100</v>
      </c>
      <c r="G899" s="26">
        <v>100</v>
      </c>
      <c r="H899" s="26">
        <v>100</v>
      </c>
      <c r="I899" s="26">
        <v>100</v>
      </c>
      <c r="J899" s="26">
        <v>100</v>
      </c>
      <c r="K899" s="26">
        <v>100</v>
      </c>
      <c r="L899" s="26">
        <v>100</v>
      </c>
    </row>
    <row r="900" spans="1:12">
      <c r="A900" s="26" t="s">
        <v>1351</v>
      </c>
      <c r="B900" s="26" t="s">
        <v>358</v>
      </c>
      <c r="C900" s="26">
        <v>59.4</v>
      </c>
      <c r="D900" s="26">
        <v>61</v>
      </c>
      <c r="E900" s="26">
        <v>61.2</v>
      </c>
      <c r="F900" s="26">
        <v>60.2</v>
      </c>
      <c r="G900" s="26">
        <v>58.5</v>
      </c>
      <c r="H900" s="26">
        <v>61</v>
      </c>
      <c r="I900" s="26">
        <v>59.8</v>
      </c>
      <c r="J900" s="26">
        <v>63</v>
      </c>
      <c r="K900" s="26">
        <v>64.3</v>
      </c>
      <c r="L900" s="26">
        <v>64.8</v>
      </c>
    </row>
    <row r="901" spans="1:12">
      <c r="A901" s="26" t="s">
        <v>1352</v>
      </c>
      <c r="B901" s="26" t="s">
        <v>360</v>
      </c>
      <c r="C901" s="26">
        <v>27.7</v>
      </c>
      <c r="D901" s="26">
        <v>28.2</v>
      </c>
      <c r="E901" s="26">
        <v>27.6</v>
      </c>
      <c r="F901" s="26">
        <v>28</v>
      </c>
      <c r="G901" s="26">
        <v>28.7</v>
      </c>
      <c r="H901" s="26">
        <v>28.8</v>
      </c>
      <c r="I901" s="26">
        <v>29.3</v>
      </c>
      <c r="J901" s="26">
        <v>30.2</v>
      </c>
      <c r="K901" s="26">
        <v>29.8</v>
      </c>
      <c r="L901" s="26">
        <v>30.4</v>
      </c>
    </row>
    <row r="902" spans="1:12">
      <c r="A902" s="26" t="s">
        <v>1353</v>
      </c>
      <c r="B902" s="26" t="s">
        <v>362</v>
      </c>
      <c r="C902" s="26">
        <v>2.9</v>
      </c>
      <c r="D902" s="26">
        <v>3</v>
      </c>
      <c r="E902" s="26">
        <v>2.9</v>
      </c>
      <c r="F902" s="26">
        <v>2.8</v>
      </c>
      <c r="G902" s="26">
        <v>2.7</v>
      </c>
      <c r="H902" s="26">
        <v>2.8</v>
      </c>
      <c r="I902" s="26">
        <v>2.7</v>
      </c>
      <c r="J902" s="26">
        <v>2.7</v>
      </c>
      <c r="K902" s="26">
        <v>2.6</v>
      </c>
      <c r="L902" s="26">
        <v>2.5</v>
      </c>
    </row>
    <row r="903" spans="1:12">
      <c r="A903" s="26" t="s">
        <v>1354</v>
      </c>
      <c r="B903" s="26" t="s">
        <v>364</v>
      </c>
      <c r="C903" s="26">
        <v>28.7</v>
      </c>
      <c r="D903" s="26">
        <v>29.8</v>
      </c>
      <c r="E903" s="26">
        <v>30.7</v>
      </c>
      <c r="F903" s="26">
        <v>29.4</v>
      </c>
      <c r="G903" s="26">
        <v>27</v>
      </c>
      <c r="H903" s="26">
        <v>29.4</v>
      </c>
      <c r="I903" s="26">
        <v>27.8</v>
      </c>
      <c r="J903" s="26">
        <v>30.1</v>
      </c>
      <c r="K903" s="26">
        <v>31.9</v>
      </c>
      <c r="L903" s="26">
        <v>31.9</v>
      </c>
    </row>
    <row r="904" spans="1:12">
      <c r="A904" s="26" t="s">
        <v>1355</v>
      </c>
      <c r="B904" s="26" t="s">
        <v>366</v>
      </c>
      <c r="C904" s="26">
        <v>40.6</v>
      </c>
      <c r="D904" s="26">
        <v>39</v>
      </c>
      <c r="E904" s="26">
        <v>38.799999999999997</v>
      </c>
      <c r="F904" s="26">
        <v>39.799999999999997</v>
      </c>
      <c r="G904" s="26">
        <v>41.5</v>
      </c>
      <c r="H904" s="26">
        <v>39</v>
      </c>
      <c r="I904" s="26">
        <v>40.200000000000003</v>
      </c>
      <c r="J904" s="26">
        <v>37</v>
      </c>
      <c r="K904" s="26">
        <v>35.700000000000003</v>
      </c>
      <c r="L904" s="26">
        <v>35.200000000000003</v>
      </c>
    </row>
    <row r="905" spans="1:12">
      <c r="A905" s="26" t="s">
        <v>1356</v>
      </c>
      <c r="B905" s="26" t="s">
        <v>368</v>
      </c>
      <c r="C905" s="26">
        <v>0.6</v>
      </c>
      <c r="D905" s="26">
        <v>0.4</v>
      </c>
      <c r="E905" s="26">
        <v>0.4</v>
      </c>
      <c r="F905" s="26">
        <v>0.5</v>
      </c>
      <c r="G905" s="26">
        <v>0.5</v>
      </c>
      <c r="H905" s="26">
        <v>0.5</v>
      </c>
      <c r="I905" s="26">
        <v>0.5</v>
      </c>
      <c r="J905" s="26">
        <v>0.4</v>
      </c>
      <c r="K905" s="26">
        <v>0.3</v>
      </c>
      <c r="L905" s="26">
        <v>0.3</v>
      </c>
    </row>
    <row r="906" spans="1:12">
      <c r="A906" s="26" t="s">
        <v>1357</v>
      </c>
      <c r="B906" s="26" t="s">
        <v>370</v>
      </c>
      <c r="C906" s="26">
        <v>10.1</v>
      </c>
      <c r="D906" s="26">
        <v>7.8</v>
      </c>
      <c r="E906" s="26">
        <v>8.1</v>
      </c>
      <c r="F906" s="26">
        <v>8.1</v>
      </c>
      <c r="G906" s="26">
        <v>7.9</v>
      </c>
      <c r="H906" s="26">
        <v>7.2</v>
      </c>
      <c r="I906" s="26">
        <v>7</v>
      </c>
      <c r="J906" s="26">
        <v>6.6</v>
      </c>
      <c r="K906" s="26">
        <v>6</v>
      </c>
      <c r="L906" s="26">
        <v>6.3</v>
      </c>
    </row>
    <row r="907" spans="1:12">
      <c r="A907" s="26" t="s">
        <v>1358</v>
      </c>
      <c r="B907" s="26" t="s">
        <v>372</v>
      </c>
      <c r="C907" s="26">
        <v>29.9</v>
      </c>
      <c r="D907" s="26">
        <v>30.7</v>
      </c>
      <c r="E907" s="26">
        <v>30.3</v>
      </c>
      <c r="F907" s="26">
        <v>31.1</v>
      </c>
      <c r="G907" s="26">
        <v>33.1</v>
      </c>
      <c r="H907" s="26">
        <v>31.3</v>
      </c>
      <c r="I907" s="26">
        <v>32.700000000000003</v>
      </c>
      <c r="J907" s="26">
        <v>30</v>
      </c>
      <c r="K907" s="26">
        <v>29.3</v>
      </c>
      <c r="L907" s="26">
        <v>28.6</v>
      </c>
    </row>
    <row r="908" spans="1:12" ht="13.8">
      <c r="A908" s="140" t="s">
        <v>1359</v>
      </c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</row>
    <row r="909" spans="1:12">
      <c r="A909" s="136" t="s">
        <v>1360</v>
      </c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</row>
    <row r="910" spans="1:12">
      <c r="A910" s="136" t="s">
        <v>1361</v>
      </c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</row>
    <row r="911" spans="1:12">
      <c r="A911" s="136" t="s">
        <v>1362</v>
      </c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</row>
  </sheetData>
  <mergeCells count="8">
    <mergeCell ref="A910:L910"/>
    <mergeCell ref="A911:L911"/>
    <mergeCell ref="A1:L1"/>
    <mergeCell ref="A2:L2"/>
    <mergeCell ref="A3:L3"/>
    <mergeCell ref="A4:L4"/>
    <mergeCell ref="A908:L908"/>
    <mergeCell ref="A909:L909"/>
  </mergeCell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10"/>
  <sheetViews>
    <sheetView zoomScaleNormal="100" workbookViewId="0">
      <selection activeCell="L21" sqref="L21"/>
    </sheetView>
  </sheetViews>
  <sheetFormatPr defaultColWidth="8.77734375" defaultRowHeight="14.4"/>
  <cols>
    <col min="1" max="1" width="40.77734375" customWidth="1"/>
    <col min="2" max="2" width="13.33203125" bestFit="1" customWidth="1"/>
  </cols>
  <sheetData>
    <row r="1" spans="1:2">
      <c r="B1" s="1" t="s">
        <v>1375</v>
      </c>
    </row>
    <row r="2" spans="1:2">
      <c r="A2" s="1" t="s">
        <v>1</v>
      </c>
      <c r="B2" s="40">
        <f>'IO Table condensed'!C28/'IO Table condensed'!B28</f>
        <v>6.1604056234155338E-2</v>
      </c>
    </row>
    <row r="3" spans="1:2" s="45" customFormat="1">
      <c r="A3" s="1" t="s">
        <v>2</v>
      </c>
      <c r="B3" s="39">
        <f>(('IO Table condensed'!C7+('IO Table condensed'!C40/2)+('IO Table condensed'!C21))/('IO Table condensed'!B7+'IO Table condensed'!B21+('IO Table condensed'!B40/2)))</f>
        <v>0.13497381155943655</v>
      </c>
    </row>
    <row r="4" spans="1:2">
      <c r="A4" s="1" t="s">
        <v>3</v>
      </c>
      <c r="B4" s="39">
        <f>'IO Table condensed'!C29/'IO Table condensed'!B29</f>
        <v>9.4954409623783612E-2</v>
      </c>
    </row>
    <row r="5" spans="1:2">
      <c r="A5" s="1" t="s">
        <v>4</v>
      </c>
      <c r="B5" s="39">
        <f>('IO Table condensed'!C23+'IO Table condensed'!C24+'IO Table condensed'!C25+'IO Table condensed'!C26+'IO Table condensed'!C27)/('IO Table condensed'!B23+'IO Table condensed'!B24+'IO Table condensed'!B25+'IO Table condensed'!B26+'IO Table condensed'!B27)</f>
        <v>0.17176702330036833</v>
      </c>
    </row>
    <row r="6" spans="1:2" s="45" customFormat="1">
      <c r="A6" s="1" t="s">
        <v>1374</v>
      </c>
      <c r="B6" s="39">
        <f>'IO Table condensed'!C6/'IO Table condensed'!B6</f>
        <v>6.9467297408473877E-2</v>
      </c>
    </row>
    <row r="7" spans="1:2" s="45" customFormat="1">
      <c r="A7" s="1" t="s">
        <v>1377</v>
      </c>
      <c r="B7" s="52">
        <v>0</v>
      </c>
    </row>
    <row r="8" spans="1:2">
      <c r="A8" s="1" t="s">
        <v>6</v>
      </c>
      <c r="B8" s="39">
        <f>'IO Table condensed'!C3/'IO Table condensed'!B3</f>
        <v>5.1156702765298538E-2</v>
      </c>
    </row>
    <row r="9" spans="1:2">
      <c r="A9" s="1" t="s">
        <v>7</v>
      </c>
      <c r="B9" s="39">
        <f>'IO Table condensed'!C42/'IO Table condensed'!B42</f>
        <v>4.2848088970136276E-2</v>
      </c>
    </row>
    <row r="10" spans="1:2">
      <c r="B10" s="3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499984740745262"/>
  </sheetPr>
  <dimension ref="A1:J13"/>
  <sheetViews>
    <sheetView zoomScale="89" zoomScaleNormal="89" workbookViewId="0">
      <selection activeCell="H18" sqref="H18"/>
    </sheetView>
  </sheetViews>
  <sheetFormatPr defaultColWidth="9.109375" defaultRowHeight="14.4"/>
  <cols>
    <col min="1" max="1" width="33.33203125" style="24" customWidth="1"/>
    <col min="2" max="10" width="17.33203125" style="24" customWidth="1"/>
    <col min="11" max="16384" width="9.109375" style="24"/>
  </cols>
  <sheetData>
    <row r="1" spans="1:10" ht="28.8">
      <c r="A1" s="64" t="s">
        <v>1411</v>
      </c>
      <c r="B1" s="132" t="s">
        <v>8</v>
      </c>
      <c r="C1" s="132" t="s">
        <v>1393</v>
      </c>
      <c r="D1" s="54" t="s">
        <v>1394</v>
      </c>
      <c r="E1" s="54" t="s">
        <v>10</v>
      </c>
      <c r="F1" s="54" t="s">
        <v>1395</v>
      </c>
      <c r="G1" s="54" t="s">
        <v>1396</v>
      </c>
      <c r="H1" s="54" t="s">
        <v>1397</v>
      </c>
      <c r="I1" s="54" t="s">
        <v>1398</v>
      </c>
      <c r="J1" s="54" t="s">
        <v>1399</v>
      </c>
    </row>
    <row r="2" spans="1:10">
      <c r="A2" s="24" t="s">
        <v>1</v>
      </c>
      <c r="B2" s="7">
        <f>('Use Table'!AC82-'Use Table'!AC73)/'Use Table'!AC96</f>
        <v>0.11840285780133672</v>
      </c>
      <c r="C2" s="7">
        <f>'Use Table'!AC73/'Use Table'!AC96</f>
        <v>0.54625489744180689</v>
      </c>
      <c r="D2" s="7">
        <f>('Use Table'!AC83+'Use Table'!AC89)/'Use Table'!AC96</f>
        <v>0.32678036413920258</v>
      </c>
      <c r="E2" s="7">
        <f>1-B2-C2-D2</f>
        <v>8.5618806176537832E-3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</row>
    <row r="3" spans="1:10">
      <c r="A3" s="24" t="s">
        <v>2</v>
      </c>
      <c r="B3" s="49">
        <f>('Use Table'!H82-'Use Table'!H73)/'Use Table'!H96</f>
        <v>9.278676623107239E-2</v>
      </c>
      <c r="C3" s="7">
        <f>'Use Table'!H73/'Use Table'!H96</f>
        <v>0.26340489524994815</v>
      </c>
      <c r="D3" s="7">
        <f>('Use Table'!H83+'Use Table'!H89)/'Use Table'!H96</f>
        <v>0.63777743206803572</v>
      </c>
      <c r="E3" s="7">
        <f t="shared" ref="E3:E6" si="0">1-B3-C3-D3</f>
        <v>6.0309064509437293E-3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</row>
    <row r="4" spans="1:10">
      <c r="A4" s="24" t="s">
        <v>3</v>
      </c>
      <c r="B4" s="49">
        <f>('Use Table'!AD82-'Use Table'!AD73)/'Use Table'!AD96</f>
        <v>0.13564094705386559</v>
      </c>
      <c r="C4" s="7">
        <f>'Use Table'!AD73/'Use Table'!AD96</f>
        <v>0.62636962684851738</v>
      </c>
      <c r="D4" s="7">
        <f>('Use Table'!AD83+'Use Table'!AD89)/'Use Table'!AD96</f>
        <v>0.2309688912726994</v>
      </c>
      <c r="E4" s="7">
        <f t="shared" si="0"/>
        <v>7.0205348249176847E-3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</row>
    <row r="5" spans="1:10">
      <c r="A5" s="24" t="s">
        <v>4</v>
      </c>
      <c r="B5" s="49">
        <f>('Use Table'!X82-'Use Table'!X73)/'Use Table'!X96</f>
        <v>0.31599144033981208</v>
      </c>
      <c r="C5" s="7">
        <f>'Use Table'!X73/'Use Table'!X96</f>
        <v>0.55797078131033595</v>
      </c>
      <c r="D5" s="7">
        <f>('Use Table'!X83+'Use Table'!X89)/'Use Table'!X96</f>
        <v>0.11999613849916334</v>
      </c>
      <c r="E5" s="7">
        <f t="shared" si="0"/>
        <v>6.0416398506886321E-3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</row>
    <row r="6" spans="1:10">
      <c r="A6" s="24" t="s">
        <v>1374</v>
      </c>
      <c r="B6" s="49">
        <f>('Use Table'!G82-'Use Table'!G73)/'Use Table'!G96</f>
        <v>0.11240230357877416</v>
      </c>
      <c r="C6" s="7">
        <f>'Use Table'!G73/'Use Table'!G96</f>
        <v>0.43171534348004936</v>
      </c>
      <c r="D6" s="7">
        <f>('Use Table'!G83+'Use Table'!G89)/'Use Table'!G96</f>
        <v>0.44806663924310985</v>
      </c>
      <c r="E6" s="7">
        <f t="shared" si="0"/>
        <v>7.8157136980666619E-3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</row>
    <row r="7" spans="1:10">
      <c r="A7" s="24" t="s">
        <v>5</v>
      </c>
      <c r="B7" s="130">
        <v>0</v>
      </c>
      <c r="C7" s="130">
        <v>0</v>
      </c>
      <c r="D7" s="130">
        <v>0</v>
      </c>
      <c r="E7" s="130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</row>
    <row r="8" spans="1:10">
      <c r="A8" s="24" t="s">
        <v>6</v>
      </c>
      <c r="B8" s="49">
        <f>('Use Table'!D82-'Use Table'!D73)/'Use Table'!D96</f>
        <v>8.3566258152368664E-2</v>
      </c>
      <c r="C8" s="7">
        <f>'Use Table'!D73/'Use Table'!D96</f>
        <v>0.32379378892296318</v>
      </c>
      <c r="D8" s="7">
        <f>('Use Table'!D83+'Use Table'!D89)/'Use Table'!D96</f>
        <v>0.60541215433768247</v>
      </c>
      <c r="E8" s="49">
        <f>'BEA Input Shares'!L41/100*('Imported Shares of Inputs'!B8)</f>
        <v>2.2202009000139564E-2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</row>
    <row r="9" spans="1:10">
      <c r="A9" s="24" t="s">
        <v>7</v>
      </c>
      <c r="B9" s="49">
        <f>('Use Table'!AQ82-'Use Table'!AQ73)/'Use Table'!AQ96</f>
        <v>8.8150054300573585E-2</v>
      </c>
      <c r="C9" s="7">
        <f>'Use Table'!AQ73/'Use Table'!AQ96</f>
        <v>0.44760233508390312</v>
      </c>
      <c r="D9" s="7">
        <f>('Use Table'!AQ83+'Use Table'!AQ89)/'Use Table'!AQ96</f>
        <v>0.45814556375460597</v>
      </c>
      <c r="E9" s="49">
        <f>'BEA Input Shares'!L113/100*('Imported Shares of Inputs'!B9)</f>
        <v>2.1895373463739636E-2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</row>
    <row r="10" spans="1:10">
      <c r="E10" s="7"/>
    </row>
    <row r="12" spans="1:10">
      <c r="A12" s="14" t="s">
        <v>1365</v>
      </c>
      <c r="B12" s="14"/>
      <c r="C12" s="14"/>
      <c r="D12" s="14"/>
      <c r="E12" s="14"/>
    </row>
    <row r="13" spans="1:10">
      <c r="A13" s="24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About</vt:lpstr>
      <vt:lpstr>BEA Supply</vt:lpstr>
      <vt:lpstr>Production</vt:lpstr>
      <vt:lpstr>Imports</vt:lpstr>
      <vt:lpstr>Trade margins</vt:lpstr>
      <vt:lpstr>Transport margins</vt:lpstr>
      <vt:lpstr>Import duties</vt:lpstr>
      <vt:lpstr>ICMS</vt:lpstr>
      <vt:lpstr>IPI</vt:lpstr>
      <vt:lpstr>Other Taxes on Products</vt:lpstr>
      <vt:lpstr>BEA Supply Condensed</vt:lpstr>
      <vt:lpstr>IO Table condensed</vt:lpstr>
      <vt:lpstr>BEA Use</vt:lpstr>
      <vt:lpstr>Use Table</vt:lpstr>
      <vt:lpstr>BEA Use Condensed</vt:lpstr>
      <vt:lpstr>Use table condensed</vt:lpstr>
      <vt:lpstr>Imports Calculations</vt:lpstr>
      <vt:lpstr>Use Calculations</vt:lpstr>
      <vt:lpstr>Use Calculations - BR</vt:lpstr>
      <vt:lpstr>FoISaGPbE-FoGPbE</vt:lpstr>
      <vt:lpstr>BEA Input Shares</vt:lpstr>
      <vt:lpstr>Imported Shares of Inputs</vt:lpstr>
      <vt:lpstr>FoISaGPbE-NIbSEaSoGO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Marianne Zanon Zotin</cp:lastModifiedBy>
  <dcterms:created xsi:type="dcterms:W3CDTF">2019-05-13T22:42:28Z</dcterms:created>
  <dcterms:modified xsi:type="dcterms:W3CDTF">2020-04-20T14:11:56Z</dcterms:modified>
</cp:coreProperties>
</file>