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ariz\Desktop\Variáveis marianne FINAL\indst\FoNEtVwP\"/>
    </mc:Choice>
  </mc:AlternateContent>
  <xr:revisionPtr revIDLastSave="0" documentId="13_ncr:1_{7AFE41CC-0416-44C5-BAA2-79200B2F2D74}" xr6:coauthVersionLast="45" xr6:coauthVersionMax="45" xr10:uidLastSave="{00000000-0000-0000-0000-000000000000}"/>
  <bookViews>
    <workbookView xWindow="-19308" yWindow="-108" windowWidth="19416" windowHeight="10416" tabRatio="896" xr2:uid="{00000000-000D-0000-FFFF-FFFF00000000}"/>
  </bookViews>
  <sheets>
    <sheet name="About" sheetId="1" r:id="rId1"/>
    <sheet name="Cement" sheetId="3" r:id="rId2"/>
    <sheet name="Natural Gas and Petroleum" sheetId="9" r:id="rId3"/>
    <sheet name="Iron &amp; Steel" sheetId="5" r:id="rId4"/>
    <sheet name="Chemicals" sheetId="6" r:id="rId5"/>
    <sheet name="Coal Mining" sheetId="7" r:id="rId6"/>
    <sheet name="Waste Management" sheetId="10" r:id="rId7"/>
    <sheet name="Agriculture" sheetId="12" r:id="rId8"/>
    <sheet name="Other Industries" sheetId="11" r:id="rId9"/>
    <sheet name="IO Table BR" sheetId="13" r:id="rId10"/>
    <sheet name="FoNEtVwP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A16" i="9" l="1"/>
  <c r="B5" i="11" l="1"/>
  <c r="B6" i="11"/>
  <c r="B7" i="11"/>
  <c r="B8" i="11"/>
  <c r="B9" i="11"/>
  <c r="B10" i="11"/>
  <c r="B11" i="11"/>
  <c r="B4" i="11"/>
  <c r="B5" i="12"/>
  <c r="B6" i="12"/>
  <c r="B7" i="12"/>
  <c r="B8" i="12"/>
  <c r="B9" i="12"/>
  <c r="B10" i="12"/>
  <c r="B11" i="12"/>
  <c r="B4" i="12"/>
  <c r="B5" i="10"/>
  <c r="B6" i="10"/>
  <c r="B7" i="10"/>
  <c r="B8" i="10"/>
  <c r="B9" i="10"/>
  <c r="B10" i="10"/>
  <c r="B11" i="10"/>
  <c r="B4" i="10"/>
  <c r="B5" i="7"/>
  <c r="B6" i="7"/>
  <c r="B7" i="7"/>
  <c r="B8" i="7"/>
  <c r="B9" i="7"/>
  <c r="B10" i="7"/>
  <c r="B11" i="7"/>
  <c r="B4" i="7"/>
  <c r="B5" i="2"/>
  <c r="B5" i="6"/>
  <c r="B6" i="6"/>
  <c r="B7" i="6"/>
  <c r="B8" i="6"/>
  <c r="B9" i="6"/>
  <c r="B10" i="6"/>
  <c r="B11" i="6"/>
  <c r="B4" i="6"/>
  <c r="B11" i="5"/>
  <c r="B10" i="5"/>
  <c r="B9" i="5"/>
  <c r="B8" i="5"/>
  <c r="B7" i="5"/>
  <c r="B6" i="5"/>
  <c r="B5" i="5"/>
  <c r="A16" i="5" s="1"/>
  <c r="B4" i="2" s="1"/>
  <c r="B4" i="5"/>
  <c r="B5" i="9"/>
  <c r="B6" i="9"/>
  <c r="B7" i="9"/>
  <c r="B8" i="9"/>
  <c r="B9" i="9"/>
  <c r="B10" i="9"/>
  <c r="B11" i="9"/>
  <c r="B4" i="9"/>
  <c r="B11" i="3"/>
  <c r="B5" i="3"/>
  <c r="B6" i="3"/>
  <c r="B7" i="3"/>
  <c r="B8" i="3"/>
  <c r="B9" i="3"/>
  <c r="B10" i="3"/>
  <c r="B4" i="3"/>
  <c r="K168" i="13"/>
  <c r="H168" i="13"/>
  <c r="H167" i="13" s="1"/>
  <c r="J168" i="13"/>
  <c r="K166" i="13"/>
  <c r="K164" i="13"/>
  <c r="D167" i="13"/>
  <c r="K163" i="13"/>
  <c r="K162" i="13"/>
  <c r="K165" i="13"/>
  <c r="K167" i="13" s="1"/>
  <c r="K161" i="13"/>
  <c r="J166" i="13"/>
  <c r="J165" i="13"/>
  <c r="J167" i="13" s="1"/>
  <c r="J164" i="13"/>
  <c r="J163" i="13"/>
  <c r="J162" i="13"/>
  <c r="J161" i="13"/>
  <c r="H161" i="13"/>
  <c r="F167" i="13"/>
  <c r="G167" i="13"/>
  <c r="I167" i="13"/>
  <c r="I168" i="13"/>
  <c r="I166" i="13"/>
  <c r="I165" i="13"/>
  <c r="I164" i="13"/>
  <c r="I163" i="13"/>
  <c r="I162" i="13"/>
  <c r="I161" i="13"/>
  <c r="E161" i="13"/>
  <c r="H166" i="13"/>
  <c r="H165" i="13"/>
  <c r="H164" i="13"/>
  <c r="H163" i="13"/>
  <c r="H162" i="13"/>
  <c r="G168" i="13"/>
  <c r="G166" i="13"/>
  <c r="G165" i="13"/>
  <c r="G164" i="13"/>
  <c r="G163" i="13"/>
  <c r="G162" i="13"/>
  <c r="G161" i="13"/>
  <c r="F161" i="13"/>
  <c r="F168" i="13"/>
  <c r="F166" i="13"/>
  <c r="F165" i="13"/>
  <c r="F164" i="13"/>
  <c r="F163" i="13"/>
  <c r="F162" i="13"/>
  <c r="E167" i="13"/>
  <c r="E168" i="13"/>
  <c r="E166" i="13"/>
  <c r="E165" i="13"/>
  <c r="E164" i="13"/>
  <c r="E163" i="13"/>
  <c r="E162" i="13"/>
  <c r="D168" i="13"/>
  <c r="D166" i="13"/>
  <c r="D165" i="13"/>
  <c r="D164" i="13"/>
  <c r="D163" i="13"/>
  <c r="D162" i="13"/>
  <c r="D161" i="13"/>
  <c r="CD5" i="13"/>
  <c r="A16" i="7" l="1"/>
  <c r="B6" i="2" s="1"/>
  <c r="A16" i="6" l="1"/>
  <c r="CB180" i="13"/>
  <c r="CA180" i="13"/>
  <c r="BZ180" i="13"/>
  <c r="BY180" i="13"/>
  <c r="BX180" i="13"/>
  <c r="BW180" i="13"/>
  <c r="BV180" i="13"/>
  <c r="BU180" i="13"/>
  <c r="BT180" i="13"/>
  <c r="BS180" i="13"/>
  <c r="BR180" i="13"/>
  <c r="BQ180" i="13"/>
  <c r="BP180" i="13"/>
  <c r="BO180" i="13"/>
  <c r="BN180" i="13"/>
  <c r="BM180" i="13"/>
  <c r="BL180" i="13"/>
  <c r="BK180" i="13"/>
  <c r="BJ180" i="13"/>
  <c r="BI180" i="13"/>
  <c r="BH180" i="13"/>
  <c r="BG180" i="13"/>
  <c r="BF180" i="13"/>
  <c r="BE180" i="13"/>
  <c r="BD180" i="13"/>
  <c r="BC180" i="13"/>
  <c r="BB180" i="13"/>
  <c r="BA180" i="13"/>
  <c r="AZ180" i="13"/>
  <c r="AY180" i="13"/>
  <c r="AX180" i="13"/>
  <c r="AW180" i="13"/>
  <c r="AV180" i="13"/>
  <c r="AU180" i="13"/>
  <c r="AT180" i="13"/>
  <c r="AS180" i="13"/>
  <c r="AR180" i="13"/>
  <c r="AQ180" i="13"/>
  <c r="AP180" i="13"/>
  <c r="AO180" i="13"/>
  <c r="AN180" i="13"/>
  <c r="AM180" i="13"/>
  <c r="AL180" i="13"/>
  <c r="AK180" i="13"/>
  <c r="AJ180" i="13"/>
  <c r="AI180" i="13"/>
  <c r="AH180" i="13"/>
  <c r="AG180" i="13"/>
  <c r="AF180" i="13"/>
  <c r="AE180" i="13"/>
  <c r="AD180" i="13"/>
  <c r="AC180" i="13"/>
  <c r="AB180" i="13"/>
  <c r="AA180" i="13"/>
  <c r="Z180" i="13"/>
  <c r="Y180" i="13"/>
  <c r="X180" i="13"/>
  <c r="W180" i="13"/>
  <c r="V180" i="13"/>
  <c r="U180" i="13"/>
  <c r="T180" i="13"/>
  <c r="S180" i="13"/>
  <c r="R180" i="13"/>
  <c r="Q180" i="13"/>
  <c r="P180" i="13"/>
  <c r="O180" i="13"/>
  <c r="N180" i="13"/>
  <c r="M180" i="13"/>
  <c r="L180" i="13"/>
  <c r="K180" i="13"/>
  <c r="J180" i="13"/>
  <c r="I180" i="13"/>
  <c r="H180" i="13"/>
  <c r="G180" i="13"/>
  <c r="F180" i="13"/>
  <c r="E180" i="13"/>
  <c r="D180" i="13"/>
  <c r="CB179" i="13"/>
  <c r="CA179" i="13"/>
  <c r="BZ179" i="13"/>
  <c r="BY179" i="13"/>
  <c r="BX179" i="13"/>
  <c r="BW179" i="13"/>
  <c r="BV179" i="13"/>
  <c r="BU179" i="13"/>
  <c r="BT179" i="13"/>
  <c r="BS179" i="13"/>
  <c r="BR179" i="13"/>
  <c r="BQ179" i="13"/>
  <c r="BP179" i="13"/>
  <c r="BO179" i="13"/>
  <c r="BN179" i="13"/>
  <c r="BM179" i="13"/>
  <c r="BL179" i="13"/>
  <c r="BK179" i="13"/>
  <c r="BJ179" i="13"/>
  <c r="BI179" i="13"/>
  <c r="BH179" i="13"/>
  <c r="BG179" i="13"/>
  <c r="BF179" i="13"/>
  <c r="BE179" i="13"/>
  <c r="BD179" i="13"/>
  <c r="BC179" i="13"/>
  <c r="BB179" i="13"/>
  <c r="BA179" i="13"/>
  <c r="AZ179" i="13"/>
  <c r="AY179" i="13"/>
  <c r="AX179" i="13"/>
  <c r="AW179" i="13"/>
  <c r="AV179" i="13"/>
  <c r="AU179" i="13"/>
  <c r="AT179" i="13"/>
  <c r="AS179" i="13"/>
  <c r="AR179" i="13"/>
  <c r="AQ179" i="13"/>
  <c r="AP179" i="13"/>
  <c r="AO179" i="13"/>
  <c r="AN179" i="13"/>
  <c r="AM179" i="13"/>
  <c r="AL179" i="13"/>
  <c r="AK179" i="13"/>
  <c r="AJ179" i="13"/>
  <c r="AI179" i="13"/>
  <c r="AH179" i="13"/>
  <c r="AG179" i="13"/>
  <c r="AF179" i="13"/>
  <c r="AE179" i="13"/>
  <c r="AD179" i="13"/>
  <c r="AC179" i="13"/>
  <c r="AB179" i="13"/>
  <c r="AA179" i="13"/>
  <c r="Z179" i="13"/>
  <c r="Y179" i="13"/>
  <c r="X179" i="13"/>
  <c r="W179" i="13"/>
  <c r="V179" i="13"/>
  <c r="U179" i="13"/>
  <c r="T179" i="13"/>
  <c r="S179" i="13"/>
  <c r="R179" i="13"/>
  <c r="Q179" i="13"/>
  <c r="P179" i="13"/>
  <c r="O179" i="13"/>
  <c r="N179" i="13"/>
  <c r="M179" i="13"/>
  <c r="L179" i="13"/>
  <c r="K179" i="13"/>
  <c r="J179" i="13"/>
  <c r="I179" i="13"/>
  <c r="H179" i="13"/>
  <c r="G179" i="13"/>
  <c r="F179" i="13"/>
  <c r="E179" i="13"/>
  <c r="D179" i="13"/>
  <c r="CB178" i="13"/>
  <c r="CA178" i="13"/>
  <c r="BZ178" i="13"/>
  <c r="BY178" i="13"/>
  <c r="BX178" i="13"/>
  <c r="BW178" i="13"/>
  <c r="BV178" i="13"/>
  <c r="BU178" i="13"/>
  <c r="BT178" i="13"/>
  <c r="BS178" i="13"/>
  <c r="BR178" i="13"/>
  <c r="BQ178" i="13"/>
  <c r="BP178" i="13"/>
  <c r="BO178" i="13"/>
  <c r="BN178" i="13"/>
  <c r="BM178" i="13"/>
  <c r="BL178" i="13"/>
  <c r="BK178" i="13"/>
  <c r="BJ178" i="13"/>
  <c r="BI178" i="13"/>
  <c r="BH178" i="13"/>
  <c r="BG178" i="13"/>
  <c r="BF178" i="13"/>
  <c r="BE178" i="13"/>
  <c r="BD178" i="13"/>
  <c r="BC178" i="13"/>
  <c r="BB178" i="13"/>
  <c r="BA178" i="13"/>
  <c r="AZ178" i="13"/>
  <c r="AY178" i="13"/>
  <c r="AX178" i="13"/>
  <c r="AW178" i="13"/>
  <c r="AV178" i="13"/>
  <c r="AU178" i="13"/>
  <c r="AT178" i="13"/>
  <c r="AS178" i="13"/>
  <c r="AR178" i="13"/>
  <c r="AQ178" i="13"/>
  <c r="AP178" i="13"/>
  <c r="AO178" i="13"/>
  <c r="AN178" i="13"/>
  <c r="AM178" i="13"/>
  <c r="AL178" i="13"/>
  <c r="AK178" i="13"/>
  <c r="AJ178" i="13"/>
  <c r="AI178" i="13"/>
  <c r="AH178" i="13"/>
  <c r="AG178" i="13"/>
  <c r="AF178" i="13"/>
  <c r="AE178" i="13"/>
  <c r="AD178" i="13"/>
  <c r="AC178" i="13"/>
  <c r="AB178" i="13"/>
  <c r="AA178" i="13"/>
  <c r="Z178" i="13"/>
  <c r="Y178" i="13"/>
  <c r="X178" i="13"/>
  <c r="W178" i="13"/>
  <c r="V178" i="13"/>
  <c r="U178" i="13"/>
  <c r="T178" i="13"/>
  <c r="S178" i="13"/>
  <c r="R178" i="13"/>
  <c r="Q178" i="13"/>
  <c r="P178" i="13"/>
  <c r="O178" i="13"/>
  <c r="N178" i="13"/>
  <c r="M178" i="13"/>
  <c r="L178" i="13"/>
  <c r="K178" i="13"/>
  <c r="J178" i="13"/>
  <c r="I178" i="13"/>
  <c r="H178" i="13"/>
  <c r="G178" i="13"/>
  <c r="F178" i="13"/>
  <c r="E178" i="13"/>
  <c r="D178" i="13"/>
  <c r="CB177" i="13"/>
  <c r="CA177" i="13"/>
  <c r="BZ177" i="13"/>
  <c r="BY177" i="13"/>
  <c r="BX177" i="13"/>
  <c r="BW177" i="13"/>
  <c r="BV177" i="13"/>
  <c r="BU177" i="13"/>
  <c r="BT177" i="13"/>
  <c r="BS177" i="13"/>
  <c r="BR177" i="13"/>
  <c r="BQ177" i="13"/>
  <c r="BP177" i="13"/>
  <c r="BO177" i="13"/>
  <c r="BN177" i="13"/>
  <c r="BM177" i="13"/>
  <c r="BL177" i="13"/>
  <c r="BK177" i="13"/>
  <c r="BJ177" i="13"/>
  <c r="BI177" i="13"/>
  <c r="BH177" i="13"/>
  <c r="BG177" i="13"/>
  <c r="BF177" i="13"/>
  <c r="BE177" i="13"/>
  <c r="BD177" i="13"/>
  <c r="BC177" i="13"/>
  <c r="BB177" i="13"/>
  <c r="BA177" i="13"/>
  <c r="AZ177" i="13"/>
  <c r="AY177" i="13"/>
  <c r="AX177" i="13"/>
  <c r="AW177" i="13"/>
  <c r="AV177" i="13"/>
  <c r="AU177" i="13"/>
  <c r="AT177" i="13"/>
  <c r="AS177" i="13"/>
  <c r="AR177" i="13"/>
  <c r="AQ177" i="13"/>
  <c r="AP177" i="13"/>
  <c r="AO177" i="13"/>
  <c r="AN177" i="13"/>
  <c r="AM177" i="13"/>
  <c r="AL177" i="13"/>
  <c r="AK177" i="13"/>
  <c r="AJ177" i="13"/>
  <c r="AI177" i="13"/>
  <c r="AH177" i="13"/>
  <c r="AG177" i="13"/>
  <c r="AF177" i="13"/>
  <c r="AE177" i="13"/>
  <c r="AD177" i="13"/>
  <c r="AC177" i="13"/>
  <c r="AB177" i="13"/>
  <c r="AA177" i="13"/>
  <c r="Z177" i="13"/>
  <c r="Y177" i="13"/>
  <c r="X177" i="13"/>
  <c r="W177" i="13"/>
  <c r="V177" i="13"/>
  <c r="U177" i="13"/>
  <c r="T177" i="13"/>
  <c r="S177" i="13"/>
  <c r="R177" i="13"/>
  <c r="Q177" i="13"/>
  <c r="P177" i="13"/>
  <c r="O177" i="13"/>
  <c r="N177" i="13"/>
  <c r="M177" i="13"/>
  <c r="L177" i="13"/>
  <c r="K177" i="13"/>
  <c r="J177" i="13"/>
  <c r="I177" i="13"/>
  <c r="H177" i="13"/>
  <c r="G177" i="13"/>
  <c r="F177" i="13"/>
  <c r="E177" i="13"/>
  <c r="D177" i="13"/>
  <c r="CB176" i="13"/>
  <c r="CA176" i="13"/>
  <c r="BZ176" i="13"/>
  <c r="BY176" i="13"/>
  <c r="BX176" i="13"/>
  <c r="BW176" i="13"/>
  <c r="BV176" i="13"/>
  <c r="BU176" i="13"/>
  <c r="BT176" i="13"/>
  <c r="BS176" i="13"/>
  <c r="BR176" i="13"/>
  <c r="BQ176" i="13"/>
  <c r="BP176" i="13"/>
  <c r="BO176" i="13"/>
  <c r="BN176" i="13"/>
  <c r="BM176" i="13"/>
  <c r="BL176" i="13"/>
  <c r="BK176" i="13"/>
  <c r="BJ176" i="13"/>
  <c r="BI176" i="13"/>
  <c r="BH176" i="13"/>
  <c r="BG176" i="13"/>
  <c r="BF176" i="13"/>
  <c r="BE176" i="13"/>
  <c r="BD176" i="13"/>
  <c r="BC176" i="13"/>
  <c r="BB176" i="13"/>
  <c r="BA176" i="13"/>
  <c r="AZ176" i="13"/>
  <c r="AY176" i="13"/>
  <c r="AX176" i="13"/>
  <c r="AW176" i="13"/>
  <c r="AV176" i="13"/>
  <c r="AU176" i="13"/>
  <c r="AT176" i="13"/>
  <c r="AS176" i="13"/>
  <c r="AR176" i="13"/>
  <c r="AQ176" i="13"/>
  <c r="AP176" i="13"/>
  <c r="AO176" i="13"/>
  <c r="AN176" i="13"/>
  <c r="AM176" i="13"/>
  <c r="AL176" i="13"/>
  <c r="AK176" i="13"/>
  <c r="AJ176" i="13"/>
  <c r="AI176" i="13"/>
  <c r="AH176" i="13"/>
  <c r="AG176" i="13"/>
  <c r="AF176" i="13"/>
  <c r="AE176" i="13"/>
  <c r="AD176" i="13"/>
  <c r="AC176" i="13"/>
  <c r="AB176" i="13"/>
  <c r="AA176" i="13"/>
  <c r="Z176" i="13"/>
  <c r="Y176" i="13"/>
  <c r="X176" i="13"/>
  <c r="W176" i="13"/>
  <c r="V176" i="13"/>
  <c r="U176" i="13"/>
  <c r="T176" i="13"/>
  <c r="S176" i="13"/>
  <c r="R176" i="13"/>
  <c r="Q176" i="13"/>
  <c r="P176" i="13"/>
  <c r="O176" i="13"/>
  <c r="N176" i="13"/>
  <c r="M176" i="13"/>
  <c r="L176" i="13"/>
  <c r="K176" i="13"/>
  <c r="J176" i="13"/>
  <c r="I176" i="13"/>
  <c r="H176" i="13"/>
  <c r="G176" i="13"/>
  <c r="F176" i="13"/>
  <c r="E176" i="13"/>
  <c r="D176" i="13"/>
  <c r="CB175" i="13"/>
  <c r="CA175" i="13"/>
  <c r="BZ175" i="13"/>
  <c r="BY175" i="13"/>
  <c r="BX175" i="13"/>
  <c r="BW175" i="13"/>
  <c r="BV175" i="13"/>
  <c r="BU175" i="13"/>
  <c r="BT175" i="13"/>
  <c r="BS175" i="13"/>
  <c r="BR175" i="13"/>
  <c r="BQ175" i="13"/>
  <c r="BP175" i="13"/>
  <c r="BO175" i="13"/>
  <c r="BN175" i="13"/>
  <c r="BM175" i="13"/>
  <c r="BL175" i="13"/>
  <c r="BK175" i="13"/>
  <c r="BJ175" i="13"/>
  <c r="BI175" i="13"/>
  <c r="BH175" i="13"/>
  <c r="BG175" i="13"/>
  <c r="BF175" i="13"/>
  <c r="BE175" i="13"/>
  <c r="BD175" i="13"/>
  <c r="BC175" i="13"/>
  <c r="BB175" i="13"/>
  <c r="BA175" i="13"/>
  <c r="AZ175" i="13"/>
  <c r="AY175" i="13"/>
  <c r="AX175" i="13"/>
  <c r="AW175" i="13"/>
  <c r="AV175" i="13"/>
  <c r="AU175" i="13"/>
  <c r="AT175" i="13"/>
  <c r="AS175" i="13"/>
  <c r="AR175" i="13"/>
  <c r="AQ175" i="13"/>
  <c r="AP175" i="13"/>
  <c r="AO175" i="13"/>
  <c r="AN175" i="13"/>
  <c r="AM175" i="13"/>
  <c r="AL175" i="13"/>
  <c r="AK175" i="13"/>
  <c r="AJ175" i="13"/>
  <c r="AI175" i="13"/>
  <c r="AH175" i="13"/>
  <c r="AG175" i="13"/>
  <c r="AF175" i="13"/>
  <c r="AE175" i="13"/>
  <c r="AD175" i="13"/>
  <c r="AC175" i="13"/>
  <c r="AB175" i="13"/>
  <c r="AA175" i="13"/>
  <c r="Z175" i="13"/>
  <c r="Y175" i="13"/>
  <c r="X175" i="13"/>
  <c r="W175" i="13"/>
  <c r="V175" i="13"/>
  <c r="U175" i="13"/>
  <c r="T175" i="13"/>
  <c r="S175" i="13"/>
  <c r="R175" i="13"/>
  <c r="Q175" i="13"/>
  <c r="P175" i="13"/>
  <c r="O175" i="13"/>
  <c r="N175" i="13"/>
  <c r="M175" i="13"/>
  <c r="L175" i="13"/>
  <c r="K175" i="13"/>
  <c r="J175" i="13"/>
  <c r="I175" i="13"/>
  <c r="H175" i="13"/>
  <c r="G175" i="13"/>
  <c r="F175" i="13"/>
  <c r="E175" i="13"/>
  <c r="D175" i="13"/>
  <c r="CB174" i="13"/>
  <c r="CA174" i="13"/>
  <c r="BZ174" i="13"/>
  <c r="BY174" i="13"/>
  <c r="BX174" i="13"/>
  <c r="BW174" i="13"/>
  <c r="BV174" i="13"/>
  <c r="BU174" i="13"/>
  <c r="BT174" i="13"/>
  <c r="BS174" i="13"/>
  <c r="BR174" i="13"/>
  <c r="BQ174" i="13"/>
  <c r="BP174" i="13"/>
  <c r="BO174" i="13"/>
  <c r="BN174" i="13"/>
  <c r="BM174" i="13"/>
  <c r="BL174" i="13"/>
  <c r="BK174" i="13"/>
  <c r="BJ174" i="13"/>
  <c r="BI174" i="13"/>
  <c r="BH174" i="13"/>
  <c r="BG174" i="13"/>
  <c r="BF174" i="13"/>
  <c r="BE174" i="13"/>
  <c r="BD174" i="13"/>
  <c r="BC174" i="13"/>
  <c r="BB174" i="13"/>
  <c r="BA174" i="13"/>
  <c r="AZ174" i="13"/>
  <c r="AY174" i="13"/>
  <c r="AX174" i="13"/>
  <c r="AW174" i="13"/>
  <c r="AV174" i="13"/>
  <c r="AU174" i="13"/>
  <c r="AT174" i="13"/>
  <c r="AS174" i="13"/>
  <c r="AR174" i="13"/>
  <c r="AQ174" i="13"/>
  <c r="AP174" i="13"/>
  <c r="AO174" i="13"/>
  <c r="AN174" i="13"/>
  <c r="AM174" i="13"/>
  <c r="AL174" i="13"/>
  <c r="AK174" i="13"/>
  <c r="AJ174" i="13"/>
  <c r="AI174" i="13"/>
  <c r="AH174" i="13"/>
  <c r="AG174" i="13"/>
  <c r="AF174" i="13"/>
  <c r="AE174" i="13"/>
  <c r="AD174" i="13"/>
  <c r="AC174" i="13"/>
  <c r="AB174" i="13"/>
  <c r="AA174" i="13"/>
  <c r="Z174" i="13"/>
  <c r="Y174" i="13"/>
  <c r="X174" i="13"/>
  <c r="W174" i="13"/>
  <c r="V174" i="13"/>
  <c r="U174" i="13"/>
  <c r="T174" i="13"/>
  <c r="S174" i="13"/>
  <c r="R174" i="13"/>
  <c r="Q174" i="13"/>
  <c r="P174" i="13"/>
  <c r="O174" i="13"/>
  <c r="N174" i="13"/>
  <c r="M174" i="13"/>
  <c r="L174" i="13"/>
  <c r="K174" i="13"/>
  <c r="J174" i="13"/>
  <c r="I174" i="13"/>
  <c r="H174" i="13"/>
  <c r="G174" i="13"/>
  <c r="F174" i="13"/>
  <c r="E174" i="13"/>
  <c r="D174" i="13"/>
  <c r="CB173" i="13"/>
  <c r="CA173" i="13"/>
  <c r="BZ173" i="13"/>
  <c r="BY173" i="13"/>
  <c r="BX173" i="13"/>
  <c r="BW173" i="13"/>
  <c r="BV173" i="13"/>
  <c r="BU173" i="13"/>
  <c r="BT173" i="13"/>
  <c r="BS173" i="13"/>
  <c r="BR173" i="13"/>
  <c r="BQ173" i="13"/>
  <c r="BP173" i="13"/>
  <c r="BO173" i="13"/>
  <c r="BN173" i="13"/>
  <c r="BM173" i="13"/>
  <c r="BL173" i="13"/>
  <c r="BK173" i="13"/>
  <c r="BJ173" i="13"/>
  <c r="BI173" i="13"/>
  <c r="BH173" i="13"/>
  <c r="BG173" i="13"/>
  <c r="BF173" i="13"/>
  <c r="BE173" i="13"/>
  <c r="BD173" i="13"/>
  <c r="BC173" i="13"/>
  <c r="BB173" i="13"/>
  <c r="BA173" i="13"/>
  <c r="AZ173" i="13"/>
  <c r="AY173" i="13"/>
  <c r="AX173" i="13"/>
  <c r="AW173" i="13"/>
  <c r="AV173" i="13"/>
  <c r="AU173" i="13"/>
  <c r="AT173" i="13"/>
  <c r="AS173" i="13"/>
  <c r="AR173" i="13"/>
  <c r="AQ173" i="13"/>
  <c r="AP173" i="13"/>
  <c r="AO173" i="13"/>
  <c r="AN173" i="13"/>
  <c r="AM173" i="13"/>
  <c r="AL173" i="13"/>
  <c r="AK173" i="13"/>
  <c r="AJ173" i="13"/>
  <c r="AI173" i="13"/>
  <c r="AH173" i="13"/>
  <c r="AG173" i="13"/>
  <c r="AF173" i="13"/>
  <c r="AE173" i="13"/>
  <c r="AD173" i="13"/>
  <c r="AC173" i="13"/>
  <c r="AB173" i="13"/>
  <c r="AA173" i="13"/>
  <c r="Z173" i="13"/>
  <c r="Y173" i="13"/>
  <c r="X173" i="13"/>
  <c r="W173" i="13"/>
  <c r="V173" i="13"/>
  <c r="U173" i="13"/>
  <c r="T173" i="13"/>
  <c r="S173" i="13"/>
  <c r="R173" i="13"/>
  <c r="Q173" i="13"/>
  <c r="P173" i="13"/>
  <c r="O173" i="13"/>
  <c r="N173" i="13"/>
  <c r="M173" i="13"/>
  <c r="L173" i="13"/>
  <c r="K173" i="13"/>
  <c r="J173" i="13"/>
  <c r="I173" i="13"/>
  <c r="H173" i="13"/>
  <c r="G173" i="13"/>
  <c r="F173" i="13"/>
  <c r="E173" i="13"/>
  <c r="D173" i="13"/>
  <c r="CF157" i="13"/>
  <c r="CE157" i="13"/>
  <c r="CD157" i="13"/>
  <c r="CF156" i="13"/>
  <c r="CE156" i="13"/>
  <c r="CD156" i="13"/>
  <c r="CF155" i="13"/>
  <c r="CE155" i="13"/>
  <c r="CD155" i="13"/>
  <c r="CF154" i="13"/>
  <c r="CE154" i="13"/>
  <c r="CD154" i="13"/>
  <c r="CF153" i="13"/>
  <c r="CE153" i="13"/>
  <c r="CD153" i="13"/>
  <c r="CF152" i="13"/>
  <c r="CE152" i="13"/>
  <c r="CD152" i="13"/>
  <c r="CF151" i="13"/>
  <c r="CE151" i="13"/>
  <c r="CD151" i="13"/>
  <c r="CF150" i="13"/>
  <c r="CE150" i="13"/>
  <c r="CD150" i="13"/>
  <c r="CF149" i="13"/>
  <c r="CE149" i="13"/>
  <c r="CD149" i="13"/>
  <c r="CF148" i="13"/>
  <c r="CE148" i="13"/>
  <c r="CD148" i="13"/>
  <c r="CF147" i="13"/>
  <c r="CE147" i="13"/>
  <c r="CD147" i="13"/>
  <c r="CF146" i="13"/>
  <c r="CE146" i="13"/>
  <c r="CE176" i="13" s="1"/>
  <c r="CD146" i="13"/>
  <c r="CF145" i="13"/>
  <c r="CE145" i="13"/>
  <c r="CD145" i="13"/>
  <c r="CF144" i="13"/>
  <c r="CE144" i="13"/>
  <c r="CD144" i="13"/>
  <c r="CF143" i="13"/>
  <c r="CF178" i="13" s="1"/>
  <c r="CE143" i="13"/>
  <c r="CE178" i="13" s="1"/>
  <c r="CD143" i="13"/>
  <c r="CF142" i="13"/>
  <c r="CE142" i="13"/>
  <c r="CD142" i="13"/>
  <c r="CF141" i="13"/>
  <c r="CE141" i="13"/>
  <c r="CD141" i="13"/>
  <c r="CF140" i="13"/>
  <c r="CE140" i="13"/>
  <c r="CD140" i="13"/>
  <c r="CF139" i="13"/>
  <c r="CE139" i="13"/>
  <c r="CD139" i="13"/>
  <c r="CF138" i="13"/>
  <c r="CE138" i="13"/>
  <c r="CD138" i="13"/>
  <c r="CF137" i="13"/>
  <c r="CE137" i="13"/>
  <c r="CD137" i="13"/>
  <c r="CF136" i="13"/>
  <c r="CE136" i="13"/>
  <c r="CD136" i="13"/>
  <c r="CF135" i="13"/>
  <c r="CE135" i="13"/>
  <c r="CD135" i="13"/>
  <c r="CF134" i="13"/>
  <c r="CE134" i="13"/>
  <c r="CD134" i="13"/>
  <c r="CF133" i="13"/>
  <c r="CE133" i="13"/>
  <c r="CD133" i="13"/>
  <c r="CF132" i="13"/>
  <c r="CE132" i="13"/>
  <c r="CD132" i="13"/>
  <c r="CF131" i="13"/>
  <c r="CE131" i="13"/>
  <c r="CD131" i="13"/>
  <c r="CF130" i="13"/>
  <c r="CE130" i="13"/>
  <c r="CD130" i="13"/>
  <c r="CF129" i="13"/>
  <c r="CE129" i="13"/>
  <c r="CD129" i="13"/>
  <c r="CF128" i="13"/>
  <c r="CE128" i="13"/>
  <c r="CD128" i="13"/>
  <c r="CF127" i="13"/>
  <c r="CE127" i="13"/>
  <c r="CD127" i="13"/>
  <c r="CF126" i="13"/>
  <c r="CE126" i="13"/>
  <c r="CD126" i="13"/>
  <c r="CF125" i="13"/>
  <c r="CE125" i="13"/>
  <c r="CD125" i="13"/>
  <c r="CF124" i="13"/>
  <c r="CE124" i="13"/>
  <c r="CD124" i="13"/>
  <c r="CF123" i="13"/>
  <c r="CE123" i="13"/>
  <c r="CD123" i="13"/>
  <c r="CF122" i="13"/>
  <c r="CE122" i="13"/>
  <c r="CD122" i="13"/>
  <c r="CF121" i="13"/>
  <c r="CE121" i="13"/>
  <c r="CD121" i="13"/>
  <c r="CF120" i="13"/>
  <c r="CE120" i="13"/>
  <c r="CD120" i="13"/>
  <c r="CF119" i="13"/>
  <c r="CE119" i="13"/>
  <c r="CD119" i="13"/>
  <c r="CF118" i="13"/>
  <c r="CE118" i="13"/>
  <c r="CD118" i="13"/>
  <c r="CF117" i="13"/>
  <c r="CE117" i="13"/>
  <c r="CD117" i="13"/>
  <c r="CF116" i="13"/>
  <c r="CE116" i="13"/>
  <c r="CD116" i="13"/>
  <c r="CF115" i="13"/>
  <c r="CE115" i="13"/>
  <c r="CD115" i="13"/>
  <c r="CF114" i="13"/>
  <c r="CE114" i="13"/>
  <c r="CD114" i="13"/>
  <c r="CF113" i="13"/>
  <c r="CE113" i="13"/>
  <c r="CD113" i="13"/>
  <c r="CF112" i="13"/>
  <c r="CE112" i="13"/>
  <c r="CD112" i="13"/>
  <c r="CF111" i="13"/>
  <c r="CE111" i="13"/>
  <c r="CD111" i="13"/>
  <c r="CF110" i="13"/>
  <c r="CE110" i="13"/>
  <c r="CD110" i="13"/>
  <c r="CF109" i="13"/>
  <c r="CE109" i="13"/>
  <c r="CD109" i="13"/>
  <c r="CF108" i="13"/>
  <c r="CE108" i="13"/>
  <c r="CD108" i="13"/>
  <c r="CF107" i="13"/>
  <c r="CE107" i="13"/>
  <c r="CD107" i="13"/>
  <c r="CF106" i="13"/>
  <c r="CE106" i="13"/>
  <c r="CD106" i="13"/>
  <c r="CF105" i="13"/>
  <c r="CE105" i="13"/>
  <c r="CD105" i="13"/>
  <c r="CF104" i="13"/>
  <c r="CE104" i="13"/>
  <c r="CD104" i="13"/>
  <c r="CF103" i="13"/>
  <c r="CE103" i="13"/>
  <c r="CD103" i="13"/>
  <c r="CF102" i="13"/>
  <c r="CE102" i="13"/>
  <c r="CD102" i="13"/>
  <c r="CF101" i="13"/>
  <c r="CE101" i="13"/>
  <c r="CD101" i="13"/>
  <c r="CF100" i="13"/>
  <c r="CE100" i="13"/>
  <c r="CD100" i="13"/>
  <c r="CF99" i="13"/>
  <c r="CE99" i="13"/>
  <c r="CD99" i="13"/>
  <c r="CF98" i="13"/>
  <c r="CE98" i="13"/>
  <c r="CD98" i="13"/>
  <c r="CF97" i="13"/>
  <c r="CE97" i="13"/>
  <c r="CD97" i="13"/>
  <c r="CF96" i="13"/>
  <c r="CE96" i="13"/>
  <c r="CD96" i="13"/>
  <c r="CF95" i="13"/>
  <c r="CE95" i="13"/>
  <c r="CD95" i="13"/>
  <c r="CF94" i="13"/>
  <c r="CE94" i="13"/>
  <c r="CD94" i="13"/>
  <c r="CF93" i="13"/>
  <c r="CE93" i="13"/>
  <c r="CD93" i="13"/>
  <c r="CF92" i="13"/>
  <c r="CE92" i="13"/>
  <c r="CD92" i="13"/>
  <c r="CF91" i="13"/>
  <c r="CE91" i="13"/>
  <c r="CD91" i="13"/>
  <c r="CF90" i="13"/>
  <c r="CE90" i="13"/>
  <c r="CD90" i="13"/>
  <c r="CF89" i="13"/>
  <c r="CE89" i="13"/>
  <c r="CD89" i="13"/>
  <c r="CF88" i="13"/>
  <c r="CE88" i="13"/>
  <c r="CD88" i="13"/>
  <c r="CF87" i="13"/>
  <c r="CE87" i="13"/>
  <c r="CD87" i="13"/>
  <c r="CF86" i="13"/>
  <c r="CE86" i="13"/>
  <c r="CD86" i="13"/>
  <c r="CF85" i="13"/>
  <c r="CE85" i="13"/>
  <c r="CD85" i="13"/>
  <c r="CF84" i="13"/>
  <c r="CE84" i="13"/>
  <c r="CD84" i="13"/>
  <c r="CF83" i="13"/>
  <c r="CE83" i="13"/>
  <c r="CD83" i="13"/>
  <c r="CF82" i="13"/>
  <c r="CE82" i="13"/>
  <c r="CD82" i="13"/>
  <c r="CF81" i="13"/>
  <c r="CE81" i="13"/>
  <c r="CD81" i="13"/>
  <c r="CF80" i="13"/>
  <c r="CE80" i="13"/>
  <c r="CD80" i="13"/>
  <c r="CF79" i="13"/>
  <c r="CE79" i="13"/>
  <c r="CD79" i="13"/>
  <c r="CF78" i="13"/>
  <c r="CE78" i="13"/>
  <c r="CD78" i="13"/>
  <c r="CF77" i="13"/>
  <c r="CE77" i="13"/>
  <c r="CD77" i="13"/>
  <c r="CF76" i="13"/>
  <c r="CE76" i="13"/>
  <c r="CD76" i="13"/>
  <c r="CF75" i="13"/>
  <c r="CE75" i="13"/>
  <c r="CD75" i="13"/>
  <c r="CF74" i="13"/>
  <c r="CE74" i="13"/>
  <c r="CD74" i="13"/>
  <c r="CF73" i="13"/>
  <c r="CE73" i="13"/>
  <c r="CD73" i="13"/>
  <c r="CF72" i="13"/>
  <c r="CE72" i="13"/>
  <c r="CD72" i="13"/>
  <c r="CF71" i="13"/>
  <c r="CE71" i="13"/>
  <c r="CD71" i="13"/>
  <c r="CF70" i="13"/>
  <c r="CE70" i="13"/>
  <c r="CD70" i="13"/>
  <c r="CF69" i="13"/>
  <c r="CE69" i="13"/>
  <c r="CD69" i="13"/>
  <c r="CF68" i="13"/>
  <c r="CE68" i="13"/>
  <c r="CD68" i="13"/>
  <c r="CF67" i="13"/>
  <c r="CE67" i="13"/>
  <c r="CD67" i="13"/>
  <c r="CF66" i="13"/>
  <c r="CE66" i="13"/>
  <c r="CD66" i="13"/>
  <c r="CF65" i="13"/>
  <c r="CE65" i="13"/>
  <c r="CD65" i="13"/>
  <c r="CF64" i="13"/>
  <c r="CE64" i="13"/>
  <c r="CD64" i="13"/>
  <c r="CF63" i="13"/>
  <c r="CE63" i="13"/>
  <c r="CD63" i="13"/>
  <c r="CF62" i="13"/>
  <c r="CE62" i="13"/>
  <c r="CD62" i="13"/>
  <c r="CF61" i="13"/>
  <c r="CE61" i="13"/>
  <c r="CD61" i="13"/>
  <c r="CF60" i="13"/>
  <c r="CE60" i="13"/>
  <c r="CD60" i="13"/>
  <c r="CF59" i="13"/>
  <c r="CE59" i="13"/>
  <c r="CD59" i="13"/>
  <c r="CF58" i="13"/>
  <c r="CE58" i="13"/>
  <c r="CD58" i="13"/>
  <c r="CF57" i="13"/>
  <c r="CE57" i="13"/>
  <c r="CD57" i="13"/>
  <c r="CF56" i="13"/>
  <c r="CE56" i="13"/>
  <c r="CD56" i="13"/>
  <c r="CF55" i="13"/>
  <c r="CE55" i="13"/>
  <c r="CD55" i="13"/>
  <c r="CF54" i="13"/>
  <c r="CE54" i="13"/>
  <c r="CD54" i="13"/>
  <c r="CF53" i="13"/>
  <c r="CE53" i="13"/>
  <c r="CD53" i="13"/>
  <c r="CF52" i="13"/>
  <c r="CE52" i="13"/>
  <c r="CD52" i="13"/>
  <c r="CF51" i="13"/>
  <c r="CE51" i="13"/>
  <c r="CD51" i="13"/>
  <c r="CF50" i="13"/>
  <c r="CE50" i="13"/>
  <c r="CD50" i="13"/>
  <c r="CF49" i="13"/>
  <c r="CE49" i="13"/>
  <c r="CD49" i="13"/>
  <c r="CF48" i="13"/>
  <c r="CE48" i="13"/>
  <c r="CD48" i="13"/>
  <c r="CF47" i="13"/>
  <c r="CE47" i="13"/>
  <c r="CD47" i="13"/>
  <c r="CF46" i="13"/>
  <c r="CE46" i="13"/>
  <c r="CD46" i="13"/>
  <c r="CF45" i="13"/>
  <c r="CE45" i="13"/>
  <c r="CD45" i="13"/>
  <c r="CF44" i="13"/>
  <c r="CE44" i="13"/>
  <c r="CD44" i="13"/>
  <c r="CF43" i="13"/>
  <c r="CE43" i="13"/>
  <c r="CD43" i="13"/>
  <c r="CF42" i="13"/>
  <c r="CE42" i="13"/>
  <c r="CD42" i="13"/>
  <c r="CF41" i="13"/>
  <c r="CE41" i="13"/>
  <c r="CD41" i="13"/>
  <c r="CF40" i="13"/>
  <c r="CE40" i="13"/>
  <c r="CD40" i="13"/>
  <c r="CF39" i="13"/>
  <c r="CE39" i="13"/>
  <c r="CD39" i="13"/>
  <c r="CF38" i="13"/>
  <c r="CE38" i="13"/>
  <c r="CD38" i="13"/>
  <c r="CF37" i="13"/>
  <c r="CE37" i="13"/>
  <c r="CD37" i="13"/>
  <c r="CF36" i="13"/>
  <c r="CE36" i="13"/>
  <c r="CD36" i="13"/>
  <c r="CF35" i="13"/>
  <c r="CE35" i="13"/>
  <c r="CD35" i="13"/>
  <c r="CF34" i="13"/>
  <c r="CE34" i="13"/>
  <c r="CD34" i="13"/>
  <c r="CF33" i="13"/>
  <c r="CE33" i="13"/>
  <c r="CD33" i="13"/>
  <c r="CF32" i="13"/>
  <c r="CE32" i="13"/>
  <c r="CD32" i="13"/>
  <c r="CF31" i="13"/>
  <c r="CE31" i="13"/>
  <c r="CD31" i="13"/>
  <c r="CF30" i="13"/>
  <c r="CE30" i="13"/>
  <c r="CD30" i="13"/>
  <c r="CF29" i="13"/>
  <c r="CE29" i="13"/>
  <c r="CD29" i="13"/>
  <c r="CF28" i="13"/>
  <c r="CE28" i="13"/>
  <c r="CD28" i="13"/>
  <c r="CF27" i="13"/>
  <c r="CE27" i="13"/>
  <c r="CD27" i="13"/>
  <c r="CF26" i="13"/>
  <c r="CE26" i="13"/>
  <c r="CD26" i="13"/>
  <c r="CF25" i="13"/>
  <c r="CE25" i="13"/>
  <c r="CD25" i="13"/>
  <c r="CF24" i="13"/>
  <c r="CE24" i="13"/>
  <c r="CD24" i="13"/>
  <c r="CF23" i="13"/>
  <c r="CE23" i="13"/>
  <c r="CD23" i="13"/>
  <c r="CF22" i="13"/>
  <c r="CE22" i="13"/>
  <c r="CD22" i="13"/>
  <c r="CF21" i="13"/>
  <c r="CE21" i="13"/>
  <c r="CD21" i="13"/>
  <c r="CF20" i="13"/>
  <c r="CE20" i="13"/>
  <c r="CD20" i="13"/>
  <c r="CF19" i="13"/>
  <c r="CE19" i="13"/>
  <c r="CD19" i="13"/>
  <c r="CF18" i="13"/>
  <c r="CE18" i="13"/>
  <c r="CD18" i="13"/>
  <c r="CF17" i="13"/>
  <c r="CE17" i="13"/>
  <c r="CD17" i="13"/>
  <c r="CF16" i="13"/>
  <c r="CE16" i="13"/>
  <c r="CD16" i="13"/>
  <c r="CF15" i="13"/>
  <c r="CE15" i="13"/>
  <c r="CD15" i="13"/>
  <c r="CF14" i="13"/>
  <c r="CE14" i="13"/>
  <c r="CD14" i="13"/>
  <c r="CF13" i="13"/>
  <c r="CE13" i="13"/>
  <c r="CD13" i="13"/>
  <c r="CF12" i="13"/>
  <c r="CE12" i="13"/>
  <c r="CD12" i="13"/>
  <c r="CF11" i="13"/>
  <c r="CE11" i="13"/>
  <c r="CD11" i="13"/>
  <c r="CF10" i="13"/>
  <c r="CE10" i="13"/>
  <c r="CD10" i="13"/>
  <c r="CF9" i="13"/>
  <c r="CE9" i="13"/>
  <c r="CD9" i="13"/>
  <c r="CF8" i="13"/>
  <c r="CE8" i="13"/>
  <c r="CD8" i="13"/>
  <c r="CF7" i="13"/>
  <c r="CE7" i="13"/>
  <c r="CD7" i="13"/>
  <c r="CF6" i="13"/>
  <c r="CE6" i="13"/>
  <c r="CD6" i="13"/>
  <c r="CF5" i="13"/>
  <c r="CE5" i="13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D4" i="13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AJ4" i="13" s="1"/>
  <c r="AK4" i="13" s="1"/>
  <c r="AL4" i="13" s="1"/>
  <c r="AM4" i="13" s="1"/>
  <c r="AN4" i="13" s="1"/>
  <c r="AO4" i="13" s="1"/>
  <c r="AP4" i="13" s="1"/>
  <c r="AQ4" i="13" s="1"/>
  <c r="AR4" i="13" s="1"/>
  <c r="AS4" i="13" s="1"/>
  <c r="AT4" i="13" s="1"/>
  <c r="AU4" i="13" s="1"/>
  <c r="AV4" i="13" s="1"/>
  <c r="AW4" i="13" s="1"/>
  <c r="AX4" i="13" s="1"/>
  <c r="AY4" i="13" s="1"/>
  <c r="AZ4" i="13" s="1"/>
  <c r="BA4" i="13" s="1"/>
  <c r="BB4" i="13" s="1"/>
  <c r="BC4" i="13" s="1"/>
  <c r="BD4" i="13" s="1"/>
  <c r="BE4" i="13" s="1"/>
  <c r="BF4" i="13" s="1"/>
  <c r="BG4" i="13" s="1"/>
  <c r="BH4" i="13" s="1"/>
  <c r="BI4" i="13" s="1"/>
  <c r="BJ4" i="13" s="1"/>
  <c r="BK4" i="13" s="1"/>
  <c r="BL4" i="13" s="1"/>
  <c r="BM4" i="13" s="1"/>
  <c r="BN4" i="13" s="1"/>
  <c r="BO4" i="13" s="1"/>
  <c r="BP4" i="13" s="1"/>
  <c r="BQ4" i="13" s="1"/>
  <c r="BR4" i="13" s="1"/>
  <c r="BS4" i="13" s="1"/>
  <c r="BT4" i="13" s="1"/>
  <c r="BU4" i="13" s="1"/>
  <c r="BV4" i="13" s="1"/>
  <c r="BW4" i="13" s="1"/>
  <c r="BX4" i="13" s="1"/>
  <c r="BY4" i="13" s="1"/>
  <c r="BZ4" i="13" s="1"/>
  <c r="CA4" i="13" s="1"/>
  <c r="CB4" i="13" s="1"/>
  <c r="CD180" i="13" l="1"/>
  <c r="CF179" i="13"/>
  <c r="CE180" i="13"/>
  <c r="CE177" i="13"/>
  <c r="CF180" i="13"/>
  <c r="CF177" i="13"/>
  <c r="CD178" i="13"/>
  <c r="CD175" i="13"/>
  <c r="CD177" i="13"/>
  <c r="CD174" i="13"/>
  <c r="CE175" i="13"/>
  <c r="CD179" i="13"/>
  <c r="CF176" i="13"/>
  <c r="CF175" i="13"/>
  <c r="CE179" i="13"/>
  <c r="CD176" i="13"/>
  <c r="CD173" i="13"/>
  <c r="CE173" i="13"/>
  <c r="CF173" i="13"/>
  <c r="CE174" i="13"/>
  <c r="CF174" i="13"/>
  <c r="A16" i="3" l="1"/>
  <c r="B2" i="2" s="1"/>
  <c r="A16" i="12" l="1"/>
  <c r="B8" i="2" s="1"/>
  <c r="A16" i="11"/>
  <c r="B9" i="2" s="1"/>
  <c r="A16" i="10"/>
  <c r="B7" i="2" s="1"/>
</calcChain>
</file>

<file path=xl/sharedStrings.xml><?xml version="1.0" encoding="utf-8"?>
<sst xmlns="http://schemas.openxmlformats.org/spreadsheetml/2006/main" count="633" uniqueCount="496">
  <si>
    <t>FoNEtVwP Fraction of Nonenergy Expenditures that Vary with Production</t>
  </si>
  <si>
    <t>Source:</t>
  </si>
  <si>
    <t>Notes</t>
  </si>
  <si>
    <t>This variable specifies the share of non-energy expenses of each industry</t>
  </si>
  <si>
    <t>that vary with that industry's production.  Many industries have large fixed</t>
  </si>
  <si>
    <t>costs that they cannot ramp up and down, such as pension plans for</t>
  </si>
  <si>
    <t>retired employees, paying off debt on facilities that have already been</t>
  </si>
  <si>
    <t>constructed, fixed O&amp;M, etc.  Other expenses may be able to be</t>
  </si>
  <si>
    <t>partially adjusted in response to production changes (such as current</t>
  </si>
  <si>
    <t>labor costs), but may not change as much as production changes</t>
  </si>
  <si>
    <t>(e.g. if production goes down 2%, perhaps certain expenses only go</t>
  </si>
  <si>
    <t>down 1%).  This variable should contain a weighted average of the</t>
  </si>
  <si>
    <t>responsiveness of an industry's non-energy expenses to production</t>
  </si>
  <si>
    <t>changes.</t>
  </si>
  <si>
    <t>Fraction of Nonenergy Expenses that Vary with Production (dimensionless)</t>
  </si>
  <si>
    <t>Cement and other carbonate use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</si>
  <si>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</si>
  <si>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</si>
  <si>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</si>
  <si>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</si>
  <si>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</si>
  <si>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</si>
  <si>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</si>
  <si>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Other</t>
  </si>
  <si>
    <t>Est. Variable Share</t>
  </si>
  <si>
    <t>Coal Mining</t>
  </si>
  <si>
    <t xml:space="preserve">        Value added</t>
  </si>
  <si>
    <t xml:space="preserve">          Compensation of employees</t>
  </si>
  <si>
    <t xml:space="preserve">          Taxes on production and imports less subsidies</t>
  </si>
  <si>
    <t xml:space="preserve">          Gross operating surplus</t>
  </si>
  <si>
    <t xml:space="preserve">        Intermediate inputs</t>
  </si>
  <si>
    <t xml:space="preserve">          Energy inputs</t>
  </si>
  <si>
    <t xml:space="preserve">          Materials inputs</t>
  </si>
  <si>
    <t xml:space="preserve">          Purchased-services inputs</t>
  </si>
  <si>
    <t>This variable typically governs reductions in expenses in response to reductions</t>
  </si>
  <si>
    <t>in product demand.  Hence, it is generally not easy to scale back capital spending</t>
  </si>
  <si>
    <t>rapidly, as existing facilities must be paid off and are unlikely to be retired unless</t>
  </si>
  <si>
    <t>of expenses with production tends to change depending on the timeframe</t>
  </si>
  <si>
    <t>the drop in production is sustained over the long-term.  Since the variability</t>
  </si>
  <si>
    <t>being considered, taking a relatively short-term horizon (e.g. 1-5 years) when</t>
  </si>
  <si>
    <t>assessing expenses' variability for purposes of this variable is generally more</t>
  </si>
  <si>
    <t>appropriate than using a long (e.g. 20+ year) time horizon.</t>
  </si>
  <si>
    <t>BEA</t>
  </si>
  <si>
    <t>Expense Fraction</t>
  </si>
  <si>
    <t>We assume much of this is used for long-lived capital equipment and to retire debt on that equipment</t>
  </si>
  <si>
    <t>excluded</t>
  </si>
  <si>
    <t>Variable share</t>
  </si>
  <si>
    <t>We assume some of this is pensions and necessary EEs to keep operations running irrespective of production level</t>
  </si>
  <si>
    <t>CÓDIGO</t>
  </si>
  <si>
    <t>DESCRIÇÃO</t>
  </si>
  <si>
    <t>PRODUTO</t>
  </si>
  <si>
    <t>0191</t>
  </si>
  <si>
    <t>0192</t>
  </si>
  <si>
    <t>0280</t>
  </si>
  <si>
    <t>0580</t>
  </si>
  <si>
    <t>0680</t>
  </si>
  <si>
    <t>0791</t>
  </si>
  <si>
    <t>0792</t>
  </si>
  <si>
    <t>1091</t>
  </si>
  <si>
    <t>1092</t>
  </si>
  <si>
    <t>1093</t>
  </si>
  <si>
    <t>1100</t>
  </si>
  <si>
    <t>1200</t>
  </si>
  <si>
    <t>1300</t>
  </si>
  <si>
    <t>1400</t>
  </si>
  <si>
    <t>1500</t>
  </si>
  <si>
    <t>1600</t>
  </si>
  <si>
    <t>1700</t>
  </si>
  <si>
    <t>1800</t>
  </si>
  <si>
    <t>1991</t>
  </si>
  <si>
    <t>1992</t>
  </si>
  <si>
    <t>2091</t>
  </si>
  <si>
    <t>2092</t>
  </si>
  <si>
    <t>2093</t>
  </si>
  <si>
    <t>2100</t>
  </si>
  <si>
    <t>2200</t>
  </si>
  <si>
    <t>2300</t>
  </si>
  <si>
    <t>2491</t>
  </si>
  <si>
    <t>2492</t>
  </si>
  <si>
    <t>2500</t>
  </si>
  <si>
    <t>2600</t>
  </si>
  <si>
    <t>2700</t>
  </si>
  <si>
    <t>2800</t>
  </si>
  <si>
    <t>2991</t>
  </si>
  <si>
    <t>2992</t>
  </si>
  <si>
    <t>3000</t>
  </si>
  <si>
    <t>3180</t>
  </si>
  <si>
    <t>3300</t>
  </si>
  <si>
    <t>3500</t>
  </si>
  <si>
    <t>3680</t>
  </si>
  <si>
    <t>4180</t>
  </si>
  <si>
    <t>4500</t>
  </si>
  <si>
    <t>4680</t>
  </si>
  <si>
    <t>4900</t>
  </si>
  <si>
    <t>5000</t>
  </si>
  <si>
    <t>5100</t>
  </si>
  <si>
    <t>5280</t>
  </si>
  <si>
    <t>5500</t>
  </si>
  <si>
    <t>5600</t>
  </si>
  <si>
    <t>5800</t>
  </si>
  <si>
    <t>5980</t>
  </si>
  <si>
    <t>6100</t>
  </si>
  <si>
    <t>6280</t>
  </si>
  <si>
    <t>6480</t>
  </si>
  <si>
    <t>6800</t>
  </si>
  <si>
    <t>6980</t>
  </si>
  <si>
    <t>7180</t>
  </si>
  <si>
    <t>7380</t>
  </si>
  <si>
    <t>7700</t>
  </si>
  <si>
    <t>7880</t>
  </si>
  <si>
    <t>8000</t>
  </si>
  <si>
    <t>8400</t>
  </si>
  <si>
    <t>8591</t>
  </si>
  <si>
    <t>8592</t>
  </si>
  <si>
    <t>8691</t>
  </si>
  <si>
    <t>8692</t>
  </si>
  <si>
    <t>9080</t>
  </si>
  <si>
    <t>9480</t>
  </si>
  <si>
    <t>Agricultura, inclusive o apoio à agricultura e a pós-colheita</t>
  </si>
  <si>
    <t>Pecuária, inclusive o apoio à pecuária</t>
  </si>
  <si>
    <t>Produção florestal; pesca e aquicultura</t>
  </si>
  <si>
    <t>Extração de carvão mineral e de minerais não-metálicos</t>
  </si>
  <si>
    <t>Extração de petróleo e gás, inclusive as atividades de apoio</t>
  </si>
  <si>
    <t>Extração de minério de ferro, inclusive beneficiamentos e a aglomeração</t>
  </si>
  <si>
    <t>Extração de minerais metálicos não-ferrosos, inclusive beneficiamentos</t>
  </si>
  <si>
    <t>Abate e produtos de carne, inclusive os produtos do laticínio e da pesca</t>
  </si>
  <si>
    <t>Fabricação e refino de açúcar</t>
  </si>
  <si>
    <t>Outros produtos alimentares</t>
  </si>
  <si>
    <t>Fabricação de bebidas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</si>
  <si>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</si>
  <si>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</si>
  <si>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</si>
  <si>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</si>
  <si>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</si>
  <si>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</si>
  <si>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</si>
  <si>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</si>
  <si>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</si>
  <si>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</si>
  <si>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</si>
  <si>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Fabricação de produtos de limpeza, cosméticos/perfumaria e higiene pessoal</t>
  </si>
  <si>
    <t>Fabricação de produtos farmoquímicos e farmacêuticos</t>
  </si>
  <si>
    <t>Fabricação de produtos de borracha e de material plástico</t>
  </si>
  <si>
    <t>Fabricação de produtos de minerais não-metálicos</t>
  </si>
  <si>
    <t>Produção de ferro-gusa/ferroligas, siderurgia e tubos de aço sem costura</t>
  </si>
  <si>
    <t>Metalurgia de metais não-ferosos e a fundição de metais</t>
  </si>
  <si>
    <t>Fabricação de produtos de metal, exceto máquinas e equipamentos</t>
  </si>
  <si>
    <t>Fabricação de equipamentos de informática, produtos eletrônicos e ópticos</t>
  </si>
  <si>
    <t>Fabricação de máquinas e equipamentos elétricos</t>
  </si>
  <si>
    <t>Fabricação de máquinas e equipamentos mecânicos</t>
  </si>
  <si>
    <t>Fabricação de automóveis, caminhões e ônibus, exceto peças</t>
  </si>
  <si>
    <t>Fabricação de peças e acessórios para veículos automotores</t>
  </si>
  <si>
    <t>Fabricação de outros equipamentos de transporte, exceto veículos automotores</t>
  </si>
  <si>
    <t>Fabricação de móveis e de produtos de indústrias diversas</t>
  </si>
  <si>
    <t>Manutenção, reparação e instalação de máquinas e equipamentos</t>
  </si>
  <si>
    <t>Energia elétrica, gás natural e outras utilidades</t>
  </si>
  <si>
    <t>Água, esgoto e gestão de resíduos</t>
  </si>
  <si>
    <t>Construção</t>
  </si>
  <si>
    <t>Comércio e reparação de veículos automotores e motocicletas</t>
  </si>
  <si>
    <t>Comércio por atacado e a varejo, exceto veículos automotores</t>
  </si>
  <si>
    <t>Transporte terrestre</t>
  </si>
  <si>
    <t>Transporte aquaviário</t>
  </si>
  <si>
    <t>Transporte aéreo</t>
  </si>
  <si>
    <t>Armazenamento, atividades auxiliares dos transportes e correio</t>
  </si>
  <si>
    <t>Alojamento</t>
  </si>
  <si>
    <t>Alimentação</t>
  </si>
  <si>
    <t>Edição e edição integrada à impressão</t>
  </si>
  <si>
    <t>Atividades de televisão, rádio, cinema e  gravação/edição de som e imagem</t>
  </si>
  <si>
    <t>Telecomunicações</t>
  </si>
  <si>
    <t>Desenvolvimento de sistemas e outros serviços de informação</t>
  </si>
  <si>
    <t>Intermediação financeira, seguros e previdência complementar</t>
  </si>
  <si>
    <t>Atividades imobiliárias</t>
  </si>
  <si>
    <t xml:space="preserve">Atividades jurídicas, contábeis, consultoria e sedes de empresas </t>
  </si>
  <si>
    <t>Serviços de arquitetura, engenharia, testes/análises técnicas e P &amp; D</t>
  </si>
  <si>
    <t>Outras atividades profissionais, científicas e técnicas</t>
  </si>
  <si>
    <t>Aluguéis não-imobiliários e gestão de ativos de propriedade intelectual</t>
  </si>
  <si>
    <t>Outras atividades administrativas e serviços complementares</t>
  </si>
  <si>
    <t>Atividades de vigilância, segurança e investigação</t>
  </si>
  <si>
    <t>Administração pública, defesa e seguridade social</t>
  </si>
  <si>
    <t>Educação pública</t>
  </si>
  <si>
    <t>Educação privada</t>
  </si>
  <si>
    <t>Saúde pública</t>
  </si>
  <si>
    <t>Saúde privada</t>
  </si>
  <si>
    <t>Atividades artísticas, criativas e de espetáculos</t>
  </si>
  <si>
    <t>Organizações associativas e outros serviços pessoais</t>
  </si>
  <si>
    <t>Serviços domésticos</t>
  </si>
  <si>
    <t>Consumo Intermediário total</t>
  </si>
  <si>
    <t>Exportação
de bens e
serviços</t>
  </si>
  <si>
    <t>Consumo
do governo</t>
  </si>
  <si>
    <t>Consumo
das
 ISFLSF</t>
  </si>
  <si>
    <t>Consumo 
das famílias</t>
  </si>
  <si>
    <t>Formação bruta
de capital fixo</t>
  </si>
  <si>
    <t>Variação
de estoque</t>
  </si>
  <si>
    <t>Demanda
final</t>
  </si>
  <si>
    <t>Demanda
total</t>
  </si>
  <si>
    <t>01911</t>
  </si>
  <si>
    <t>Arroz, trigo e outros cereais</t>
  </si>
  <si>
    <t>01912</t>
  </si>
  <si>
    <t>Milho em grão</t>
  </si>
  <si>
    <t>01913</t>
  </si>
  <si>
    <t>Algodão herbáceo, outras fibras da lav. temporária</t>
  </si>
  <si>
    <t>01914</t>
  </si>
  <si>
    <t>Cana-de-açúcar</t>
  </si>
  <si>
    <t>01915</t>
  </si>
  <si>
    <t>Soja  em grão</t>
  </si>
  <si>
    <t>01916</t>
  </si>
  <si>
    <t>Outros produtos e serviços da lavoura temporária</t>
  </si>
  <si>
    <t>01917</t>
  </si>
  <si>
    <t>Laranja</t>
  </si>
  <si>
    <t>01918</t>
  </si>
  <si>
    <t>Café em grão</t>
  </si>
  <si>
    <t>01919</t>
  </si>
  <si>
    <t>Outros produtos da lavoura permanente</t>
  </si>
  <si>
    <t>01921</t>
  </si>
  <si>
    <t>Bovinos e outros animais vivos, prods. animal, caça e serv.</t>
  </si>
  <si>
    <t>01922</t>
  </si>
  <si>
    <t>Leite de vaca e de outros animais</t>
  </si>
  <si>
    <t>01923</t>
  </si>
  <si>
    <t>Suínos</t>
  </si>
  <si>
    <t>01924</t>
  </si>
  <si>
    <t>Aves e ovos</t>
  </si>
  <si>
    <t>02801</t>
  </si>
  <si>
    <t>Produtos da exploração florestal e da silvicultura</t>
  </si>
  <si>
    <t>02802</t>
  </si>
  <si>
    <t>Pesca e aquicultura (peixe, crustáceos e moluscos)</t>
  </si>
  <si>
    <t>05801</t>
  </si>
  <si>
    <t>Carvão mineral</t>
  </si>
  <si>
    <t>05802</t>
  </si>
  <si>
    <t>Minerais não-metálicos</t>
  </si>
  <si>
    <t>06801</t>
  </si>
  <si>
    <t>Petróleo, gás natural e serviços de apoio</t>
  </si>
  <si>
    <t>07911</t>
  </si>
  <si>
    <t>Minério de ferro</t>
  </si>
  <si>
    <t>07921</t>
  </si>
  <si>
    <t>Minerais metálicos não-ferrosos</t>
  </si>
  <si>
    <t>10911</t>
  </si>
  <si>
    <t>Carne de bovinos e outros prod. de carne</t>
  </si>
  <si>
    <t>10912</t>
  </si>
  <si>
    <t>Carne de suíno</t>
  </si>
  <si>
    <t>10913</t>
  </si>
  <si>
    <t>Carne de aves</t>
  </si>
  <si>
    <t>10914</t>
  </si>
  <si>
    <t>Pescado industrializado</t>
  </si>
  <si>
    <t>10915</t>
  </si>
  <si>
    <t>Leite resfriado, esterilizado e pasteurizado</t>
  </si>
  <si>
    <t>10916</t>
  </si>
  <si>
    <t>Outros produtos do laticínio</t>
  </si>
  <si>
    <t>10921</t>
  </si>
  <si>
    <t>Açúcar</t>
  </si>
  <si>
    <t>10931</t>
  </si>
  <si>
    <t>Conservas de frutas, legumes, outros vegetais e sucos de frutas</t>
  </si>
  <si>
    <t>10932</t>
  </si>
  <si>
    <t>Óleos e gorduras vegetais e animais</t>
  </si>
  <si>
    <t>10933</t>
  </si>
  <si>
    <t>Café beneficiado</t>
  </si>
  <si>
    <t>10934</t>
  </si>
  <si>
    <t>Arroz beneficiado e produtos derivados do arroz</t>
  </si>
  <si>
    <t>10935</t>
  </si>
  <si>
    <t>Produtos derivados do trigo, mandioca ou milho</t>
  </si>
  <si>
    <t>10936</t>
  </si>
  <si>
    <t>Rações balanceadas para animais</t>
  </si>
  <si>
    <t>10937</t>
  </si>
  <si>
    <t>11001</t>
  </si>
  <si>
    <t>Bebidas</t>
  </si>
  <si>
    <t>12001</t>
  </si>
  <si>
    <t>Produtos do fumo</t>
  </si>
  <si>
    <t>13001</t>
  </si>
  <si>
    <t>Fios e fibras têxteis beneficiadas</t>
  </si>
  <si>
    <t>13002</t>
  </si>
  <si>
    <t>Tecidos</t>
  </si>
  <si>
    <t>13003</t>
  </si>
  <si>
    <t>Art. têxteis de uso doméstico e outros têxteis</t>
  </si>
  <si>
    <t>14001</t>
  </si>
  <si>
    <t>Artigos do vestuário e acessórios</t>
  </si>
  <si>
    <t>15001</t>
  </si>
  <si>
    <t>Calçados e artefatos de couro</t>
  </si>
  <si>
    <t>16001</t>
  </si>
  <si>
    <t>Produtos de madeira, exclusive móveis</t>
  </si>
  <si>
    <t>17001</t>
  </si>
  <si>
    <t>Celulose</t>
  </si>
  <si>
    <t>17002</t>
  </si>
  <si>
    <t>Papel, papelão, embalagens e artefatos de papel</t>
  </si>
  <si>
    <t>18001</t>
  </si>
  <si>
    <t>Serviços de impressão e reprodução</t>
  </si>
  <si>
    <t>19911</t>
  </si>
  <si>
    <t>Combustíveis para aviação</t>
  </si>
  <si>
    <t>19912</t>
  </si>
  <si>
    <t>Gasoálcool</t>
  </si>
  <si>
    <t>19913</t>
  </si>
  <si>
    <t>Naftas para petroquímica</t>
  </si>
  <si>
    <t>19914</t>
  </si>
  <si>
    <t xml:space="preserve">Óleo combustível  </t>
  </si>
  <si>
    <t>19915</t>
  </si>
  <si>
    <t>Diesel - biodiesel</t>
  </si>
  <si>
    <t>19916</t>
  </si>
  <si>
    <t>Outros produtos do refino do petróleo</t>
  </si>
  <si>
    <t>19921</t>
  </si>
  <si>
    <t>Etanol e outros biocombustíveis</t>
  </si>
  <si>
    <t>20911</t>
  </si>
  <si>
    <t>Produtos químicos inorgânicos</t>
  </si>
  <si>
    <t>20912</t>
  </si>
  <si>
    <t>Adubos e fertilizantes</t>
  </si>
  <si>
    <t>20913</t>
  </si>
  <si>
    <t>Produtos químicos orgânicos</t>
  </si>
  <si>
    <t>20914</t>
  </si>
  <si>
    <t>Resinas,elastômeros e fibras artif. e sintéticas</t>
  </si>
  <si>
    <t>20921</t>
  </si>
  <si>
    <t>Defensivos agrícolas e desinfestantes domissanitários</t>
  </si>
  <si>
    <t>20922</t>
  </si>
  <si>
    <t xml:space="preserve">Produtos químicos diversos </t>
  </si>
  <si>
    <t>20923</t>
  </si>
  <si>
    <t>Tintas, vernizes, esmaltes e lacas</t>
  </si>
  <si>
    <t>20931</t>
  </si>
  <si>
    <t>Perfumaria, sabões e artigos de limpeza</t>
  </si>
  <si>
    <t>21001</t>
  </si>
  <si>
    <t>Produtos farmacêuticos</t>
  </si>
  <si>
    <t>22001</t>
  </si>
  <si>
    <t>Artigos de borracha</t>
  </si>
  <si>
    <t>22002</t>
  </si>
  <si>
    <t>Artigos de plástico</t>
  </si>
  <si>
    <t>23001</t>
  </si>
  <si>
    <t>Cimento</t>
  </si>
  <si>
    <t>23002</t>
  </si>
  <si>
    <t>Artefatos de cimento, gesso e semelhantes</t>
  </si>
  <si>
    <t>23003</t>
  </si>
  <si>
    <t>Vidros, cerâmicos e outros prod. de minerais não-metálicos</t>
  </si>
  <si>
    <t>24911</t>
  </si>
  <si>
    <t>Ferro-gusa e ferroligas</t>
  </si>
  <si>
    <t>24912</t>
  </si>
  <si>
    <t>Semi-acabacados, laminados planos, longos e tubos de aço</t>
  </si>
  <si>
    <t>24921</t>
  </si>
  <si>
    <t>Produtos da metalurgia de metais não-ferrosos</t>
  </si>
  <si>
    <t>24922</t>
  </si>
  <si>
    <t>Peças fundidas de aço e de metais não ferrosos</t>
  </si>
  <si>
    <t>25001</t>
  </si>
  <si>
    <t>Produtos de metal, excl. máquinas e equipamentos</t>
  </si>
  <si>
    <t>26001</t>
  </si>
  <si>
    <t>Componentes eletrônicos</t>
  </si>
  <si>
    <t>26002</t>
  </si>
  <si>
    <t>Máquinas para escritório e equip. de informática</t>
  </si>
  <si>
    <t>26003</t>
  </si>
  <si>
    <t>Material eletrônico e equip. de comunicações</t>
  </si>
  <si>
    <t>26004</t>
  </si>
  <si>
    <t>Equip. de medida, teste e controle, ópticos e eletromédicos</t>
  </si>
  <si>
    <t>27001</t>
  </si>
  <si>
    <t>Máquinas, aparelhos e materiais elétricos</t>
  </si>
  <si>
    <t>27002</t>
  </si>
  <si>
    <t>Eletrodomésticos</t>
  </si>
  <si>
    <t>28001</t>
  </si>
  <si>
    <t>Tratores e outras máquinas agrícolas</t>
  </si>
  <si>
    <t>28002</t>
  </si>
  <si>
    <t>Máquinas para a extração mineral e a construção</t>
  </si>
  <si>
    <t>28003</t>
  </si>
  <si>
    <t>Outras máquinas e equipamentos mecânicos</t>
  </si>
  <si>
    <t>29911</t>
  </si>
  <si>
    <t>Automóveis, camionetas e utilitários</t>
  </si>
  <si>
    <t>29912</t>
  </si>
  <si>
    <t>Caminhões e ônibus, incl. cabines, carrocerias e reboques</t>
  </si>
  <si>
    <t>29921</t>
  </si>
  <si>
    <t>Peças e acessórios para veículos automotores</t>
  </si>
  <si>
    <t>30001</t>
  </si>
  <si>
    <t>Aeronaves, embarcações e outros equipamentos de transporte</t>
  </si>
  <si>
    <t>31801</t>
  </si>
  <si>
    <t>Móveis</t>
  </si>
  <si>
    <t>31802</t>
  </si>
  <si>
    <t>Produtos de industrias diversas</t>
  </si>
  <si>
    <t>33001</t>
  </si>
  <si>
    <t>35001</t>
  </si>
  <si>
    <t>Eletricidade, gás e outras utilidades</t>
  </si>
  <si>
    <t>36801</t>
  </si>
  <si>
    <t>Água, esgoto, reciclagem e gestão de resíduos</t>
  </si>
  <si>
    <t>41801</t>
  </si>
  <si>
    <t>Edificações</t>
  </si>
  <si>
    <t>41802</t>
  </si>
  <si>
    <t>Obras de infra-estrutura</t>
  </si>
  <si>
    <t>41803</t>
  </si>
  <si>
    <t>Serviços especializados para construção</t>
  </si>
  <si>
    <t>45001</t>
  </si>
  <si>
    <t>Comércio e reparação de veículos</t>
  </si>
  <si>
    <t>46801</t>
  </si>
  <si>
    <t>49001</t>
  </si>
  <si>
    <t>Transporte terrestre de carga</t>
  </si>
  <si>
    <t>49002</t>
  </si>
  <si>
    <t>Transporte terrestre de passageiros</t>
  </si>
  <si>
    <t>50001</t>
  </si>
  <si>
    <t>51001</t>
  </si>
  <si>
    <t>52801</t>
  </si>
  <si>
    <t>Armazenamento e serviços auxiliares aos transportes</t>
  </si>
  <si>
    <t>52802</t>
  </si>
  <si>
    <t>Correio e outros serviços de entrega</t>
  </si>
  <si>
    <t>55001</t>
  </si>
  <si>
    <t>Serviços de alojamento em hotéis e similares</t>
  </si>
  <si>
    <t>56001</t>
  </si>
  <si>
    <t>Serviços  de alimentação</t>
  </si>
  <si>
    <t>58001</t>
  </si>
  <si>
    <t>Livros, jornais e revistas</t>
  </si>
  <si>
    <t>59801</t>
  </si>
  <si>
    <t>Serviços cinematográficos, música, rádio e televisão</t>
  </si>
  <si>
    <t>61001</t>
  </si>
  <si>
    <t>Telecomunicações, TV por assinatura e outros serv. relacionados</t>
  </si>
  <si>
    <t>62801</t>
  </si>
  <si>
    <t>64801</t>
  </si>
  <si>
    <t>68001</t>
  </si>
  <si>
    <t>Aluguel efetivo e serviços imobiliários</t>
  </si>
  <si>
    <t>68002</t>
  </si>
  <si>
    <t>Aluguel imputado</t>
  </si>
  <si>
    <t>69801</t>
  </si>
  <si>
    <t>Serviços jurídicos, contabilidade e consultoria</t>
  </si>
  <si>
    <t>71801</t>
  </si>
  <si>
    <t>Pesquisa e desenvolvimento</t>
  </si>
  <si>
    <t>71802</t>
  </si>
  <si>
    <t>Serviços de arquitetura e engenharia</t>
  </si>
  <si>
    <t>73801</t>
  </si>
  <si>
    <t>Publicidade e outros serviços técnicos</t>
  </si>
  <si>
    <t>77001</t>
  </si>
  <si>
    <t>Aluguéis não-imob. e gestão de ativos de propriedade intelectual</t>
  </si>
  <si>
    <t>78801</t>
  </si>
  <si>
    <t>Condomínios e serviços para edifícios</t>
  </si>
  <si>
    <t>78802</t>
  </si>
  <si>
    <t>Outros serviços administrativos</t>
  </si>
  <si>
    <t>80001</t>
  </si>
  <si>
    <t>Serviços de vigilância, segurança e investigação</t>
  </si>
  <si>
    <t>84001</t>
  </si>
  <si>
    <t>Serviços coletivos da administração pública</t>
  </si>
  <si>
    <t>84002</t>
  </si>
  <si>
    <t>Serviços de previdência e assistência social</t>
  </si>
  <si>
    <t>85911</t>
  </si>
  <si>
    <t>85921</t>
  </si>
  <si>
    <t>86911</t>
  </si>
  <si>
    <t>86921</t>
  </si>
  <si>
    <t>90801</t>
  </si>
  <si>
    <t>Serviços de artes, cultura, esporte e recreação</t>
  </si>
  <si>
    <t>94801</t>
  </si>
  <si>
    <t>Organizações patronais, sindicais e outros serviços associativos</t>
  </si>
  <si>
    <t>94802</t>
  </si>
  <si>
    <t>Manutenção de computadores, telefones e objetos domésticos</t>
  </si>
  <si>
    <t>94803</t>
  </si>
  <si>
    <t>Serviços pessoais</t>
  </si>
  <si>
    <t>97001</t>
  </si>
  <si>
    <t>Prod Nac</t>
  </si>
  <si>
    <t>Importado</t>
  </si>
  <si>
    <t>Imp Import</t>
  </si>
  <si>
    <t>ICMS Total</t>
  </si>
  <si>
    <t>Zeros</t>
  </si>
  <si>
    <t>IPI Total</t>
  </si>
  <si>
    <t>Outros IIL Total</t>
  </si>
  <si>
    <t>CONSUMO INTERMEDIÁRIO</t>
  </si>
  <si>
    <t>R10</t>
  </si>
  <si>
    <t>Remunerações</t>
  </si>
  <si>
    <t>R11</t>
  </si>
  <si>
    <t xml:space="preserve">   Salários</t>
  </si>
  <si>
    <t>R12</t>
  </si>
  <si>
    <t xml:space="preserve">   Contribuições sociais efetivas</t>
  </si>
  <si>
    <t xml:space="preserve">      Previdência oficial /FGTS</t>
  </si>
  <si>
    <t xml:space="preserve">      Previdência privada</t>
  </si>
  <si>
    <t>R13</t>
  </si>
  <si>
    <t xml:space="preserve">   Contribuições sociais imputadas</t>
  </si>
  <si>
    <t>N2</t>
  </si>
  <si>
    <t>Excedente operacional bruto e rendimento misto bruto</t>
  </si>
  <si>
    <t xml:space="preserve">   Rendimento misto bruto</t>
  </si>
  <si>
    <t xml:space="preserve">   Excedente operacional bruto (EOB)</t>
  </si>
  <si>
    <t>N0</t>
  </si>
  <si>
    <t>VALOR ADICIONADO CUSTO FATORES</t>
  </si>
  <si>
    <t>R22</t>
  </si>
  <si>
    <t>Outros impostos sobre a produção</t>
  </si>
  <si>
    <t>R32</t>
  </si>
  <si>
    <t>Outros subsídios à produção</t>
  </si>
  <si>
    <t>N1</t>
  </si>
  <si>
    <t>Valor adicionado bruto ( PIB )</t>
  </si>
  <si>
    <t>P10</t>
  </si>
  <si>
    <t>VALOR DA PRODUÇÃO</t>
  </si>
  <si>
    <t>Fator trabalho (ocupações)</t>
  </si>
  <si>
    <t>cement</t>
  </si>
  <si>
    <t>IO Table BR</t>
  </si>
  <si>
    <t>NG&amp;P</t>
  </si>
  <si>
    <t>Iron&amp;Steel</t>
  </si>
  <si>
    <t>Waste Management</t>
  </si>
  <si>
    <t>waste management</t>
  </si>
  <si>
    <t>Input-Output Table of Brazil 2015 - 68 industries</t>
  </si>
  <si>
    <t>Guilhoto, J.J.M., U.A. Sesso Filho (2010). “Estimação da Matriz Insumo-Produto Utilizando Dados Preliminares das Contas Nacionais: Aplicação e Análise de Indicadores Econômicos para o Brasil em 2005”. Economia &amp; Tecnologia. UFPR/TECPAR. Ano 6, Vol 23, Out</t>
  </si>
  <si>
    <t>Guilhoto, J.J.M., U.A. Sesso Filho (2005). “Estimação da Matriz Insumo-Produto a Partir de Dados Preliminares das Contas Nacionais”. Economia Aplicada. Vol. 9. N. 2. pp. 277-299. Abril-Junho.</t>
  </si>
  <si>
    <t>Notes on the Brazilian Model</t>
  </si>
  <si>
    <t xml:space="preserve">We applied the same method used in the US model (from BEA Table) for all the sectors, </t>
  </si>
  <si>
    <t xml:space="preserve">using the Input-Output Table of Brazil (68 industries, year 2015) instead.  </t>
  </si>
  <si>
    <t>Iron and Steel</t>
  </si>
  <si>
    <t xml:space="preserve">  Value added</t>
  </si>
  <si>
    <t xml:space="preserve">    Compensation of employees</t>
  </si>
  <si>
    <t xml:space="preserve">    Taxes on production and imports less subsidies</t>
  </si>
  <si>
    <t xml:space="preserve">    Gross operating surplus</t>
  </si>
  <si>
    <t xml:space="preserve">  Intermediate inputs</t>
  </si>
  <si>
    <t xml:space="preserve">    Energy inputs</t>
  </si>
  <si>
    <t xml:space="preserve">    Materials inputs</t>
  </si>
  <si>
    <t xml:space="preserve">    Purchased-services inputs</t>
  </si>
  <si>
    <t xml:space="preserve">      Nonmetallic mineral products</t>
  </si>
  <si>
    <t>Chemical products</t>
  </si>
  <si>
    <t>Farms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</si>
</sst>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 applyAlignment="1">
      <alignment horizontal="right"/>
    </xf>
    <xf numFmtId="1" fontId="0" fillId="0" borderId="0" xfId="0" applyNumberFormat="1"/>
    <xf numFmtId="0" fontId="1" fillId="3" borderId="0" xfId="0" applyFont="1" applyFill="1" applyAlignment="1">
      <alignment horizontal="left"/>
    </xf>
    <xf numFmtId="0" fontId="0" fillId="0" borderId="0" xfId="0" applyFill="1"/>
    <xf numFmtId="0" fontId="2" fillId="0" borderId="0" xfId="1" applyFill="1"/>
    <xf numFmtId="0" fontId="0" fillId="3" borderId="0" xfId="0" applyFill="1"/>
    <xf numFmtId="0" fontId="0" fillId="0" borderId="0" xfId="0" applyNumberFormat="1" applyFill="1"/>
    <xf numFmtId="0" fontId="0" fillId="2" borderId="0" xfId="0" applyFill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9" fillId="0" borderId="0" xfId="0" applyFont="1" applyAlignment="1">
      <alignment horizontal="left"/>
    </xf>
    <xf numFmtId="38" fontId="0" fillId="0" borderId="0" xfId="0" applyNumberFormat="1"/>
    <xf numFmtId="0" fontId="9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quotePrefix="1" applyFont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/>
    <xf numFmtId="1" fontId="9" fillId="0" borderId="0" xfId="0" applyNumberFormat="1" applyFont="1"/>
    <xf numFmtId="38" fontId="5" fillId="0" borderId="0" xfId="0" applyNumberFormat="1" applyFont="1"/>
    <xf numFmtId="0" fontId="9" fillId="0" borderId="0" xfId="0" applyFont="1"/>
    <xf numFmtId="0" fontId="0" fillId="5" borderId="0" xfId="0" applyFill="1"/>
    <xf numFmtId="38" fontId="0" fillId="5" borderId="0" xfId="0" applyNumberFormat="1" applyFill="1"/>
    <xf numFmtId="0" fontId="7" fillId="5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8" fillId="5" borderId="1" xfId="0" applyFont="1" applyFill="1" applyBorder="1" applyAlignment="1">
      <alignment horizontal="center" vertical="top" wrapText="1"/>
    </xf>
    <xf numFmtId="38" fontId="5" fillId="5" borderId="0" xfId="0" applyNumberFormat="1" applyFont="1" applyFill="1"/>
    <xf numFmtId="0" fontId="0" fillId="6" borderId="0" xfId="0" applyFill="1"/>
    <xf numFmtId="1" fontId="9" fillId="6" borderId="0" xfId="0" applyNumberFormat="1" applyFont="1" applyFill="1"/>
    <xf numFmtId="38" fontId="0" fillId="6" borderId="0" xfId="0" applyNumberFormat="1" applyFill="1"/>
    <xf numFmtId="38" fontId="5" fillId="6" borderId="0" xfId="0" applyNumberFormat="1" applyFont="1" applyFill="1"/>
    <xf numFmtId="1" fontId="0" fillId="3" borderId="0" xfId="0" applyNumberFormat="1" applyFill="1"/>
    <xf numFmtId="0" fontId="0" fillId="7" borderId="0" xfId="0" applyFill="1"/>
    <xf numFmtId="1" fontId="5" fillId="7" borderId="0" xfId="0" applyNumberFormat="1" applyFont="1" applyFill="1"/>
    <xf numFmtId="38" fontId="0" fillId="7" borderId="0" xfId="0" applyNumberFormat="1" applyFill="1"/>
    <xf numFmtId="1" fontId="0" fillId="7" borderId="0" xfId="0" applyNumberFormat="1" applyFill="1"/>
    <xf numFmtId="0" fontId="9" fillId="8" borderId="0" xfId="0" quotePrefix="1" applyFont="1" applyFill="1" applyAlignment="1">
      <alignment horizontal="left"/>
    </xf>
    <xf numFmtId="0" fontId="0" fillId="8" borderId="0" xfId="0" applyFill="1"/>
    <xf numFmtId="38" fontId="0" fillId="8" borderId="0" xfId="0" applyNumberFormat="1" applyFill="1"/>
    <xf numFmtId="0" fontId="9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1" fontId="0" fillId="5" borderId="0" xfId="0" applyNumberFormat="1" applyFill="1"/>
    <xf numFmtId="0" fontId="0" fillId="9" borderId="0" xfId="0" applyFill="1"/>
    <xf numFmtId="0" fontId="9" fillId="9" borderId="0" xfId="0" quotePrefix="1" applyFont="1" applyFill="1" applyAlignment="1">
      <alignment horizontal="left"/>
    </xf>
    <xf numFmtId="0" fontId="9" fillId="9" borderId="0" xfId="0" applyFont="1" applyFill="1" applyAlignment="1">
      <alignment horizontal="left"/>
    </xf>
    <xf numFmtId="38" fontId="0" fillId="9" borderId="0" xfId="0" applyNumberFormat="1" applyFill="1"/>
    <xf numFmtId="0" fontId="5" fillId="9" borderId="0" xfId="0" applyFont="1" applyFill="1" applyAlignment="1">
      <alignment horizontal="left"/>
    </xf>
    <xf numFmtId="1" fontId="0" fillId="0" borderId="0" xfId="0" applyNumberFormat="1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Fill="1"/>
    <xf numFmtId="9" fontId="0" fillId="0" borderId="0" xfId="2" applyFont="1" applyFill="1"/>
    <xf numFmtId="9" fontId="0" fillId="0" borderId="0" xfId="0" applyNumberFormat="1" applyFill="1"/>
    <xf numFmtId="0" fontId="3" fillId="0" borderId="0" xfId="0" applyFont="1" applyFill="1"/>
    <xf numFmtId="0" fontId="7" fillId="10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8" fillId="11" borderId="1" xfId="0" applyFont="1" applyFill="1" applyBorder="1" applyAlignment="1">
      <alignment horizontal="center" vertical="top" wrapText="1"/>
    </xf>
    <xf numFmtId="0" fontId="0" fillId="11" borderId="0" xfId="0" applyFill="1"/>
    <xf numFmtId="38" fontId="0" fillId="11" borderId="0" xfId="0" applyNumberFormat="1" applyFill="1"/>
    <xf numFmtId="38" fontId="5" fillId="11" borderId="0" xfId="0" applyNumberFormat="1" applyFont="1" applyFill="1"/>
    <xf numFmtId="0" fontId="7" fillId="12" borderId="0" xfId="0" applyFont="1" applyFill="1" applyAlignment="1">
      <alignment horizontal="center"/>
    </xf>
    <xf numFmtId="0" fontId="0" fillId="12" borderId="0" xfId="0" applyFill="1" applyAlignment="1">
      <alignment horizontal="left"/>
    </xf>
    <xf numFmtId="0" fontId="8" fillId="12" borderId="1" xfId="0" applyFont="1" applyFill="1" applyBorder="1" applyAlignment="1">
      <alignment horizontal="center" vertical="top" wrapText="1"/>
    </xf>
    <xf numFmtId="0" fontId="0" fillId="12" borderId="0" xfId="0" applyFill="1"/>
    <xf numFmtId="38" fontId="0" fillId="12" borderId="0" xfId="0" applyNumberFormat="1" applyFill="1"/>
    <xf numFmtId="38" fontId="5" fillId="12" borderId="0" xfId="0" applyNumberFormat="1" applyFont="1" applyFill="1"/>
    <xf numFmtId="0" fontId="7" fillId="13" borderId="0" xfId="0" applyFont="1" applyFill="1" applyAlignment="1">
      <alignment horizontal="center"/>
    </xf>
    <xf numFmtId="0" fontId="0" fillId="13" borderId="0" xfId="0" applyFill="1" applyAlignment="1">
      <alignment horizontal="left"/>
    </xf>
    <xf numFmtId="0" fontId="8" fillId="13" borderId="1" xfId="0" applyFont="1" applyFill="1" applyBorder="1" applyAlignment="1">
      <alignment horizontal="center" vertical="top" wrapText="1"/>
    </xf>
    <xf numFmtId="0" fontId="0" fillId="13" borderId="0" xfId="0" applyFill="1"/>
    <xf numFmtId="38" fontId="0" fillId="13" borderId="0" xfId="0" applyNumberFormat="1" applyFill="1"/>
    <xf numFmtId="38" fontId="5" fillId="13" borderId="0" xfId="0" applyNumberFormat="1" applyFont="1" applyFill="1"/>
    <xf numFmtId="0" fontId="0" fillId="10" borderId="0" xfId="0" applyFill="1" applyAlignment="1">
      <alignment horizontal="left"/>
    </xf>
    <xf numFmtId="0" fontId="8" fillId="10" borderId="1" xfId="0" applyFont="1" applyFill="1" applyBorder="1" applyAlignment="1">
      <alignment horizontal="center" vertical="top" wrapText="1"/>
    </xf>
    <xf numFmtId="0" fontId="0" fillId="10" borderId="0" xfId="0" applyFill="1"/>
    <xf numFmtId="38" fontId="0" fillId="10" borderId="0" xfId="0" applyNumberFormat="1" applyFill="1"/>
    <xf numFmtId="38" fontId="5" fillId="10" borderId="0" xfId="0" applyNumberFormat="1" applyFont="1" applyFill="1"/>
    <xf numFmtId="1" fontId="0" fillId="11" borderId="0" xfId="0" applyNumberFormat="1" applyFill="1"/>
    <xf numFmtId="0" fontId="10" fillId="7" borderId="0" xfId="0" applyFont="1" applyFill="1" applyAlignment="1">
      <alignment horizontal="left"/>
    </xf>
    <xf numFmtId="0" fontId="8" fillId="7" borderId="1" xfId="0" applyFont="1" applyFill="1" applyBorder="1" applyAlignment="1">
      <alignment horizontal="center" vertical="top" wrapText="1"/>
    </xf>
    <xf numFmtId="0" fontId="10" fillId="7" borderId="0" xfId="0" applyFont="1" applyFill="1"/>
    <xf numFmtId="38" fontId="10" fillId="7" borderId="0" xfId="0" applyNumberFormat="1" applyFont="1" applyFill="1"/>
    <xf numFmtId="38" fontId="5" fillId="7" borderId="0" xfId="0" applyNumberFormat="1" applyFont="1" applyFill="1"/>
    <xf numFmtId="1" fontId="10" fillId="7" borderId="0" xfId="0" applyNumberFormat="1" applyFont="1" applyFill="1"/>
    <xf numFmtId="0" fontId="7" fillId="7" borderId="0" xfId="0" applyFont="1" applyFill="1" applyAlignment="1"/>
    <xf numFmtId="38" fontId="10" fillId="9" borderId="0" xfId="0" applyNumberFormat="1" applyFont="1" applyFill="1"/>
    <xf numFmtId="0" fontId="11" fillId="7" borderId="0" xfId="0" applyFont="1" applyFill="1"/>
    <xf numFmtId="0" fontId="1" fillId="5" borderId="0" xfId="0" applyFont="1" applyFill="1"/>
    <xf numFmtId="0" fontId="1" fillId="12" borderId="0" xfId="0" applyFont="1" applyFill="1"/>
    <xf numFmtId="0" fontId="1" fillId="11" borderId="0" xfId="0" applyFont="1" applyFill="1"/>
    <xf numFmtId="0" fontId="1" fillId="6" borderId="0" xfId="0" applyFont="1" applyFill="1"/>
    <xf numFmtId="0" fontId="1" fillId="8" borderId="0" xfId="0" applyFont="1" applyFill="1"/>
    <xf numFmtId="0" fontId="1" fillId="9" borderId="0" xfId="0" applyFont="1" applyFill="1"/>
    <xf numFmtId="1" fontId="0" fillId="5" borderId="0" xfId="0" applyNumberFormat="1" applyFont="1" applyFill="1"/>
    <xf numFmtId="1" fontId="0" fillId="11" borderId="0" xfId="0" applyNumberFormat="1" applyFont="1" applyFill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9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164" fontId="0" fillId="0" borderId="0" xfId="0" applyNumberFormat="1" applyFill="1"/>
    <xf numFmtId="0" fontId="12" fillId="0" borderId="0" xfId="0" applyFont="1"/>
    <xf numFmtId="0" fontId="0" fillId="0" borderId="0" xfId="0" applyFill="1" applyBorder="1"/>
    <xf numFmtId="0" fontId="2" fillId="0" borderId="0" xfId="1" applyFill="1" applyBorder="1" applyAlignment="1" applyProtection="1">
      <alignment horizontal="justify" vertical="center"/>
    </xf>
    <xf numFmtId="0" fontId="5" fillId="0" borderId="0" xfId="0" applyFont="1" applyFill="1" applyBorder="1"/>
    <xf numFmtId="0" fontId="2" fillId="0" borderId="0" xfId="1" applyFill="1" applyBorder="1" applyAlignment="1" applyProtection="1">
      <alignment horizontal="justify" wrapText="1"/>
    </xf>
    <xf numFmtId="0" fontId="7" fillId="7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12" fillId="5" borderId="0" xfId="0" applyFont="1" applyFill="1"/>
  </cellXfs>
  <cellStyles count="4">
    <cellStyle name="Hiperlink" xfId="1" builtinId="8"/>
    <cellStyle name="Normal" xfId="0" builtinId="0"/>
    <cellStyle name="Normal 2" xfId="3" xr:uid="{00000000-0005-0000-0000-000002000000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deas.repec.org/p/pra/mprapa/38212.html" TargetMode="External"/><Relationship Id="rId1" Type="http://schemas.openxmlformats.org/officeDocument/2006/relationships/hyperlink" Target="http://papers.ssrn.com/sol3/papers.cfm?abstract_id=183649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>
      <selection activeCell="B12" sqref="B12"/>
    </sheetView>
  </sheetViews>
  <sheetFormatPr defaultRowHeight="14.4" x14ac:dyDescent="0.3"/>
  <cols>
    <col min="2" max="2" width="70.88671875" style="4" customWidth="1"/>
  </cols>
  <sheetData>
    <row r="1" spans="1:3" x14ac:dyDescent="0.3">
      <c r="A1" s="1" t="s">
        <v>0</v>
      </c>
    </row>
    <row r="3" spans="1:3" x14ac:dyDescent="0.3">
      <c r="A3" s="1" t="s">
        <v>1</v>
      </c>
      <c r="B3" s="7" t="s">
        <v>478</v>
      </c>
    </row>
    <row r="4" spans="1:3" ht="57.6" x14ac:dyDescent="0.3">
      <c r="A4" s="113"/>
      <c r="B4" s="114" t="s">
        <v>479</v>
      </c>
      <c r="C4" s="113"/>
    </row>
    <row r="5" spans="1:3" x14ac:dyDescent="0.3">
      <c r="A5" s="113"/>
      <c r="B5" s="115"/>
      <c r="C5" s="113"/>
    </row>
    <row r="6" spans="1:3" ht="43.2" x14ac:dyDescent="0.3">
      <c r="A6" s="113"/>
      <c r="B6" s="116" t="s">
        <v>480</v>
      </c>
      <c r="C6" s="113"/>
    </row>
    <row r="7" spans="1:3" x14ac:dyDescent="0.3">
      <c r="A7" s="113"/>
      <c r="B7" s="116"/>
      <c r="C7" s="113"/>
    </row>
    <row r="8" spans="1:3" ht="15.6" x14ac:dyDescent="0.3">
      <c r="A8" s="99" t="s">
        <v>481</v>
      </c>
      <c r="B8" s="119"/>
      <c r="C8" s="113"/>
    </row>
    <row r="9" spans="1:3" x14ac:dyDescent="0.3">
      <c r="A9" t="s">
        <v>482</v>
      </c>
    </row>
    <row r="10" spans="1:3" ht="15.6" x14ac:dyDescent="0.3">
      <c r="A10" t="s">
        <v>483</v>
      </c>
      <c r="B10" s="112"/>
    </row>
    <row r="12" spans="1:3" x14ac:dyDescent="0.3">
      <c r="A12" s="1" t="s">
        <v>2</v>
      </c>
    </row>
    <row r="13" spans="1:3" x14ac:dyDescent="0.3">
      <c r="A13" t="s">
        <v>3</v>
      </c>
    </row>
    <row r="14" spans="1:3" x14ac:dyDescent="0.3">
      <c r="A14" t="s">
        <v>4</v>
      </c>
    </row>
    <row r="15" spans="1:3" x14ac:dyDescent="0.3">
      <c r="A15" t="s">
        <v>5</v>
      </c>
    </row>
    <row r="16" spans="1:3" x14ac:dyDescent="0.3">
      <c r="A16" t="s">
        <v>6</v>
      </c>
    </row>
    <row r="17" spans="1:1" x14ac:dyDescent="0.3">
      <c r="A17" t="s">
        <v>7</v>
      </c>
    </row>
    <row r="18" spans="1:1" x14ac:dyDescent="0.3">
      <c r="A18" t="s">
        <v>8</v>
      </c>
    </row>
    <row r="19" spans="1:1" x14ac:dyDescent="0.3">
      <c r="A19" t="s">
        <v>9</v>
      </c>
    </row>
    <row r="20" spans="1:1" x14ac:dyDescent="0.3">
      <c r="A20" t="s">
        <v>10</v>
      </c>
    </row>
    <row r="21" spans="1:1" x14ac:dyDescent="0.3">
      <c r="A21" t="s">
        <v>11</v>
      </c>
    </row>
    <row r="22" spans="1:1" x14ac:dyDescent="0.3">
      <c r="A22" t="s">
        <v>12</v>
      </c>
    </row>
    <row r="23" spans="1:1" x14ac:dyDescent="0.3">
      <c r="A23" t="s">
        <v>13</v>
      </c>
    </row>
    <row r="25" spans="1:1" x14ac:dyDescent="0.3">
      <c r="A25" t="s">
        <v>34</v>
      </c>
    </row>
    <row r="26" spans="1:1" x14ac:dyDescent="0.3">
      <c r="A26" t="s">
        <v>35</v>
      </c>
    </row>
    <row r="27" spans="1:1" x14ac:dyDescent="0.3">
      <c r="A27" t="s">
        <v>36</v>
      </c>
    </row>
    <row r="28" spans="1:1" x14ac:dyDescent="0.3">
      <c r="A28" t="s">
        <v>38</v>
      </c>
    </row>
    <row r="29" spans="1:1" x14ac:dyDescent="0.3">
      <c r="A29" t="s">
        <v>37</v>
      </c>
    </row>
    <row r="30" spans="1:1" x14ac:dyDescent="0.3">
      <c r="A30" t="s">
        <v>39</v>
      </c>
    </row>
    <row r="31" spans="1:1" x14ac:dyDescent="0.3">
      <c r="A31" t="s">
        <v>40</v>
      </c>
    </row>
    <row r="32" spans="1:1" x14ac:dyDescent="0.3">
      <c r="A32" t="s">
        <v>41</v>
      </c>
    </row>
    <row r="34" spans="1:1" x14ac:dyDescent="0.3">
      <c r="A34" s="1"/>
    </row>
  </sheetData>
  <hyperlinks>
    <hyperlink ref="B4" r:id="rId1" xr:uid="{BE9F8088-4CB0-4B63-B342-F1FAC5916B1B}"/>
    <hyperlink ref="B6" r:id="rId2" xr:uid="{2B36275E-95CE-431A-A629-2B2F8A9A632E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0CF70-FF31-4596-8BA7-9EB25A44F9C9}">
  <dimension ref="A1:CF180"/>
  <sheetViews>
    <sheetView zoomScale="40" zoomScaleNormal="40" workbookViewId="0">
      <pane xSplit="3" topLeftCell="D1" activePane="topRight" state="frozen"/>
      <selection pane="topRight" activeCell="AH178" sqref="AH178"/>
    </sheetView>
  </sheetViews>
  <sheetFormatPr defaultRowHeight="14.4" x14ac:dyDescent="0.3"/>
  <cols>
    <col min="2" max="2" width="37.33203125" customWidth="1"/>
    <col min="4" max="6" width="8.88671875" style="92"/>
    <col min="7" max="7" width="8.88671875" style="31"/>
    <col min="8" max="8" width="8.88671875" style="75"/>
    <col min="9" max="10" width="8.88671875" style="69"/>
    <col min="11" max="11" width="8.88671875" style="92"/>
    <col min="12" max="21" width="8.88671875" style="69"/>
    <col min="22" max="22" width="8.88671875" style="75"/>
    <col min="23" max="23" width="8.88671875" style="69"/>
    <col min="24" max="24" width="8.88671875" style="81"/>
    <col min="25" max="28" width="8.88671875" style="69"/>
    <col min="29" max="30" width="8.88671875" style="31"/>
    <col min="31" max="41" width="8.88671875" style="69"/>
    <col min="42" max="42" width="8.88671875" style="86"/>
    <col min="43" max="71" width="8.88671875" style="69"/>
  </cols>
  <sheetData>
    <row r="1" spans="1:84" x14ac:dyDescent="0.3">
      <c r="A1" s="13" t="s">
        <v>48</v>
      </c>
      <c r="B1" s="14" t="s">
        <v>49</v>
      </c>
      <c r="D1" s="117" t="s">
        <v>21</v>
      </c>
      <c r="E1" s="117"/>
      <c r="F1" s="117"/>
      <c r="G1" s="33" t="s">
        <v>19</v>
      </c>
      <c r="H1" s="72" t="s">
        <v>474</v>
      </c>
      <c r="I1" s="118" t="s">
        <v>23</v>
      </c>
      <c r="J1" s="118"/>
      <c r="K1" s="96" t="s">
        <v>21</v>
      </c>
      <c r="L1" s="118" t="s">
        <v>23</v>
      </c>
      <c r="M1" s="118"/>
      <c r="N1" s="118"/>
      <c r="O1" s="118"/>
      <c r="P1" s="118"/>
      <c r="Q1" s="118"/>
      <c r="R1" s="118"/>
      <c r="S1" s="118"/>
      <c r="T1" s="118"/>
      <c r="U1" s="118"/>
      <c r="V1" s="72" t="s">
        <v>474</v>
      </c>
      <c r="W1" s="66" t="s">
        <v>23</v>
      </c>
      <c r="X1" s="78" t="s">
        <v>18</v>
      </c>
      <c r="Y1" s="118" t="s">
        <v>23</v>
      </c>
      <c r="Z1" s="118"/>
      <c r="AA1" s="118"/>
      <c r="AB1" s="118"/>
      <c r="AC1" s="33" t="s">
        <v>472</v>
      </c>
      <c r="AD1" s="33" t="s">
        <v>475</v>
      </c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5" t="s">
        <v>477</v>
      </c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15"/>
      <c r="BU1" s="16"/>
      <c r="BV1" s="15"/>
      <c r="BX1" s="15"/>
      <c r="BY1" s="15"/>
      <c r="BZ1" s="15"/>
      <c r="CA1" s="15"/>
    </row>
    <row r="2" spans="1:84" x14ac:dyDescent="0.3">
      <c r="A2" s="13" t="s">
        <v>50</v>
      </c>
      <c r="B2" s="14" t="s">
        <v>50</v>
      </c>
      <c r="D2" s="90" t="s">
        <v>51</v>
      </c>
      <c r="E2" s="90" t="s">
        <v>52</v>
      </c>
      <c r="F2" s="90" t="s">
        <v>53</v>
      </c>
      <c r="G2" s="34" t="s">
        <v>54</v>
      </c>
      <c r="H2" s="73" t="s">
        <v>55</v>
      </c>
      <c r="I2" s="67" t="s">
        <v>56</v>
      </c>
      <c r="J2" s="67" t="s">
        <v>57</v>
      </c>
      <c r="K2" s="90" t="s">
        <v>58</v>
      </c>
      <c r="L2" s="67" t="s">
        <v>59</v>
      </c>
      <c r="M2" s="67" t="s">
        <v>60</v>
      </c>
      <c r="N2" s="67" t="s">
        <v>61</v>
      </c>
      <c r="O2" s="67" t="s">
        <v>62</v>
      </c>
      <c r="P2" s="67" t="s">
        <v>63</v>
      </c>
      <c r="Q2" s="67" t="s">
        <v>64</v>
      </c>
      <c r="R2" s="67" t="s">
        <v>65</v>
      </c>
      <c r="S2" s="67" t="s">
        <v>66</v>
      </c>
      <c r="T2" s="67" t="s">
        <v>67</v>
      </c>
      <c r="U2" s="67" t="s">
        <v>68</v>
      </c>
      <c r="V2" s="73" t="s">
        <v>69</v>
      </c>
      <c r="W2" s="67" t="s">
        <v>70</v>
      </c>
      <c r="X2" s="79" t="s">
        <v>71</v>
      </c>
      <c r="Y2" s="67" t="s">
        <v>72</v>
      </c>
      <c r="Z2" s="67" t="s">
        <v>73</v>
      </c>
      <c r="AA2" s="67" t="s">
        <v>74</v>
      </c>
      <c r="AB2" s="67" t="s">
        <v>75</v>
      </c>
      <c r="AC2" s="34" t="s">
        <v>76</v>
      </c>
      <c r="AD2" s="34" t="s">
        <v>77</v>
      </c>
      <c r="AE2" s="67" t="s">
        <v>78</v>
      </c>
      <c r="AF2" s="67" t="s">
        <v>79</v>
      </c>
      <c r="AG2" s="67" t="s">
        <v>80</v>
      </c>
      <c r="AH2" s="67" t="s">
        <v>81</v>
      </c>
      <c r="AI2" s="67" t="s">
        <v>82</v>
      </c>
      <c r="AJ2" s="67" t="s">
        <v>83</v>
      </c>
      <c r="AK2" s="67" t="s">
        <v>84</v>
      </c>
      <c r="AL2" s="67" t="s">
        <v>85</v>
      </c>
      <c r="AM2" s="67" t="s">
        <v>86</v>
      </c>
      <c r="AN2" s="67" t="s">
        <v>87</v>
      </c>
      <c r="AO2" s="67" t="s">
        <v>88</v>
      </c>
      <c r="AP2" s="84" t="s">
        <v>89</v>
      </c>
      <c r="AQ2" s="67" t="s">
        <v>90</v>
      </c>
      <c r="AR2" s="67" t="s">
        <v>91</v>
      </c>
      <c r="AS2" s="67" t="s">
        <v>92</v>
      </c>
      <c r="AT2" s="67" t="s">
        <v>93</v>
      </c>
      <c r="AU2" s="67" t="s">
        <v>94</v>
      </c>
      <c r="AV2" s="67" t="s">
        <v>95</v>
      </c>
      <c r="AW2" s="67" t="s">
        <v>96</v>
      </c>
      <c r="AX2" s="67" t="s">
        <v>97</v>
      </c>
      <c r="AY2" s="67" t="s">
        <v>98</v>
      </c>
      <c r="AZ2" s="67" t="s">
        <v>99</v>
      </c>
      <c r="BA2" s="67" t="s">
        <v>100</v>
      </c>
      <c r="BB2" s="67" t="s">
        <v>101</v>
      </c>
      <c r="BC2" s="67" t="s">
        <v>102</v>
      </c>
      <c r="BD2" s="67" t="s">
        <v>103</v>
      </c>
      <c r="BE2" s="67" t="s">
        <v>104</v>
      </c>
      <c r="BF2" s="67" t="s">
        <v>105</v>
      </c>
      <c r="BG2" s="67" t="s">
        <v>106</v>
      </c>
      <c r="BH2" s="67" t="s">
        <v>107</v>
      </c>
      <c r="BI2" s="67" t="s">
        <v>108</v>
      </c>
      <c r="BJ2" s="67" t="s">
        <v>109</v>
      </c>
      <c r="BK2" s="67" t="s">
        <v>110</v>
      </c>
      <c r="BL2" s="67" t="s">
        <v>111</v>
      </c>
      <c r="BM2" s="67" t="s">
        <v>112</v>
      </c>
      <c r="BN2" s="67" t="s">
        <v>113</v>
      </c>
      <c r="BO2" s="67" t="s">
        <v>114</v>
      </c>
      <c r="BP2" s="67" t="s">
        <v>115</v>
      </c>
      <c r="BQ2" s="67" t="s">
        <v>116</v>
      </c>
      <c r="BR2" s="67" t="s">
        <v>117</v>
      </c>
      <c r="BS2" s="67">
        <v>9700</v>
      </c>
      <c r="BT2" s="13"/>
      <c r="BU2" s="14"/>
      <c r="BV2" s="14"/>
      <c r="BW2" s="17"/>
      <c r="BX2" s="13"/>
      <c r="BY2" s="13"/>
      <c r="BZ2" s="18"/>
      <c r="CA2" s="13"/>
      <c r="CB2" s="13"/>
    </row>
    <row r="3" spans="1:84" ht="114" x14ac:dyDescent="0.3">
      <c r="A3" s="13"/>
      <c r="B3" s="14"/>
      <c r="D3" s="91" t="s">
        <v>118</v>
      </c>
      <c r="E3" s="91" t="s">
        <v>119</v>
      </c>
      <c r="F3" s="91" t="s">
        <v>120</v>
      </c>
      <c r="G3" s="35" t="s">
        <v>121</v>
      </c>
      <c r="H3" s="74" t="s">
        <v>122</v>
      </c>
      <c r="I3" s="68" t="s">
        <v>123</v>
      </c>
      <c r="J3" s="68" t="s">
        <v>124</v>
      </c>
      <c r="K3" s="91" t="s">
        <v>125</v>
      </c>
      <c r="L3" s="68" t="s">
        <v>126</v>
      </c>
      <c r="M3" s="68" t="s">
        <v>127</v>
      </c>
      <c r="N3" s="68" t="s">
        <v>128</v>
      </c>
      <c r="O3" s="68" t="s">
        <v>129</v>
      </c>
      <c r="P3" s="68" t="s">
        <v>130</v>
      </c>
      <c r="Q3" s="68" t="s">
        <v>131</v>
      </c>
      <c r="R3" s="68" t="s">
        <v>132</v>
      </c>
      <c r="S3" s="68" t="s">
        <v>133</v>
      </c>
      <c r="T3" s="68" t="s">
        <v>134</v>
      </c>
      <c r="U3" s="68" t="s">
        <v>135</v>
      </c>
      <c r="V3" s="74" t="s">
        <v>136</v>
      </c>
      <c r="W3" s="68" t="s">
        <v>137</v>
      </c>
      <c r="X3" s="80" t="s">
        <v>138</v>
      </c>
      <c r="Y3" s="68" t="s">
        <v>139</v>
      </c>
      <c r="Z3" s="68" t="s">
        <v>140</v>
      </c>
      <c r="AA3" s="68" t="s">
        <v>141</v>
      </c>
      <c r="AB3" s="68" t="s">
        <v>142</v>
      </c>
      <c r="AC3" s="35" t="s">
        <v>143</v>
      </c>
      <c r="AD3" s="35" t="s">
        <v>144</v>
      </c>
      <c r="AE3" s="68" t="s">
        <v>145</v>
      </c>
      <c r="AF3" s="68" t="s">
        <v>146</v>
      </c>
      <c r="AG3" s="68" t="s">
        <v>147</v>
      </c>
      <c r="AH3" s="68" t="s">
        <v>148</v>
      </c>
      <c r="AI3" s="68" t="s">
        <v>149</v>
      </c>
      <c r="AJ3" s="68" t="s">
        <v>150</v>
      </c>
      <c r="AK3" s="68" t="s">
        <v>151</v>
      </c>
      <c r="AL3" s="68" t="s">
        <v>152</v>
      </c>
      <c r="AM3" s="68" t="s">
        <v>153</v>
      </c>
      <c r="AN3" s="68" t="s">
        <v>154</v>
      </c>
      <c r="AO3" s="68" t="s">
        <v>155</v>
      </c>
      <c r="AP3" s="85" t="s">
        <v>156</v>
      </c>
      <c r="AQ3" s="68" t="s">
        <v>157</v>
      </c>
      <c r="AR3" s="68" t="s">
        <v>158</v>
      </c>
      <c r="AS3" s="68" t="s">
        <v>159</v>
      </c>
      <c r="AT3" s="68" t="s">
        <v>160</v>
      </c>
      <c r="AU3" s="68" t="s">
        <v>161</v>
      </c>
      <c r="AV3" s="68" t="s">
        <v>162</v>
      </c>
      <c r="AW3" s="68" t="s">
        <v>163</v>
      </c>
      <c r="AX3" s="68" t="s">
        <v>164</v>
      </c>
      <c r="AY3" s="68" t="s">
        <v>165</v>
      </c>
      <c r="AZ3" s="68" t="s">
        <v>166</v>
      </c>
      <c r="BA3" s="68" t="s">
        <v>167</v>
      </c>
      <c r="BB3" s="68" t="s">
        <v>168</v>
      </c>
      <c r="BC3" s="68" t="s">
        <v>169</v>
      </c>
      <c r="BD3" s="68" t="s">
        <v>170</v>
      </c>
      <c r="BE3" s="68" t="s">
        <v>171</v>
      </c>
      <c r="BF3" s="68" t="s">
        <v>172</v>
      </c>
      <c r="BG3" s="68" t="s">
        <v>173</v>
      </c>
      <c r="BH3" s="68" t="s">
        <v>174</v>
      </c>
      <c r="BI3" s="68" t="s">
        <v>175</v>
      </c>
      <c r="BJ3" s="68" t="s">
        <v>176</v>
      </c>
      <c r="BK3" s="68" t="s">
        <v>177</v>
      </c>
      <c r="BL3" s="68" t="s">
        <v>178</v>
      </c>
      <c r="BM3" s="68" t="s">
        <v>179</v>
      </c>
      <c r="BN3" s="68" t="s">
        <v>180</v>
      </c>
      <c r="BO3" s="68" t="s">
        <v>181</v>
      </c>
      <c r="BP3" s="68" t="s">
        <v>182</v>
      </c>
      <c r="BQ3" s="68" t="s">
        <v>183</v>
      </c>
      <c r="BR3" s="68" t="s">
        <v>184</v>
      </c>
      <c r="BS3" s="68" t="s">
        <v>185</v>
      </c>
      <c r="BT3" s="19" t="s">
        <v>186</v>
      </c>
      <c r="BU3" s="19" t="s">
        <v>187</v>
      </c>
      <c r="BV3" s="19" t="s">
        <v>188</v>
      </c>
      <c r="BW3" s="19" t="s">
        <v>189</v>
      </c>
      <c r="BX3" s="19" t="s">
        <v>190</v>
      </c>
      <c r="BY3" s="19" t="s">
        <v>191</v>
      </c>
      <c r="BZ3" s="19" t="s">
        <v>192</v>
      </c>
      <c r="CA3" s="19" t="s">
        <v>193</v>
      </c>
      <c r="CB3" s="20" t="s">
        <v>194</v>
      </c>
    </row>
    <row r="4" spans="1:84" x14ac:dyDescent="0.3">
      <c r="C4">
        <v>0</v>
      </c>
      <c r="D4" s="92">
        <f>C4+1</f>
        <v>1</v>
      </c>
      <c r="E4" s="92">
        <f t="shared" ref="E4:BP4" si="0">D4+1</f>
        <v>2</v>
      </c>
      <c r="F4" s="92">
        <f t="shared" si="0"/>
        <v>3</v>
      </c>
      <c r="G4" s="31">
        <f t="shared" si="0"/>
        <v>4</v>
      </c>
      <c r="H4" s="75">
        <f t="shared" si="0"/>
        <v>5</v>
      </c>
      <c r="I4" s="69">
        <f t="shared" si="0"/>
        <v>6</v>
      </c>
      <c r="J4" s="69">
        <f t="shared" si="0"/>
        <v>7</v>
      </c>
      <c r="K4" s="92">
        <f t="shared" si="0"/>
        <v>8</v>
      </c>
      <c r="L4" s="69">
        <f t="shared" si="0"/>
        <v>9</v>
      </c>
      <c r="M4" s="69">
        <f t="shared" si="0"/>
        <v>10</v>
      </c>
      <c r="N4" s="69">
        <f t="shared" si="0"/>
        <v>11</v>
      </c>
      <c r="O4" s="69">
        <f t="shared" si="0"/>
        <v>12</v>
      </c>
      <c r="P4" s="69">
        <f t="shared" si="0"/>
        <v>13</v>
      </c>
      <c r="Q4" s="69">
        <f t="shared" si="0"/>
        <v>14</v>
      </c>
      <c r="R4" s="69">
        <f t="shared" si="0"/>
        <v>15</v>
      </c>
      <c r="S4" s="69">
        <f t="shared" si="0"/>
        <v>16</v>
      </c>
      <c r="T4" s="69">
        <f t="shared" si="0"/>
        <v>17</v>
      </c>
      <c r="U4" s="69">
        <f t="shared" si="0"/>
        <v>18</v>
      </c>
      <c r="V4" s="75">
        <f t="shared" si="0"/>
        <v>19</v>
      </c>
      <c r="W4" s="69">
        <f t="shared" si="0"/>
        <v>20</v>
      </c>
      <c r="X4" s="81">
        <f t="shared" si="0"/>
        <v>21</v>
      </c>
      <c r="Y4" s="69">
        <f t="shared" si="0"/>
        <v>22</v>
      </c>
      <c r="Z4" s="69">
        <f t="shared" si="0"/>
        <v>23</v>
      </c>
      <c r="AA4" s="69">
        <f t="shared" si="0"/>
        <v>24</v>
      </c>
      <c r="AB4" s="69">
        <f t="shared" si="0"/>
        <v>25</v>
      </c>
      <c r="AC4" s="31">
        <f t="shared" si="0"/>
        <v>26</v>
      </c>
      <c r="AD4" s="31">
        <f t="shared" si="0"/>
        <v>27</v>
      </c>
      <c r="AE4" s="69">
        <f t="shared" si="0"/>
        <v>28</v>
      </c>
      <c r="AF4" s="69">
        <f t="shared" si="0"/>
        <v>29</v>
      </c>
      <c r="AG4" s="69">
        <f t="shared" si="0"/>
        <v>30</v>
      </c>
      <c r="AH4" s="69">
        <f t="shared" si="0"/>
        <v>31</v>
      </c>
      <c r="AI4" s="69">
        <f t="shared" si="0"/>
        <v>32</v>
      </c>
      <c r="AJ4" s="69">
        <f t="shared" si="0"/>
        <v>33</v>
      </c>
      <c r="AK4" s="69">
        <f t="shared" si="0"/>
        <v>34</v>
      </c>
      <c r="AL4" s="69">
        <f t="shared" si="0"/>
        <v>35</v>
      </c>
      <c r="AM4" s="69">
        <f t="shared" si="0"/>
        <v>36</v>
      </c>
      <c r="AN4" s="69">
        <f t="shared" si="0"/>
        <v>37</v>
      </c>
      <c r="AO4" s="69">
        <f t="shared" si="0"/>
        <v>38</v>
      </c>
      <c r="AP4" s="86">
        <f t="shared" si="0"/>
        <v>39</v>
      </c>
      <c r="AQ4" s="69">
        <f t="shared" si="0"/>
        <v>40</v>
      </c>
      <c r="AR4" s="69">
        <f t="shared" si="0"/>
        <v>41</v>
      </c>
      <c r="AS4" s="69">
        <f t="shared" si="0"/>
        <v>42</v>
      </c>
      <c r="AT4" s="69">
        <f t="shared" si="0"/>
        <v>43</v>
      </c>
      <c r="AU4" s="69">
        <f t="shared" si="0"/>
        <v>44</v>
      </c>
      <c r="AV4" s="69">
        <f t="shared" si="0"/>
        <v>45</v>
      </c>
      <c r="AW4" s="69">
        <f t="shared" si="0"/>
        <v>46</v>
      </c>
      <c r="AX4" s="69">
        <f t="shared" si="0"/>
        <v>47</v>
      </c>
      <c r="AY4" s="69">
        <f t="shared" si="0"/>
        <v>48</v>
      </c>
      <c r="AZ4" s="69">
        <f t="shared" si="0"/>
        <v>49</v>
      </c>
      <c r="BA4" s="69">
        <f t="shared" si="0"/>
        <v>50</v>
      </c>
      <c r="BB4" s="69">
        <f t="shared" si="0"/>
        <v>51</v>
      </c>
      <c r="BC4" s="69">
        <f t="shared" si="0"/>
        <v>52</v>
      </c>
      <c r="BD4" s="69">
        <f t="shared" si="0"/>
        <v>53</v>
      </c>
      <c r="BE4" s="69">
        <f t="shared" si="0"/>
        <v>54</v>
      </c>
      <c r="BF4" s="69">
        <f t="shared" si="0"/>
        <v>55</v>
      </c>
      <c r="BG4" s="69">
        <f t="shared" si="0"/>
        <v>56</v>
      </c>
      <c r="BH4" s="69">
        <f t="shared" si="0"/>
        <v>57</v>
      </c>
      <c r="BI4" s="69">
        <f t="shared" si="0"/>
        <v>58</v>
      </c>
      <c r="BJ4" s="69">
        <f t="shared" si="0"/>
        <v>59</v>
      </c>
      <c r="BK4" s="69">
        <f t="shared" si="0"/>
        <v>60</v>
      </c>
      <c r="BL4" s="69">
        <f t="shared" si="0"/>
        <v>61</v>
      </c>
      <c r="BM4" s="69">
        <f t="shared" si="0"/>
        <v>62</v>
      </c>
      <c r="BN4" s="69">
        <f t="shared" si="0"/>
        <v>63</v>
      </c>
      <c r="BO4" s="69">
        <f t="shared" si="0"/>
        <v>64</v>
      </c>
      <c r="BP4" s="69">
        <f t="shared" si="0"/>
        <v>65</v>
      </c>
      <c r="BQ4" s="69">
        <f t="shared" ref="BQ4:CB4" si="1">BP4+1</f>
        <v>66</v>
      </c>
      <c r="BR4" s="69">
        <f t="shared" si="1"/>
        <v>67</v>
      </c>
      <c r="BS4" s="69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3">
      <c r="A5" s="21" t="s">
        <v>195</v>
      </c>
      <c r="B5" s="21" t="s">
        <v>196</v>
      </c>
      <c r="C5">
        <f>C4+1</f>
        <v>1</v>
      </c>
      <c r="D5" s="93">
        <v>165.76142175353957</v>
      </c>
      <c r="E5" s="93">
        <v>164.13098153957029</v>
      </c>
      <c r="F5" s="93">
        <v>0</v>
      </c>
      <c r="G5" s="32">
        <v>0</v>
      </c>
      <c r="H5" s="76">
        <v>0</v>
      </c>
      <c r="I5" s="70">
        <v>0</v>
      </c>
      <c r="J5" s="70">
        <v>0</v>
      </c>
      <c r="K5" s="93">
        <v>25.000083280861706</v>
      </c>
      <c r="L5" s="70">
        <v>0</v>
      </c>
      <c r="M5" s="70">
        <v>8453.2890293591936</v>
      </c>
      <c r="N5" s="70">
        <v>208.69634738806283</v>
      </c>
      <c r="O5" s="70">
        <v>0</v>
      </c>
      <c r="P5" s="70">
        <v>0</v>
      </c>
      <c r="Q5" s="70">
        <v>0</v>
      </c>
      <c r="R5" s="70">
        <v>0</v>
      </c>
      <c r="S5" s="70">
        <v>0</v>
      </c>
      <c r="T5" s="70">
        <v>0</v>
      </c>
      <c r="U5" s="70">
        <v>0</v>
      </c>
      <c r="V5" s="76">
        <v>0</v>
      </c>
      <c r="W5" s="70">
        <v>0</v>
      </c>
      <c r="X5" s="82">
        <v>0</v>
      </c>
      <c r="Y5" s="70">
        <v>0</v>
      </c>
      <c r="Z5" s="70">
        <v>0</v>
      </c>
      <c r="AA5" s="70">
        <v>0</v>
      </c>
      <c r="AB5" s="70">
        <v>0</v>
      </c>
      <c r="AC5" s="32">
        <v>0</v>
      </c>
      <c r="AD5" s="32">
        <v>0</v>
      </c>
      <c r="AE5" s="70">
        <v>0</v>
      </c>
      <c r="AF5" s="70">
        <v>0</v>
      </c>
      <c r="AG5" s="70">
        <v>0</v>
      </c>
      <c r="AH5" s="70">
        <v>0</v>
      </c>
      <c r="AI5" s="70">
        <v>0</v>
      </c>
      <c r="AJ5" s="70">
        <v>0</v>
      </c>
      <c r="AK5" s="70">
        <v>0</v>
      </c>
      <c r="AL5" s="70">
        <v>0</v>
      </c>
      <c r="AM5" s="70">
        <v>0</v>
      </c>
      <c r="AN5" s="70">
        <v>0</v>
      </c>
      <c r="AO5" s="70">
        <v>0</v>
      </c>
      <c r="AP5" s="87">
        <v>0</v>
      </c>
      <c r="AQ5" s="70">
        <v>0</v>
      </c>
      <c r="AR5" s="70">
        <v>0</v>
      </c>
      <c r="AS5" s="70">
        <v>341.30548479089452</v>
      </c>
      <c r="AT5" s="70">
        <v>0</v>
      </c>
      <c r="AU5" s="70">
        <v>0</v>
      </c>
      <c r="AV5" s="70">
        <v>0</v>
      </c>
      <c r="AW5" s="70">
        <v>0</v>
      </c>
      <c r="AX5" s="70">
        <v>0.5434800713230804</v>
      </c>
      <c r="AY5" s="70">
        <v>0</v>
      </c>
      <c r="AZ5" s="70">
        <v>0</v>
      </c>
      <c r="BA5" s="70">
        <v>0</v>
      </c>
      <c r="BB5" s="70">
        <v>0</v>
      </c>
      <c r="BC5" s="70">
        <v>0</v>
      </c>
      <c r="BD5" s="70">
        <v>0</v>
      </c>
      <c r="BE5" s="70">
        <v>0</v>
      </c>
      <c r="BF5" s="70">
        <v>0</v>
      </c>
      <c r="BG5" s="70">
        <v>0</v>
      </c>
      <c r="BH5" s="70">
        <v>0</v>
      </c>
      <c r="BI5" s="70">
        <v>0</v>
      </c>
      <c r="BJ5" s="70">
        <v>0</v>
      </c>
      <c r="BK5" s="70">
        <v>0</v>
      </c>
      <c r="BL5" s="70">
        <v>102.71773348006222</v>
      </c>
      <c r="BM5" s="70">
        <v>0</v>
      </c>
      <c r="BN5" s="70">
        <v>0</v>
      </c>
      <c r="BO5" s="70">
        <v>0</v>
      </c>
      <c r="BP5" s="70">
        <v>0</v>
      </c>
      <c r="BQ5" s="70">
        <v>0</v>
      </c>
      <c r="BR5" s="70">
        <v>0</v>
      </c>
      <c r="BS5" s="70">
        <v>0</v>
      </c>
      <c r="BT5" s="22">
        <v>9461.4445616635094</v>
      </c>
      <c r="BU5" s="22">
        <v>1060.2717560419042</v>
      </c>
      <c r="BV5" s="22">
        <v>0</v>
      </c>
      <c r="BW5" s="22">
        <v>0</v>
      </c>
      <c r="BX5" s="22">
        <v>322.28368229458675</v>
      </c>
      <c r="BY5" s="22">
        <v>0</v>
      </c>
      <c r="BZ5" s="22">
        <v>192</v>
      </c>
      <c r="CA5" s="22">
        <v>1574.5554383364915</v>
      </c>
      <c r="CB5" s="22">
        <v>11036</v>
      </c>
      <c r="CC5" s="22"/>
      <c r="CD5" s="22">
        <f>SUM(D5:BS5)-BT5</f>
        <v>0</v>
      </c>
      <c r="CE5" s="22">
        <f>SUM(BU5:BZ5)-CA5</f>
        <v>0</v>
      </c>
      <c r="CF5" s="22">
        <f>BT5+CA5-CB5</f>
        <v>0</v>
      </c>
    </row>
    <row r="6" spans="1:84" x14ac:dyDescent="0.3">
      <c r="A6" s="21" t="s">
        <v>197</v>
      </c>
      <c r="B6" s="23" t="s">
        <v>198</v>
      </c>
      <c r="C6">
        <f t="shared" ref="C6:C69" si="2">C5+1</f>
        <v>2</v>
      </c>
      <c r="D6" s="93">
        <v>685.87500204165474</v>
      </c>
      <c r="E6" s="93">
        <v>2654.34407859678</v>
      </c>
      <c r="F6" s="93">
        <v>10.948973806822309</v>
      </c>
      <c r="G6" s="32">
        <v>0</v>
      </c>
      <c r="H6" s="76">
        <v>0</v>
      </c>
      <c r="I6" s="70">
        <v>0</v>
      </c>
      <c r="J6" s="70">
        <v>0</v>
      </c>
      <c r="K6" s="93">
        <v>443.43343917630352</v>
      </c>
      <c r="L6" s="70">
        <v>0</v>
      </c>
      <c r="M6" s="70">
        <v>7471.8925535985991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6">
        <v>0</v>
      </c>
      <c r="W6" s="70">
        <v>0</v>
      </c>
      <c r="X6" s="82">
        <v>0</v>
      </c>
      <c r="Y6" s="70">
        <v>0</v>
      </c>
      <c r="Z6" s="70">
        <v>0</v>
      </c>
      <c r="AA6" s="70">
        <v>0</v>
      </c>
      <c r="AB6" s="70">
        <v>0</v>
      </c>
      <c r="AC6" s="32">
        <v>0</v>
      </c>
      <c r="AD6" s="32">
        <v>0</v>
      </c>
      <c r="AE6" s="70">
        <v>0</v>
      </c>
      <c r="AF6" s="70">
        <v>0</v>
      </c>
      <c r="AG6" s="70">
        <v>0</v>
      </c>
      <c r="AH6" s="70">
        <v>0</v>
      </c>
      <c r="AI6" s="70">
        <v>0</v>
      </c>
      <c r="AJ6" s="70">
        <v>0</v>
      </c>
      <c r="AK6" s="70">
        <v>0</v>
      </c>
      <c r="AL6" s="70">
        <v>0</v>
      </c>
      <c r="AM6" s="70">
        <v>0</v>
      </c>
      <c r="AN6" s="70">
        <v>0</v>
      </c>
      <c r="AO6" s="70">
        <v>0</v>
      </c>
      <c r="AP6" s="87">
        <v>0</v>
      </c>
      <c r="AQ6" s="70">
        <v>0</v>
      </c>
      <c r="AR6" s="70">
        <v>0</v>
      </c>
      <c r="AS6" s="70">
        <v>344.11060535727256</v>
      </c>
      <c r="AT6" s="70">
        <v>0</v>
      </c>
      <c r="AU6" s="70">
        <v>0</v>
      </c>
      <c r="AV6" s="70">
        <v>0</v>
      </c>
      <c r="AW6" s="70">
        <v>0</v>
      </c>
      <c r="AX6" s="70">
        <v>0</v>
      </c>
      <c r="AY6" s="70">
        <v>119.65664231741523</v>
      </c>
      <c r="AZ6" s="70">
        <v>0</v>
      </c>
      <c r="BA6" s="70">
        <v>0</v>
      </c>
      <c r="BB6" s="70">
        <v>0</v>
      </c>
      <c r="BC6" s="70">
        <v>0</v>
      </c>
      <c r="BD6" s="70">
        <v>0</v>
      </c>
      <c r="BE6" s="70">
        <v>0</v>
      </c>
      <c r="BF6" s="70">
        <v>0</v>
      </c>
      <c r="BG6" s="70">
        <v>0</v>
      </c>
      <c r="BH6" s="70">
        <v>0</v>
      </c>
      <c r="BI6" s="70">
        <v>0</v>
      </c>
      <c r="BJ6" s="70">
        <v>0</v>
      </c>
      <c r="BK6" s="70">
        <v>0</v>
      </c>
      <c r="BL6" s="70">
        <v>150.93942462262183</v>
      </c>
      <c r="BM6" s="70">
        <v>0.78206955763016506</v>
      </c>
      <c r="BN6" s="70">
        <v>0</v>
      </c>
      <c r="BO6" s="70">
        <v>0</v>
      </c>
      <c r="BP6" s="70">
        <v>1.5641391152603301</v>
      </c>
      <c r="BQ6" s="70">
        <v>0</v>
      </c>
      <c r="BR6" s="70">
        <v>0</v>
      </c>
      <c r="BS6" s="70">
        <v>0</v>
      </c>
      <c r="BT6" s="22">
        <v>11883.546928190357</v>
      </c>
      <c r="BU6" s="22">
        <v>14258.218740006394</v>
      </c>
      <c r="BV6" s="22">
        <v>0</v>
      </c>
      <c r="BW6" s="22">
        <v>0</v>
      </c>
      <c r="BX6" s="22">
        <v>3444.2343318032467</v>
      </c>
      <c r="BY6" s="22">
        <v>0</v>
      </c>
      <c r="BZ6" s="22">
        <v>389</v>
      </c>
      <c r="CA6" s="22">
        <v>18091.453071809643</v>
      </c>
      <c r="CB6" s="22">
        <v>29975</v>
      </c>
      <c r="CD6" s="22">
        <f t="shared" ref="CD6:CD69" si="3">SUM(D6:BS6)-BT6</f>
        <v>0</v>
      </c>
      <c r="CE6" s="22">
        <f t="shared" ref="CE6:CE69" si="4">SUM(BU6:BZ6)-CA6</f>
        <v>0</v>
      </c>
      <c r="CF6" s="22">
        <f t="shared" ref="CF6:CF69" si="5">BT6+CA6-CB6</f>
        <v>0</v>
      </c>
    </row>
    <row r="7" spans="1:84" x14ac:dyDescent="0.3">
      <c r="A7" s="21" t="s">
        <v>199</v>
      </c>
      <c r="B7" s="21" t="s">
        <v>200</v>
      </c>
      <c r="C7">
        <f t="shared" si="2"/>
        <v>3</v>
      </c>
      <c r="D7" s="93">
        <v>275.84490103830575</v>
      </c>
      <c r="E7" s="93">
        <v>23.420793484384447</v>
      </c>
      <c r="F7" s="93">
        <v>0</v>
      </c>
      <c r="G7" s="32">
        <v>0</v>
      </c>
      <c r="H7" s="76">
        <v>0</v>
      </c>
      <c r="I7" s="70">
        <v>0</v>
      </c>
      <c r="J7" s="70">
        <v>0</v>
      </c>
      <c r="K7" s="93">
        <v>0</v>
      </c>
      <c r="L7" s="70">
        <v>0</v>
      </c>
      <c r="M7" s="70">
        <v>493.57153676350941</v>
      </c>
      <c r="N7" s="70">
        <v>0</v>
      </c>
      <c r="O7" s="70">
        <v>0</v>
      </c>
      <c r="P7" s="70">
        <v>2975.3082093125431</v>
      </c>
      <c r="Q7" s="70">
        <v>0</v>
      </c>
      <c r="R7" s="70">
        <v>0</v>
      </c>
      <c r="S7" s="70">
        <v>0</v>
      </c>
      <c r="T7" s="70">
        <v>0</v>
      </c>
      <c r="U7" s="70">
        <v>0</v>
      </c>
      <c r="V7" s="76">
        <v>0</v>
      </c>
      <c r="W7" s="70">
        <v>51.178770947358608</v>
      </c>
      <c r="X7" s="82">
        <v>0</v>
      </c>
      <c r="Y7" s="70">
        <v>0</v>
      </c>
      <c r="Z7" s="70">
        <v>0</v>
      </c>
      <c r="AA7" s="70">
        <v>0</v>
      </c>
      <c r="AB7" s="70">
        <v>0</v>
      </c>
      <c r="AC7" s="32">
        <v>0</v>
      </c>
      <c r="AD7" s="32">
        <v>0</v>
      </c>
      <c r="AE7" s="70">
        <v>0</v>
      </c>
      <c r="AF7" s="70">
        <v>0</v>
      </c>
      <c r="AG7" s="70">
        <v>0</v>
      </c>
      <c r="AH7" s="70">
        <v>0</v>
      </c>
      <c r="AI7" s="70">
        <v>0</v>
      </c>
      <c r="AJ7" s="70">
        <v>0</v>
      </c>
      <c r="AK7" s="70">
        <v>0</v>
      </c>
      <c r="AL7" s="70">
        <v>0</v>
      </c>
      <c r="AM7" s="70">
        <v>0</v>
      </c>
      <c r="AN7" s="70">
        <v>0</v>
      </c>
      <c r="AO7" s="70">
        <v>0</v>
      </c>
      <c r="AP7" s="87">
        <v>0</v>
      </c>
      <c r="AQ7" s="70">
        <v>0</v>
      </c>
      <c r="AR7" s="70">
        <v>0</v>
      </c>
      <c r="AS7" s="70">
        <v>158.74093361638347</v>
      </c>
      <c r="AT7" s="70">
        <v>0</v>
      </c>
      <c r="AU7" s="70">
        <v>0</v>
      </c>
      <c r="AV7" s="70">
        <v>0</v>
      </c>
      <c r="AW7" s="70">
        <v>0</v>
      </c>
      <c r="AX7" s="70">
        <v>0</v>
      </c>
      <c r="AY7" s="70">
        <v>0</v>
      </c>
      <c r="AZ7" s="70">
        <v>0</v>
      </c>
      <c r="BA7" s="70">
        <v>0</v>
      </c>
      <c r="BB7" s="70">
        <v>0</v>
      </c>
      <c r="BC7" s="70">
        <v>0</v>
      </c>
      <c r="BD7" s="70">
        <v>0</v>
      </c>
      <c r="BE7" s="70">
        <v>0</v>
      </c>
      <c r="BF7" s="70">
        <v>0</v>
      </c>
      <c r="BG7" s="70">
        <v>0</v>
      </c>
      <c r="BH7" s="70">
        <v>0</v>
      </c>
      <c r="BI7" s="70">
        <v>0</v>
      </c>
      <c r="BJ7" s="70">
        <v>0</v>
      </c>
      <c r="BK7" s="70">
        <v>0</v>
      </c>
      <c r="BL7" s="70">
        <v>0</v>
      </c>
      <c r="BM7" s="70">
        <v>0</v>
      </c>
      <c r="BN7" s="70">
        <v>0</v>
      </c>
      <c r="BO7" s="70">
        <v>0</v>
      </c>
      <c r="BP7" s="70">
        <v>0</v>
      </c>
      <c r="BQ7" s="70">
        <v>0</v>
      </c>
      <c r="BR7" s="70">
        <v>0</v>
      </c>
      <c r="BS7" s="70">
        <v>0</v>
      </c>
      <c r="BT7" s="22">
        <v>3978.0651451624844</v>
      </c>
      <c r="BU7" s="22">
        <v>4219.7302340632077</v>
      </c>
      <c r="BV7" s="22">
        <v>0</v>
      </c>
      <c r="BW7" s="22">
        <v>0</v>
      </c>
      <c r="BX7" s="22">
        <v>5.2046207743076547</v>
      </c>
      <c r="BY7" s="22">
        <v>0</v>
      </c>
      <c r="BZ7" s="22">
        <v>740</v>
      </c>
      <c r="CA7" s="22">
        <v>4964.9348548375156</v>
      </c>
      <c r="CB7" s="22">
        <v>8943</v>
      </c>
      <c r="CD7" s="22">
        <f t="shared" si="3"/>
        <v>0</v>
      </c>
      <c r="CE7" s="22">
        <f t="shared" si="4"/>
        <v>0</v>
      </c>
      <c r="CF7" s="22">
        <f t="shared" si="5"/>
        <v>0</v>
      </c>
    </row>
    <row r="8" spans="1:84" x14ac:dyDescent="0.3">
      <c r="A8" s="21" t="s">
        <v>201</v>
      </c>
      <c r="B8" s="21" t="s">
        <v>202</v>
      </c>
      <c r="C8">
        <f t="shared" si="2"/>
        <v>4</v>
      </c>
      <c r="D8" s="93">
        <v>617.59274492887391</v>
      </c>
      <c r="E8" s="93">
        <v>149.77548604562509</v>
      </c>
      <c r="F8" s="93">
        <v>3.6981601492746932</v>
      </c>
      <c r="G8" s="32">
        <v>0</v>
      </c>
      <c r="H8" s="76">
        <v>0</v>
      </c>
      <c r="I8" s="70">
        <v>0</v>
      </c>
      <c r="J8" s="70">
        <v>0</v>
      </c>
      <c r="K8" s="93">
        <v>0</v>
      </c>
      <c r="L8" s="70">
        <v>25227.92399831464</v>
      </c>
      <c r="M8" s="70">
        <v>0</v>
      </c>
      <c r="N8" s="70">
        <v>1553.2272626953711</v>
      </c>
      <c r="O8" s="70">
        <v>0</v>
      </c>
      <c r="P8" s="70">
        <v>0</v>
      </c>
      <c r="Q8" s="70">
        <v>0</v>
      </c>
      <c r="R8" s="70">
        <v>0</v>
      </c>
      <c r="S8" s="70">
        <v>0</v>
      </c>
      <c r="T8" s="70">
        <v>0</v>
      </c>
      <c r="U8" s="70">
        <v>0</v>
      </c>
      <c r="V8" s="76">
        <v>0</v>
      </c>
      <c r="W8" s="70">
        <v>16442.020023675286</v>
      </c>
      <c r="X8" s="82">
        <v>0</v>
      </c>
      <c r="Y8" s="70">
        <v>0</v>
      </c>
      <c r="Z8" s="70">
        <v>0</v>
      </c>
      <c r="AA8" s="70">
        <v>0</v>
      </c>
      <c r="AB8" s="70">
        <v>0</v>
      </c>
      <c r="AC8" s="32">
        <v>0</v>
      </c>
      <c r="AD8" s="32">
        <v>0</v>
      </c>
      <c r="AE8" s="70">
        <v>0</v>
      </c>
      <c r="AF8" s="70">
        <v>0</v>
      </c>
      <c r="AG8" s="70">
        <v>0</v>
      </c>
      <c r="AH8" s="70">
        <v>0</v>
      </c>
      <c r="AI8" s="70">
        <v>0</v>
      </c>
      <c r="AJ8" s="70">
        <v>0</v>
      </c>
      <c r="AK8" s="70">
        <v>0</v>
      </c>
      <c r="AL8" s="70">
        <v>0</v>
      </c>
      <c r="AM8" s="70">
        <v>0</v>
      </c>
      <c r="AN8" s="70">
        <v>0</v>
      </c>
      <c r="AO8" s="70">
        <v>0</v>
      </c>
      <c r="AP8" s="87">
        <v>0</v>
      </c>
      <c r="AQ8" s="70">
        <v>0</v>
      </c>
      <c r="AR8" s="70">
        <v>0</v>
      </c>
      <c r="AS8" s="70">
        <v>0</v>
      </c>
      <c r="AT8" s="70">
        <v>0</v>
      </c>
      <c r="AU8" s="70">
        <v>0</v>
      </c>
      <c r="AV8" s="70">
        <v>0</v>
      </c>
      <c r="AW8" s="70">
        <v>0</v>
      </c>
      <c r="AX8" s="70">
        <v>0</v>
      </c>
      <c r="AY8" s="70">
        <v>869.06763507955293</v>
      </c>
      <c r="AZ8" s="70">
        <v>0</v>
      </c>
      <c r="BA8" s="70">
        <v>0</v>
      </c>
      <c r="BB8" s="70">
        <v>0</v>
      </c>
      <c r="BC8" s="70">
        <v>0</v>
      </c>
      <c r="BD8" s="70">
        <v>0</v>
      </c>
      <c r="BE8" s="70">
        <v>0</v>
      </c>
      <c r="BF8" s="70">
        <v>0</v>
      </c>
      <c r="BG8" s="70">
        <v>0</v>
      </c>
      <c r="BH8" s="70">
        <v>0</v>
      </c>
      <c r="BI8" s="70">
        <v>0</v>
      </c>
      <c r="BJ8" s="70">
        <v>0</v>
      </c>
      <c r="BK8" s="70">
        <v>0</v>
      </c>
      <c r="BL8" s="70">
        <v>0</v>
      </c>
      <c r="BM8" s="70">
        <v>0</v>
      </c>
      <c r="BN8" s="70">
        <v>0</v>
      </c>
      <c r="BO8" s="70">
        <v>0</v>
      </c>
      <c r="BP8" s="70">
        <v>0</v>
      </c>
      <c r="BQ8" s="70">
        <v>0</v>
      </c>
      <c r="BR8" s="70">
        <v>0</v>
      </c>
      <c r="BS8" s="70">
        <v>0</v>
      </c>
      <c r="BT8" s="22">
        <v>44863.305310888623</v>
      </c>
      <c r="BU8" s="22">
        <v>0</v>
      </c>
      <c r="BV8" s="22">
        <v>0</v>
      </c>
      <c r="BW8" s="22">
        <v>0</v>
      </c>
      <c r="BX8" s="22">
        <v>1216.6946891113741</v>
      </c>
      <c r="BY8" s="22">
        <v>0</v>
      </c>
      <c r="BZ8" s="22">
        <v>0</v>
      </c>
      <c r="CA8" s="22">
        <v>1216.6946891113741</v>
      </c>
      <c r="CB8" s="22">
        <v>46080</v>
      </c>
      <c r="CD8" s="22">
        <f t="shared" si="3"/>
        <v>0</v>
      </c>
      <c r="CE8" s="22">
        <f t="shared" si="4"/>
        <v>0</v>
      </c>
      <c r="CF8" s="22">
        <f t="shared" si="5"/>
        <v>0</v>
      </c>
    </row>
    <row r="9" spans="1:84" x14ac:dyDescent="0.3">
      <c r="A9" s="21" t="s">
        <v>203</v>
      </c>
      <c r="B9" s="21" t="s">
        <v>204</v>
      </c>
      <c r="C9">
        <f t="shared" si="2"/>
        <v>5</v>
      </c>
      <c r="D9" s="93">
        <v>2063.652012373494</v>
      </c>
      <c r="E9" s="93">
        <v>173.35414581153563</v>
      </c>
      <c r="F9" s="93">
        <v>0</v>
      </c>
      <c r="G9" s="32">
        <v>0</v>
      </c>
      <c r="H9" s="76">
        <v>0</v>
      </c>
      <c r="I9" s="70">
        <v>0</v>
      </c>
      <c r="J9" s="70">
        <v>0</v>
      </c>
      <c r="K9" s="93">
        <v>465.65874273843349</v>
      </c>
      <c r="L9" s="70">
        <v>0</v>
      </c>
      <c r="M9" s="70">
        <v>29413.956900224341</v>
      </c>
      <c r="N9" s="70">
        <v>0</v>
      </c>
      <c r="O9" s="70">
        <v>0</v>
      </c>
      <c r="P9" s="70">
        <v>0</v>
      </c>
      <c r="Q9" s="70">
        <v>0</v>
      </c>
      <c r="R9" s="70">
        <v>0</v>
      </c>
      <c r="S9" s="70">
        <v>0</v>
      </c>
      <c r="T9" s="70">
        <v>0</v>
      </c>
      <c r="U9" s="70">
        <v>0</v>
      </c>
      <c r="V9" s="76">
        <v>0</v>
      </c>
      <c r="W9" s="70">
        <v>1450.4578263911999</v>
      </c>
      <c r="X9" s="82">
        <v>0</v>
      </c>
      <c r="Y9" s="70">
        <v>0</v>
      </c>
      <c r="Z9" s="70">
        <v>0</v>
      </c>
      <c r="AA9" s="70">
        <v>0</v>
      </c>
      <c r="AB9" s="70">
        <v>0</v>
      </c>
      <c r="AC9" s="32">
        <v>0</v>
      </c>
      <c r="AD9" s="32">
        <v>0</v>
      </c>
      <c r="AE9" s="70">
        <v>0</v>
      </c>
      <c r="AF9" s="70">
        <v>0</v>
      </c>
      <c r="AG9" s="70">
        <v>0</v>
      </c>
      <c r="AH9" s="70">
        <v>0</v>
      </c>
      <c r="AI9" s="70">
        <v>0</v>
      </c>
      <c r="AJ9" s="70">
        <v>0</v>
      </c>
      <c r="AK9" s="70">
        <v>0</v>
      </c>
      <c r="AL9" s="70">
        <v>0</v>
      </c>
      <c r="AM9" s="70">
        <v>0</v>
      </c>
      <c r="AN9" s="70">
        <v>0</v>
      </c>
      <c r="AO9" s="70">
        <v>0</v>
      </c>
      <c r="AP9" s="87">
        <v>0</v>
      </c>
      <c r="AQ9" s="70">
        <v>0</v>
      </c>
      <c r="AR9" s="70">
        <v>0</v>
      </c>
      <c r="AS9" s="70">
        <v>9069.7413734163019</v>
      </c>
      <c r="AT9" s="70">
        <v>0</v>
      </c>
      <c r="AU9" s="70">
        <v>0</v>
      </c>
      <c r="AV9" s="70">
        <v>0</v>
      </c>
      <c r="AW9" s="70">
        <v>0</v>
      </c>
      <c r="AX9" s="70">
        <v>0</v>
      </c>
      <c r="AY9" s="70">
        <v>0</v>
      </c>
      <c r="AZ9" s="70">
        <v>0</v>
      </c>
      <c r="BA9" s="70">
        <v>0</v>
      </c>
      <c r="BB9" s="70">
        <v>0</v>
      </c>
      <c r="BC9" s="70">
        <v>0</v>
      </c>
      <c r="BD9" s="70">
        <v>0</v>
      </c>
      <c r="BE9" s="70">
        <v>0</v>
      </c>
      <c r="BF9" s="70">
        <v>0</v>
      </c>
      <c r="BG9" s="70">
        <v>0</v>
      </c>
      <c r="BH9" s="70">
        <v>0</v>
      </c>
      <c r="BI9" s="70">
        <v>0</v>
      </c>
      <c r="BJ9" s="70">
        <v>0</v>
      </c>
      <c r="BK9" s="70">
        <v>0</v>
      </c>
      <c r="BL9" s="70">
        <v>0</v>
      </c>
      <c r="BM9" s="70">
        <v>0</v>
      </c>
      <c r="BN9" s="70">
        <v>0</v>
      </c>
      <c r="BO9" s="70">
        <v>0</v>
      </c>
      <c r="BP9" s="70">
        <v>0</v>
      </c>
      <c r="BQ9" s="70">
        <v>0</v>
      </c>
      <c r="BR9" s="70">
        <v>0</v>
      </c>
      <c r="BS9" s="70">
        <v>0</v>
      </c>
      <c r="BT9" s="22">
        <v>42636.821000955293</v>
      </c>
      <c r="BU9" s="22">
        <v>65931.878698301123</v>
      </c>
      <c r="BV9" s="22">
        <v>0</v>
      </c>
      <c r="BW9" s="22">
        <v>0</v>
      </c>
      <c r="BX9" s="22">
        <v>79.300300743574823</v>
      </c>
      <c r="BY9" s="22">
        <v>0</v>
      </c>
      <c r="BZ9" s="22">
        <v>522</v>
      </c>
      <c r="CA9" s="22">
        <v>66533.1789990447</v>
      </c>
      <c r="CB9" s="22">
        <v>109170</v>
      </c>
      <c r="CD9" s="22">
        <f t="shared" si="3"/>
        <v>0</v>
      </c>
      <c r="CE9" s="22">
        <f t="shared" si="4"/>
        <v>0</v>
      </c>
      <c r="CF9" s="22">
        <f t="shared" si="5"/>
        <v>0</v>
      </c>
    </row>
    <row r="10" spans="1:84" x14ac:dyDescent="0.3">
      <c r="A10" s="21" t="s">
        <v>205</v>
      </c>
      <c r="B10" s="21" t="s">
        <v>206</v>
      </c>
      <c r="C10">
        <f t="shared" si="2"/>
        <v>6</v>
      </c>
      <c r="D10" s="93">
        <v>2757.4898443548059</v>
      </c>
      <c r="E10" s="93">
        <v>685.78997613872309</v>
      </c>
      <c r="F10" s="93">
        <v>48.44884408542223</v>
      </c>
      <c r="G10" s="32">
        <v>0</v>
      </c>
      <c r="H10" s="76">
        <v>0</v>
      </c>
      <c r="I10" s="70">
        <v>0</v>
      </c>
      <c r="J10" s="70">
        <v>0</v>
      </c>
      <c r="K10" s="93">
        <v>25.247989171276373</v>
      </c>
      <c r="L10" s="70">
        <v>0</v>
      </c>
      <c r="M10" s="70">
        <v>3018.8406511818016</v>
      </c>
      <c r="N10" s="70">
        <v>0</v>
      </c>
      <c r="O10" s="70">
        <v>4217.0965696888652</v>
      </c>
      <c r="P10" s="70">
        <v>0</v>
      </c>
      <c r="Q10" s="70">
        <v>0</v>
      </c>
      <c r="R10" s="70">
        <v>0</v>
      </c>
      <c r="S10" s="70">
        <v>0</v>
      </c>
      <c r="T10" s="70">
        <v>0</v>
      </c>
      <c r="U10" s="70">
        <v>0</v>
      </c>
      <c r="V10" s="76">
        <v>0</v>
      </c>
      <c r="W10" s="70">
        <v>265.44507534125705</v>
      </c>
      <c r="X10" s="82">
        <v>0</v>
      </c>
      <c r="Y10" s="70">
        <v>0</v>
      </c>
      <c r="Z10" s="70">
        <v>0</v>
      </c>
      <c r="AA10" s="70">
        <v>0</v>
      </c>
      <c r="AB10" s="70">
        <v>0</v>
      </c>
      <c r="AC10" s="32">
        <v>0</v>
      </c>
      <c r="AD10" s="32">
        <v>0</v>
      </c>
      <c r="AE10" s="70">
        <v>0</v>
      </c>
      <c r="AF10" s="70">
        <v>0</v>
      </c>
      <c r="AG10" s="70">
        <v>0</v>
      </c>
      <c r="AH10" s="70">
        <v>0</v>
      </c>
      <c r="AI10" s="70">
        <v>0</v>
      </c>
      <c r="AJ10" s="70">
        <v>0</v>
      </c>
      <c r="AK10" s="70">
        <v>0</v>
      </c>
      <c r="AL10" s="70">
        <v>0</v>
      </c>
      <c r="AM10" s="70">
        <v>0</v>
      </c>
      <c r="AN10" s="70">
        <v>0</v>
      </c>
      <c r="AO10" s="70">
        <v>0</v>
      </c>
      <c r="AP10" s="87">
        <v>26.612745342696723</v>
      </c>
      <c r="AQ10" s="70">
        <v>4.7766465999712056</v>
      </c>
      <c r="AR10" s="70">
        <v>0</v>
      </c>
      <c r="AS10" s="70">
        <v>378.03745948343544</v>
      </c>
      <c r="AT10" s="70">
        <v>0</v>
      </c>
      <c r="AU10" s="70">
        <v>0</v>
      </c>
      <c r="AV10" s="70">
        <v>0</v>
      </c>
      <c r="AW10" s="70">
        <v>0</v>
      </c>
      <c r="AX10" s="70">
        <v>178.78305845606513</v>
      </c>
      <c r="AY10" s="70">
        <v>1616.5536850473984</v>
      </c>
      <c r="AZ10" s="70">
        <v>0</v>
      </c>
      <c r="BA10" s="70">
        <v>0</v>
      </c>
      <c r="BB10" s="70">
        <v>0</v>
      </c>
      <c r="BC10" s="70">
        <v>0</v>
      </c>
      <c r="BD10" s="70">
        <v>0</v>
      </c>
      <c r="BE10" s="70">
        <v>0</v>
      </c>
      <c r="BF10" s="70">
        <v>3.411890428550862</v>
      </c>
      <c r="BG10" s="70">
        <v>0</v>
      </c>
      <c r="BH10" s="70">
        <v>0</v>
      </c>
      <c r="BI10" s="70">
        <v>0</v>
      </c>
      <c r="BJ10" s="70">
        <v>104.40384711365637</v>
      </c>
      <c r="BK10" s="70">
        <v>0</v>
      </c>
      <c r="BL10" s="70">
        <v>335.0476400836946</v>
      </c>
      <c r="BM10" s="70">
        <v>282.50452748401142</v>
      </c>
      <c r="BN10" s="70">
        <v>42.989819399740846</v>
      </c>
      <c r="BO10" s="70">
        <v>133.06372671348359</v>
      </c>
      <c r="BP10" s="70">
        <v>161.04122822760064</v>
      </c>
      <c r="BQ10" s="70">
        <v>0.68237808571017233</v>
      </c>
      <c r="BR10" s="70">
        <v>217.67860934154496</v>
      </c>
      <c r="BS10" s="70">
        <v>0</v>
      </c>
      <c r="BT10" s="22">
        <v>14503.946211769711</v>
      </c>
      <c r="BU10" s="22">
        <v>1077.8145051303297</v>
      </c>
      <c r="BV10" s="22">
        <v>47.886495443247725</v>
      </c>
      <c r="BW10" s="22">
        <v>0</v>
      </c>
      <c r="BX10" s="22">
        <v>37989.352787656717</v>
      </c>
      <c r="BY10" s="22">
        <v>0</v>
      </c>
      <c r="BZ10" s="22">
        <v>115</v>
      </c>
      <c r="CA10" s="22">
        <v>39230.053788230289</v>
      </c>
      <c r="CB10" s="22">
        <v>53734</v>
      </c>
      <c r="CD10" s="22">
        <f t="shared" si="3"/>
        <v>0</v>
      </c>
      <c r="CE10" s="22">
        <f t="shared" si="4"/>
        <v>0</v>
      </c>
      <c r="CF10" s="22">
        <f t="shared" si="5"/>
        <v>0</v>
      </c>
    </row>
    <row r="11" spans="1:84" x14ac:dyDescent="0.3">
      <c r="A11" s="21" t="s">
        <v>207</v>
      </c>
      <c r="B11" s="21" t="s">
        <v>208</v>
      </c>
      <c r="C11">
        <f t="shared" si="2"/>
        <v>7</v>
      </c>
      <c r="D11" s="93">
        <v>6.7812713645331062</v>
      </c>
      <c r="E11" s="93">
        <v>5.5483129346179965</v>
      </c>
      <c r="F11" s="93">
        <v>2.4659168598302212</v>
      </c>
      <c r="G11" s="32">
        <v>0</v>
      </c>
      <c r="H11" s="76">
        <v>0</v>
      </c>
      <c r="I11" s="70">
        <v>0</v>
      </c>
      <c r="J11" s="70">
        <v>0</v>
      </c>
      <c r="K11" s="93">
        <v>0</v>
      </c>
      <c r="L11" s="70">
        <v>0</v>
      </c>
      <c r="M11" s="70">
        <v>4078.0100069442274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  <c r="T11" s="70">
        <v>0</v>
      </c>
      <c r="U11" s="70">
        <v>0</v>
      </c>
      <c r="V11" s="76">
        <v>0</v>
      </c>
      <c r="W11" s="70">
        <v>0</v>
      </c>
      <c r="X11" s="82">
        <v>0</v>
      </c>
      <c r="Y11" s="70">
        <v>0</v>
      </c>
      <c r="Z11" s="70">
        <v>0</v>
      </c>
      <c r="AA11" s="70">
        <v>0</v>
      </c>
      <c r="AB11" s="70">
        <v>0</v>
      </c>
      <c r="AC11" s="32">
        <v>0</v>
      </c>
      <c r="AD11" s="32">
        <v>0</v>
      </c>
      <c r="AE11" s="70">
        <v>0</v>
      </c>
      <c r="AF11" s="70">
        <v>0</v>
      </c>
      <c r="AG11" s="70">
        <v>0</v>
      </c>
      <c r="AH11" s="70">
        <v>0</v>
      </c>
      <c r="AI11" s="70">
        <v>0</v>
      </c>
      <c r="AJ11" s="70">
        <v>0</v>
      </c>
      <c r="AK11" s="70">
        <v>0</v>
      </c>
      <c r="AL11" s="70">
        <v>0</v>
      </c>
      <c r="AM11" s="70">
        <v>0</v>
      </c>
      <c r="AN11" s="70">
        <v>0</v>
      </c>
      <c r="AO11" s="70">
        <v>0</v>
      </c>
      <c r="AP11" s="87">
        <v>0</v>
      </c>
      <c r="AQ11" s="70">
        <v>0</v>
      </c>
      <c r="AR11" s="70">
        <v>0</v>
      </c>
      <c r="AS11" s="70">
        <v>0</v>
      </c>
      <c r="AT11" s="70">
        <v>0</v>
      </c>
      <c r="AU11" s="70">
        <v>0</v>
      </c>
      <c r="AV11" s="70">
        <v>0</v>
      </c>
      <c r="AW11" s="70">
        <v>0</v>
      </c>
      <c r="AX11" s="70">
        <v>57.332566991052644</v>
      </c>
      <c r="AY11" s="70">
        <v>201.58870329112054</v>
      </c>
      <c r="AZ11" s="70">
        <v>0</v>
      </c>
      <c r="BA11" s="70">
        <v>0</v>
      </c>
      <c r="BB11" s="70">
        <v>0</v>
      </c>
      <c r="BC11" s="70">
        <v>0</v>
      </c>
      <c r="BD11" s="70">
        <v>0</v>
      </c>
      <c r="BE11" s="70">
        <v>0</v>
      </c>
      <c r="BF11" s="70">
        <v>0</v>
      </c>
      <c r="BG11" s="70">
        <v>0</v>
      </c>
      <c r="BH11" s="70">
        <v>0</v>
      </c>
      <c r="BI11" s="70">
        <v>0</v>
      </c>
      <c r="BJ11" s="70">
        <v>0</v>
      </c>
      <c r="BK11" s="70">
        <v>0</v>
      </c>
      <c r="BL11" s="70">
        <v>4.9318337196604425</v>
      </c>
      <c r="BM11" s="70">
        <v>4.3153545047028876</v>
      </c>
      <c r="BN11" s="70">
        <v>0</v>
      </c>
      <c r="BO11" s="70">
        <v>1.8494376448726657</v>
      </c>
      <c r="BP11" s="70">
        <v>0</v>
      </c>
      <c r="BQ11" s="70">
        <v>0</v>
      </c>
      <c r="BR11" s="70">
        <v>3.6988752897453314</v>
      </c>
      <c r="BS11" s="70">
        <v>0</v>
      </c>
      <c r="BT11" s="22">
        <v>4366.5222795443633</v>
      </c>
      <c r="BU11" s="22">
        <v>19.569560669456067</v>
      </c>
      <c r="BV11" s="22">
        <v>0</v>
      </c>
      <c r="BW11" s="22">
        <v>0</v>
      </c>
      <c r="BX11" s="22">
        <v>1407.4220477480987</v>
      </c>
      <c r="BY11" s="22">
        <v>100.4861120380815</v>
      </c>
      <c r="BZ11" s="22">
        <v>0</v>
      </c>
      <c r="CA11" s="22">
        <v>1527.4777204556362</v>
      </c>
      <c r="CB11" s="22">
        <v>5894</v>
      </c>
      <c r="CD11" s="22">
        <f t="shared" si="3"/>
        <v>0</v>
      </c>
      <c r="CE11" s="22">
        <f t="shared" si="4"/>
        <v>0</v>
      </c>
      <c r="CF11" s="22">
        <f t="shared" si="5"/>
        <v>0</v>
      </c>
    </row>
    <row r="12" spans="1:84" x14ac:dyDescent="0.3">
      <c r="A12" s="21" t="s">
        <v>209</v>
      </c>
      <c r="B12" s="23" t="s">
        <v>210</v>
      </c>
      <c r="C12">
        <f t="shared" si="2"/>
        <v>8</v>
      </c>
      <c r="D12" s="93">
        <v>25.896868702674489</v>
      </c>
      <c r="E12" s="93">
        <v>105.50576138126644</v>
      </c>
      <c r="F12" s="93">
        <v>0.95914328528424031</v>
      </c>
      <c r="G12" s="32">
        <v>0</v>
      </c>
      <c r="H12" s="76">
        <v>0</v>
      </c>
      <c r="I12" s="70">
        <v>0</v>
      </c>
      <c r="J12" s="70">
        <v>0</v>
      </c>
      <c r="K12" s="93">
        <v>0</v>
      </c>
      <c r="L12" s="70">
        <v>0</v>
      </c>
      <c r="M12" s="70">
        <v>4818.7358652680232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  <c r="T12" s="70">
        <v>0</v>
      </c>
      <c r="U12" s="70">
        <v>0</v>
      </c>
      <c r="V12" s="76">
        <v>0</v>
      </c>
      <c r="W12" s="70">
        <v>0</v>
      </c>
      <c r="X12" s="82">
        <v>0</v>
      </c>
      <c r="Y12" s="70">
        <v>0</v>
      </c>
      <c r="Z12" s="70">
        <v>0</v>
      </c>
      <c r="AA12" s="70">
        <v>0</v>
      </c>
      <c r="AB12" s="70">
        <v>0</v>
      </c>
      <c r="AC12" s="32">
        <v>0</v>
      </c>
      <c r="AD12" s="32">
        <v>0</v>
      </c>
      <c r="AE12" s="70">
        <v>0</v>
      </c>
      <c r="AF12" s="70">
        <v>0</v>
      </c>
      <c r="AG12" s="70">
        <v>0</v>
      </c>
      <c r="AH12" s="70">
        <v>0</v>
      </c>
      <c r="AI12" s="70">
        <v>0</v>
      </c>
      <c r="AJ12" s="70">
        <v>0</v>
      </c>
      <c r="AK12" s="70">
        <v>0</v>
      </c>
      <c r="AL12" s="70">
        <v>0</v>
      </c>
      <c r="AM12" s="70">
        <v>0</v>
      </c>
      <c r="AN12" s="70">
        <v>0</v>
      </c>
      <c r="AO12" s="70">
        <v>0</v>
      </c>
      <c r="AP12" s="87">
        <v>0</v>
      </c>
      <c r="AQ12" s="70">
        <v>0</v>
      </c>
      <c r="AR12" s="70">
        <v>0</v>
      </c>
      <c r="AS12" s="70">
        <v>0</v>
      </c>
      <c r="AT12" s="70">
        <v>0</v>
      </c>
      <c r="AU12" s="70">
        <v>0</v>
      </c>
      <c r="AV12" s="70">
        <v>0</v>
      </c>
      <c r="AW12" s="70">
        <v>0</v>
      </c>
      <c r="AX12" s="70">
        <v>0</v>
      </c>
      <c r="AY12" s="70">
        <v>0</v>
      </c>
      <c r="AZ12" s="70">
        <v>0</v>
      </c>
      <c r="BA12" s="70">
        <v>0</v>
      </c>
      <c r="BB12" s="70">
        <v>0</v>
      </c>
      <c r="BC12" s="70">
        <v>0</v>
      </c>
      <c r="BD12" s="70">
        <v>0</v>
      </c>
      <c r="BE12" s="70">
        <v>0</v>
      </c>
      <c r="BF12" s="70">
        <v>0</v>
      </c>
      <c r="BG12" s="70">
        <v>2.8774298558527209</v>
      </c>
      <c r="BH12" s="70">
        <v>0</v>
      </c>
      <c r="BI12" s="70">
        <v>0</v>
      </c>
      <c r="BJ12" s="70">
        <v>0</v>
      </c>
      <c r="BK12" s="70">
        <v>0</v>
      </c>
      <c r="BL12" s="70">
        <v>12.468862708695124</v>
      </c>
      <c r="BM12" s="70">
        <v>0</v>
      </c>
      <c r="BN12" s="70">
        <v>0</v>
      </c>
      <c r="BO12" s="70">
        <v>0</v>
      </c>
      <c r="BP12" s="70">
        <v>0</v>
      </c>
      <c r="BQ12" s="70">
        <v>0</v>
      </c>
      <c r="BR12" s="70">
        <v>7.6731462822739225</v>
      </c>
      <c r="BS12" s="70">
        <v>0</v>
      </c>
      <c r="BT12" s="22">
        <v>4974.1170774840703</v>
      </c>
      <c r="BU12" s="22">
        <v>17138.861856011936</v>
      </c>
      <c r="BV12" s="22">
        <v>0</v>
      </c>
      <c r="BW12" s="22">
        <v>0</v>
      </c>
      <c r="BX12" s="22">
        <v>360.63787526687435</v>
      </c>
      <c r="BY12" s="22">
        <v>108.38319123711916</v>
      </c>
      <c r="BZ12" s="22">
        <v>-6241</v>
      </c>
      <c r="CA12" s="22">
        <v>11366.882922515932</v>
      </c>
      <c r="CB12" s="22">
        <v>16341</v>
      </c>
      <c r="CD12" s="22">
        <f t="shared" si="3"/>
        <v>0</v>
      </c>
      <c r="CE12" s="22">
        <f t="shared" si="4"/>
        <v>0</v>
      </c>
      <c r="CF12" s="22">
        <f t="shared" si="5"/>
        <v>0</v>
      </c>
    </row>
    <row r="13" spans="1:84" x14ac:dyDescent="0.3">
      <c r="A13" s="21" t="s">
        <v>211</v>
      </c>
      <c r="B13" s="21" t="s">
        <v>212</v>
      </c>
      <c r="C13">
        <f t="shared" si="2"/>
        <v>9</v>
      </c>
      <c r="D13" s="93">
        <v>49.102203864884771</v>
      </c>
      <c r="E13" s="93">
        <v>12.116128226400136</v>
      </c>
      <c r="F13" s="93">
        <v>0.63769095928421782</v>
      </c>
      <c r="G13" s="32">
        <v>0</v>
      </c>
      <c r="H13" s="76">
        <v>0</v>
      </c>
      <c r="I13" s="70">
        <v>0</v>
      </c>
      <c r="J13" s="70">
        <v>0</v>
      </c>
      <c r="K13" s="93">
        <v>0.63769095928421782</v>
      </c>
      <c r="L13" s="70">
        <v>0</v>
      </c>
      <c r="M13" s="70">
        <v>1760.6647385837261</v>
      </c>
      <c r="N13" s="70">
        <v>13.391510144968576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  <c r="T13" s="70">
        <v>0</v>
      </c>
      <c r="U13" s="70">
        <v>0</v>
      </c>
      <c r="V13" s="76">
        <v>0</v>
      </c>
      <c r="W13" s="70">
        <v>0</v>
      </c>
      <c r="X13" s="82">
        <v>0</v>
      </c>
      <c r="Y13" s="70">
        <v>0</v>
      </c>
      <c r="Z13" s="70">
        <v>0</v>
      </c>
      <c r="AA13" s="70">
        <v>0</v>
      </c>
      <c r="AB13" s="70">
        <v>0</v>
      </c>
      <c r="AC13" s="32">
        <v>0</v>
      </c>
      <c r="AD13" s="32">
        <v>0</v>
      </c>
      <c r="AE13" s="70">
        <v>0</v>
      </c>
      <c r="AF13" s="70">
        <v>0</v>
      </c>
      <c r="AG13" s="70">
        <v>0</v>
      </c>
      <c r="AH13" s="70">
        <v>0</v>
      </c>
      <c r="AI13" s="70">
        <v>0</v>
      </c>
      <c r="AJ13" s="70">
        <v>0</v>
      </c>
      <c r="AK13" s="70">
        <v>0</v>
      </c>
      <c r="AL13" s="70">
        <v>0</v>
      </c>
      <c r="AM13" s="70">
        <v>0</v>
      </c>
      <c r="AN13" s="70">
        <v>0</v>
      </c>
      <c r="AO13" s="70">
        <v>0</v>
      </c>
      <c r="AP13" s="87">
        <v>0</v>
      </c>
      <c r="AQ13" s="70">
        <v>0</v>
      </c>
      <c r="AR13" s="70">
        <v>0</v>
      </c>
      <c r="AS13" s="70">
        <v>77.798297032674569</v>
      </c>
      <c r="AT13" s="70">
        <v>0</v>
      </c>
      <c r="AU13" s="70">
        <v>0</v>
      </c>
      <c r="AV13" s="70">
        <v>0</v>
      </c>
      <c r="AW13" s="70">
        <v>0</v>
      </c>
      <c r="AX13" s="70">
        <v>15.304583022821232</v>
      </c>
      <c r="AY13" s="70">
        <v>360.9330829548673</v>
      </c>
      <c r="AZ13" s="70">
        <v>0</v>
      </c>
      <c r="BA13" s="70">
        <v>0</v>
      </c>
      <c r="BB13" s="70">
        <v>0</v>
      </c>
      <c r="BC13" s="70">
        <v>0</v>
      </c>
      <c r="BD13" s="70">
        <v>0</v>
      </c>
      <c r="BE13" s="70">
        <v>0</v>
      </c>
      <c r="BF13" s="70">
        <v>0</v>
      </c>
      <c r="BG13" s="70">
        <v>1.2753819185684356</v>
      </c>
      <c r="BH13" s="70">
        <v>0</v>
      </c>
      <c r="BI13" s="70">
        <v>0</v>
      </c>
      <c r="BJ13" s="70">
        <v>0</v>
      </c>
      <c r="BK13" s="70">
        <v>0</v>
      </c>
      <c r="BL13" s="70">
        <v>75.885224154821941</v>
      </c>
      <c r="BM13" s="70">
        <v>62.493714009853356</v>
      </c>
      <c r="BN13" s="70">
        <v>1.913072877852654</v>
      </c>
      <c r="BO13" s="70">
        <v>24.232256452800272</v>
      </c>
      <c r="BP13" s="70">
        <v>15.304583022821232</v>
      </c>
      <c r="BQ13" s="70">
        <v>0</v>
      </c>
      <c r="BR13" s="70">
        <v>2.5507638371368713</v>
      </c>
      <c r="BS13" s="70">
        <v>0</v>
      </c>
      <c r="BT13" s="22">
        <v>2474.2409220227651</v>
      </c>
      <c r="BU13" s="22">
        <v>1733.691091647084</v>
      </c>
      <c r="BV13" s="22">
        <v>7.459944456312753</v>
      </c>
      <c r="BW13" s="22">
        <v>0</v>
      </c>
      <c r="BX13" s="22">
        <v>16849.708217166892</v>
      </c>
      <c r="BY13" s="22">
        <v>82.899824706948323</v>
      </c>
      <c r="BZ13" s="22">
        <v>0</v>
      </c>
      <c r="CA13" s="22">
        <v>18673.759077977229</v>
      </c>
      <c r="CB13" s="22">
        <v>21148</v>
      </c>
      <c r="CD13" s="22">
        <f t="shared" si="3"/>
        <v>0</v>
      </c>
      <c r="CE13" s="22">
        <f t="shared" si="4"/>
        <v>0</v>
      </c>
      <c r="CF13" s="22">
        <f t="shared" si="5"/>
        <v>0</v>
      </c>
    </row>
    <row r="14" spans="1:84" x14ac:dyDescent="0.3">
      <c r="A14" s="21" t="s">
        <v>213</v>
      </c>
      <c r="B14" s="21" t="s">
        <v>214</v>
      </c>
      <c r="C14">
        <f t="shared" si="2"/>
        <v>10</v>
      </c>
      <c r="D14" s="93">
        <v>391.60917842343355</v>
      </c>
      <c r="E14" s="93">
        <v>1783.3972010501648</v>
      </c>
      <c r="F14" s="93">
        <v>9.9027608336960213</v>
      </c>
      <c r="G14" s="32">
        <v>0</v>
      </c>
      <c r="H14" s="76">
        <v>0</v>
      </c>
      <c r="I14" s="70">
        <v>0</v>
      </c>
      <c r="J14" s="70">
        <v>0</v>
      </c>
      <c r="K14" s="93">
        <v>53233.641238010277</v>
      </c>
      <c r="L14" s="70">
        <v>0</v>
      </c>
      <c r="M14" s="70">
        <v>36.010039395258254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  <c r="T14" s="70">
        <v>0</v>
      </c>
      <c r="U14" s="70">
        <v>0</v>
      </c>
      <c r="V14" s="76">
        <v>0</v>
      </c>
      <c r="W14" s="70">
        <v>0</v>
      </c>
      <c r="X14" s="82">
        <v>0</v>
      </c>
      <c r="Y14" s="70">
        <v>0</v>
      </c>
      <c r="Z14" s="70">
        <v>0</v>
      </c>
      <c r="AA14" s="70">
        <v>0</v>
      </c>
      <c r="AB14" s="70">
        <v>0</v>
      </c>
      <c r="AC14" s="32">
        <v>0</v>
      </c>
      <c r="AD14" s="32">
        <v>0</v>
      </c>
      <c r="AE14" s="70">
        <v>0</v>
      </c>
      <c r="AF14" s="70">
        <v>0</v>
      </c>
      <c r="AG14" s="70">
        <v>0</v>
      </c>
      <c r="AH14" s="70">
        <v>0</v>
      </c>
      <c r="AI14" s="70">
        <v>0</v>
      </c>
      <c r="AJ14" s="70">
        <v>0</v>
      </c>
      <c r="AK14" s="70">
        <v>0</v>
      </c>
      <c r="AL14" s="70">
        <v>0</v>
      </c>
      <c r="AM14" s="70">
        <v>0</v>
      </c>
      <c r="AN14" s="70">
        <v>0</v>
      </c>
      <c r="AO14" s="70">
        <v>0</v>
      </c>
      <c r="AP14" s="87">
        <v>0</v>
      </c>
      <c r="AQ14" s="70">
        <v>0</v>
      </c>
      <c r="AR14" s="70">
        <v>0</v>
      </c>
      <c r="AS14" s="70">
        <v>0</v>
      </c>
      <c r="AT14" s="70">
        <v>0</v>
      </c>
      <c r="AU14" s="70">
        <v>0</v>
      </c>
      <c r="AV14" s="70">
        <v>0</v>
      </c>
      <c r="AW14" s="70">
        <v>0</v>
      </c>
      <c r="AX14" s="70">
        <v>0</v>
      </c>
      <c r="AY14" s="70">
        <v>0</v>
      </c>
      <c r="AZ14" s="70">
        <v>0</v>
      </c>
      <c r="BA14" s="70">
        <v>0</v>
      </c>
      <c r="BB14" s="70">
        <v>0</v>
      </c>
      <c r="BC14" s="70">
        <v>0</v>
      </c>
      <c r="BD14" s="70">
        <v>0</v>
      </c>
      <c r="BE14" s="70">
        <v>0</v>
      </c>
      <c r="BF14" s="70">
        <v>0</v>
      </c>
      <c r="BG14" s="70">
        <v>0</v>
      </c>
      <c r="BH14" s="70">
        <v>6.301756894170194</v>
      </c>
      <c r="BI14" s="70">
        <v>0</v>
      </c>
      <c r="BJ14" s="70">
        <v>0</v>
      </c>
      <c r="BK14" s="70">
        <v>0</v>
      </c>
      <c r="BL14" s="70">
        <v>88.224596518382711</v>
      </c>
      <c r="BM14" s="70">
        <v>54.915310077768837</v>
      </c>
      <c r="BN14" s="70">
        <v>4.5012549244072817</v>
      </c>
      <c r="BO14" s="70">
        <v>0</v>
      </c>
      <c r="BP14" s="70">
        <v>107.12986720089327</v>
      </c>
      <c r="BQ14" s="70">
        <v>0</v>
      </c>
      <c r="BR14" s="70">
        <v>0</v>
      </c>
      <c r="BS14" s="70">
        <v>0</v>
      </c>
      <c r="BT14" s="22">
        <v>55715.633203328442</v>
      </c>
      <c r="BU14" s="22">
        <v>1150.4781349737466</v>
      </c>
      <c r="BV14" s="22">
        <v>0.93005508081952026</v>
      </c>
      <c r="BW14" s="22">
        <v>0</v>
      </c>
      <c r="BX14" s="22">
        <v>922.75725950349272</v>
      </c>
      <c r="BY14" s="22">
        <v>12200.201347113492</v>
      </c>
      <c r="BZ14" s="22">
        <v>876</v>
      </c>
      <c r="CA14" s="22">
        <v>15150.366796671555</v>
      </c>
      <c r="CB14" s="22">
        <v>70866</v>
      </c>
      <c r="CD14" s="22">
        <f t="shared" si="3"/>
        <v>0</v>
      </c>
      <c r="CE14" s="22">
        <f t="shared" si="4"/>
        <v>0</v>
      </c>
      <c r="CF14" s="22">
        <f t="shared" si="5"/>
        <v>0</v>
      </c>
    </row>
    <row r="15" spans="1:84" x14ac:dyDescent="0.3">
      <c r="A15" s="23" t="s">
        <v>215</v>
      </c>
      <c r="B15" s="21" t="s">
        <v>216</v>
      </c>
      <c r="C15">
        <f t="shared" si="2"/>
        <v>11</v>
      </c>
      <c r="D15" s="93">
        <v>52.10342273883505</v>
      </c>
      <c r="E15" s="93">
        <v>1099.8706893775961</v>
      </c>
      <c r="F15" s="93">
        <v>32.564639211771905</v>
      </c>
      <c r="G15" s="32">
        <v>0</v>
      </c>
      <c r="H15" s="76">
        <v>0</v>
      </c>
      <c r="I15" s="70">
        <v>0</v>
      </c>
      <c r="J15" s="70">
        <v>0</v>
      </c>
      <c r="K15" s="93">
        <v>13960.460830086613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6">
        <v>0</v>
      </c>
      <c r="W15" s="70">
        <v>0</v>
      </c>
      <c r="X15" s="82">
        <v>0</v>
      </c>
      <c r="Y15" s="70">
        <v>0</v>
      </c>
      <c r="Z15" s="70">
        <v>0</v>
      </c>
      <c r="AA15" s="70">
        <v>0</v>
      </c>
      <c r="AB15" s="70">
        <v>0</v>
      </c>
      <c r="AC15" s="32">
        <v>0</v>
      </c>
      <c r="AD15" s="32">
        <v>0</v>
      </c>
      <c r="AE15" s="70">
        <v>0</v>
      </c>
      <c r="AF15" s="70">
        <v>0</v>
      </c>
      <c r="AG15" s="70">
        <v>0</v>
      </c>
      <c r="AH15" s="70">
        <v>0</v>
      </c>
      <c r="AI15" s="70">
        <v>0</v>
      </c>
      <c r="AJ15" s="70">
        <v>0</v>
      </c>
      <c r="AK15" s="70">
        <v>0</v>
      </c>
      <c r="AL15" s="70">
        <v>0</v>
      </c>
      <c r="AM15" s="70">
        <v>0</v>
      </c>
      <c r="AN15" s="70">
        <v>0</v>
      </c>
      <c r="AO15" s="70">
        <v>0</v>
      </c>
      <c r="AP15" s="87">
        <v>0</v>
      </c>
      <c r="AQ15" s="70">
        <v>0</v>
      </c>
      <c r="AR15" s="70">
        <v>0</v>
      </c>
      <c r="AS15" s="70">
        <v>0</v>
      </c>
      <c r="AT15" s="70">
        <v>0</v>
      </c>
      <c r="AU15" s="70">
        <v>0</v>
      </c>
      <c r="AV15" s="70">
        <v>0</v>
      </c>
      <c r="AW15" s="70">
        <v>0</v>
      </c>
      <c r="AX15" s="70">
        <v>0</v>
      </c>
      <c r="AY15" s="70">
        <v>58.61635058118943</v>
      </c>
      <c r="AZ15" s="70">
        <v>0</v>
      </c>
      <c r="BA15" s="70">
        <v>0</v>
      </c>
      <c r="BB15" s="70">
        <v>0</v>
      </c>
      <c r="BC15" s="70">
        <v>0</v>
      </c>
      <c r="BD15" s="70">
        <v>0</v>
      </c>
      <c r="BE15" s="70">
        <v>0</v>
      </c>
      <c r="BF15" s="70">
        <v>0</v>
      </c>
      <c r="BG15" s="70">
        <v>0</v>
      </c>
      <c r="BH15" s="70">
        <v>0</v>
      </c>
      <c r="BI15" s="70">
        <v>0</v>
      </c>
      <c r="BJ15" s="70">
        <v>0</v>
      </c>
      <c r="BK15" s="70">
        <v>0</v>
      </c>
      <c r="BL15" s="70">
        <v>0</v>
      </c>
      <c r="BM15" s="70">
        <v>0</v>
      </c>
      <c r="BN15" s="70">
        <v>0</v>
      </c>
      <c r="BO15" s="70">
        <v>0</v>
      </c>
      <c r="BP15" s="70">
        <v>0</v>
      </c>
      <c r="BQ15" s="70">
        <v>0</v>
      </c>
      <c r="BR15" s="70">
        <v>8.9552757832372727</v>
      </c>
      <c r="BS15" s="70">
        <v>0</v>
      </c>
      <c r="BT15" s="22">
        <v>15212.571207779241</v>
      </c>
      <c r="BU15" s="22">
        <v>0</v>
      </c>
      <c r="BV15" s="22">
        <v>0</v>
      </c>
      <c r="BW15" s="22">
        <v>0</v>
      </c>
      <c r="BX15" s="22">
        <v>10071.428792220755</v>
      </c>
      <c r="BY15" s="22">
        <v>0</v>
      </c>
      <c r="BZ15" s="22">
        <v>0</v>
      </c>
      <c r="CA15" s="22">
        <v>10071.428792220755</v>
      </c>
      <c r="CB15" s="22">
        <v>25284</v>
      </c>
      <c r="CD15" s="22">
        <f t="shared" si="3"/>
        <v>0</v>
      </c>
      <c r="CE15" s="22">
        <f t="shared" si="4"/>
        <v>0</v>
      </c>
      <c r="CF15" s="22">
        <f t="shared" si="5"/>
        <v>0</v>
      </c>
    </row>
    <row r="16" spans="1:84" x14ac:dyDescent="0.3">
      <c r="A16" s="23" t="s">
        <v>217</v>
      </c>
      <c r="B16" s="21" t="s">
        <v>218</v>
      </c>
      <c r="C16">
        <f t="shared" si="2"/>
        <v>12</v>
      </c>
      <c r="D16" s="93">
        <v>41.468773398918486</v>
      </c>
      <c r="E16" s="93">
        <v>207.34386699459239</v>
      </c>
      <c r="F16" s="93">
        <v>1.843056595507488</v>
      </c>
      <c r="G16" s="32">
        <v>0</v>
      </c>
      <c r="H16" s="76">
        <v>0</v>
      </c>
      <c r="I16" s="70">
        <v>0</v>
      </c>
      <c r="J16" s="70">
        <v>0</v>
      </c>
      <c r="K16" s="93">
        <v>8073.5094166205508</v>
      </c>
      <c r="L16" s="70">
        <v>0</v>
      </c>
      <c r="M16" s="70">
        <v>0</v>
      </c>
      <c r="N16" s="70">
        <v>0</v>
      </c>
      <c r="O16" s="70">
        <v>0</v>
      </c>
      <c r="P16" s="70">
        <v>0</v>
      </c>
      <c r="Q16" s="70">
        <v>0</v>
      </c>
      <c r="R16" s="70">
        <v>0</v>
      </c>
      <c r="S16" s="70">
        <v>0</v>
      </c>
      <c r="T16" s="70">
        <v>0</v>
      </c>
      <c r="U16" s="70">
        <v>0</v>
      </c>
      <c r="V16" s="76">
        <v>0</v>
      </c>
      <c r="W16" s="70">
        <v>0</v>
      </c>
      <c r="X16" s="82">
        <v>0</v>
      </c>
      <c r="Y16" s="70">
        <v>0</v>
      </c>
      <c r="Z16" s="70">
        <v>0</v>
      </c>
      <c r="AA16" s="70">
        <v>0</v>
      </c>
      <c r="AB16" s="70">
        <v>0</v>
      </c>
      <c r="AC16" s="32">
        <v>0</v>
      </c>
      <c r="AD16" s="32">
        <v>0</v>
      </c>
      <c r="AE16" s="70">
        <v>0</v>
      </c>
      <c r="AF16" s="70">
        <v>0</v>
      </c>
      <c r="AG16" s="70">
        <v>0</v>
      </c>
      <c r="AH16" s="70">
        <v>0</v>
      </c>
      <c r="AI16" s="70">
        <v>0</v>
      </c>
      <c r="AJ16" s="70">
        <v>0</v>
      </c>
      <c r="AK16" s="70">
        <v>0</v>
      </c>
      <c r="AL16" s="70">
        <v>0</v>
      </c>
      <c r="AM16" s="70">
        <v>0</v>
      </c>
      <c r="AN16" s="70">
        <v>0</v>
      </c>
      <c r="AO16" s="70">
        <v>0</v>
      </c>
      <c r="AP16" s="87">
        <v>0</v>
      </c>
      <c r="AQ16" s="70">
        <v>0</v>
      </c>
      <c r="AR16" s="70">
        <v>0</v>
      </c>
      <c r="AS16" s="70">
        <v>0</v>
      </c>
      <c r="AT16" s="70">
        <v>0</v>
      </c>
      <c r="AU16" s="70">
        <v>0</v>
      </c>
      <c r="AV16" s="70">
        <v>0</v>
      </c>
      <c r="AW16" s="70">
        <v>0</v>
      </c>
      <c r="AX16" s="70">
        <v>0</v>
      </c>
      <c r="AY16" s="70">
        <v>0</v>
      </c>
      <c r="AZ16" s="70">
        <v>0</v>
      </c>
      <c r="BA16" s="70">
        <v>0</v>
      </c>
      <c r="BB16" s="70">
        <v>0</v>
      </c>
      <c r="BC16" s="70">
        <v>0</v>
      </c>
      <c r="BD16" s="70">
        <v>0</v>
      </c>
      <c r="BE16" s="70">
        <v>0</v>
      </c>
      <c r="BF16" s="70">
        <v>0</v>
      </c>
      <c r="BG16" s="70">
        <v>0</v>
      </c>
      <c r="BH16" s="70">
        <v>0</v>
      </c>
      <c r="BI16" s="70">
        <v>0</v>
      </c>
      <c r="BJ16" s="70">
        <v>0</v>
      </c>
      <c r="BK16" s="70">
        <v>0</v>
      </c>
      <c r="BL16" s="70">
        <v>0</v>
      </c>
      <c r="BM16" s="70">
        <v>0</v>
      </c>
      <c r="BN16" s="70">
        <v>0</v>
      </c>
      <c r="BO16" s="70">
        <v>0</v>
      </c>
      <c r="BP16" s="70">
        <v>0</v>
      </c>
      <c r="BQ16" s="70">
        <v>0</v>
      </c>
      <c r="BR16" s="70">
        <v>0</v>
      </c>
      <c r="BS16" s="70">
        <v>0</v>
      </c>
      <c r="BT16" s="22">
        <v>8324.1651136095679</v>
      </c>
      <c r="BU16" s="22">
        <v>7.5333404688001711</v>
      </c>
      <c r="BV16" s="22">
        <v>0</v>
      </c>
      <c r="BW16" s="22">
        <v>0</v>
      </c>
      <c r="BX16" s="22">
        <v>240.5188857137272</v>
      </c>
      <c r="BY16" s="22">
        <v>37.782660207903504</v>
      </c>
      <c r="BZ16" s="22">
        <v>0</v>
      </c>
      <c r="CA16" s="22">
        <v>285.83488639043094</v>
      </c>
      <c r="CB16" s="22">
        <v>8610</v>
      </c>
      <c r="CD16" s="22">
        <f t="shared" si="3"/>
        <v>0</v>
      </c>
      <c r="CE16" s="22">
        <f t="shared" si="4"/>
        <v>0</v>
      </c>
      <c r="CF16" s="22">
        <f t="shared" si="5"/>
        <v>0</v>
      </c>
    </row>
    <row r="17" spans="1:84" x14ac:dyDescent="0.3">
      <c r="A17" s="21" t="s">
        <v>219</v>
      </c>
      <c r="B17" s="21" t="s">
        <v>220</v>
      </c>
      <c r="C17">
        <f t="shared" si="2"/>
        <v>13</v>
      </c>
      <c r="D17" s="93">
        <v>81.303907271625903</v>
      </c>
      <c r="E17" s="93">
        <v>1737.3361238042169</v>
      </c>
      <c r="F17" s="93">
        <v>1.7116612057184404</v>
      </c>
      <c r="G17" s="32">
        <v>0</v>
      </c>
      <c r="H17" s="76">
        <v>0</v>
      </c>
      <c r="I17" s="70">
        <v>0</v>
      </c>
      <c r="J17" s="70">
        <v>0</v>
      </c>
      <c r="K17" s="93">
        <v>10774.051459394721</v>
      </c>
      <c r="L17" s="70">
        <v>0</v>
      </c>
      <c r="M17" s="70">
        <v>1523.3784730894117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6">
        <v>0</v>
      </c>
      <c r="W17" s="70">
        <v>0</v>
      </c>
      <c r="X17" s="82">
        <v>0</v>
      </c>
      <c r="Y17" s="70">
        <v>0</v>
      </c>
      <c r="Z17" s="70">
        <v>0</v>
      </c>
      <c r="AA17" s="70">
        <v>0</v>
      </c>
      <c r="AB17" s="70">
        <v>0</v>
      </c>
      <c r="AC17" s="32">
        <v>0</v>
      </c>
      <c r="AD17" s="32">
        <v>0</v>
      </c>
      <c r="AE17" s="70">
        <v>0</v>
      </c>
      <c r="AF17" s="70">
        <v>0</v>
      </c>
      <c r="AG17" s="70">
        <v>0</v>
      </c>
      <c r="AH17" s="70">
        <v>0</v>
      </c>
      <c r="AI17" s="70">
        <v>0</v>
      </c>
      <c r="AJ17" s="70">
        <v>0</v>
      </c>
      <c r="AK17" s="70">
        <v>0</v>
      </c>
      <c r="AL17" s="70">
        <v>0</v>
      </c>
      <c r="AM17" s="70">
        <v>0</v>
      </c>
      <c r="AN17" s="70">
        <v>0</v>
      </c>
      <c r="AO17" s="70">
        <v>0</v>
      </c>
      <c r="AP17" s="87">
        <v>0</v>
      </c>
      <c r="AQ17" s="70">
        <v>0</v>
      </c>
      <c r="AR17" s="70">
        <v>0</v>
      </c>
      <c r="AS17" s="70">
        <v>5.9908142200145402</v>
      </c>
      <c r="AT17" s="70">
        <v>0</v>
      </c>
      <c r="AU17" s="70">
        <v>0</v>
      </c>
      <c r="AV17" s="70">
        <v>0</v>
      </c>
      <c r="AW17" s="70">
        <v>0</v>
      </c>
      <c r="AX17" s="70">
        <v>266.16331748921749</v>
      </c>
      <c r="AY17" s="70">
        <v>1142.5338548170587</v>
      </c>
      <c r="AZ17" s="70">
        <v>0</v>
      </c>
      <c r="BA17" s="70">
        <v>0</v>
      </c>
      <c r="BB17" s="70">
        <v>0</v>
      </c>
      <c r="BC17" s="70">
        <v>0</v>
      </c>
      <c r="BD17" s="70">
        <v>0</v>
      </c>
      <c r="BE17" s="70">
        <v>0</v>
      </c>
      <c r="BF17" s="70">
        <v>0</v>
      </c>
      <c r="BG17" s="70">
        <v>0</v>
      </c>
      <c r="BH17" s="70">
        <v>0</v>
      </c>
      <c r="BI17" s="70">
        <v>0</v>
      </c>
      <c r="BJ17" s="70">
        <v>0</v>
      </c>
      <c r="BK17" s="70">
        <v>0</v>
      </c>
      <c r="BL17" s="70">
        <v>39.368207731524137</v>
      </c>
      <c r="BM17" s="70">
        <v>37.65654652580568</v>
      </c>
      <c r="BN17" s="70">
        <v>6.8466448228737615</v>
      </c>
      <c r="BO17" s="70">
        <v>21.395765071480501</v>
      </c>
      <c r="BP17" s="70">
        <v>11.125797837169861</v>
      </c>
      <c r="BQ17" s="70">
        <v>0</v>
      </c>
      <c r="BR17" s="70">
        <v>0</v>
      </c>
      <c r="BS17" s="70">
        <v>0</v>
      </c>
      <c r="BT17" s="22">
        <v>15648.86257328084</v>
      </c>
      <c r="BU17" s="22">
        <v>675.13399133707298</v>
      </c>
      <c r="BV17" s="22">
        <v>2.6933536888447063</v>
      </c>
      <c r="BW17" s="22">
        <v>0</v>
      </c>
      <c r="BX17" s="22">
        <v>7741.8436334645039</v>
      </c>
      <c r="BY17" s="22">
        <v>68.46644822873759</v>
      </c>
      <c r="BZ17" s="22">
        <v>23</v>
      </c>
      <c r="CA17" s="22">
        <v>8511.1374267191586</v>
      </c>
      <c r="CB17" s="22">
        <v>24160</v>
      </c>
      <c r="CD17" s="22">
        <f t="shared" si="3"/>
        <v>0</v>
      </c>
      <c r="CE17" s="22">
        <f t="shared" si="4"/>
        <v>0</v>
      </c>
      <c r="CF17" s="22">
        <f t="shared" si="5"/>
        <v>0</v>
      </c>
    </row>
    <row r="18" spans="1:84" x14ac:dyDescent="0.3">
      <c r="A18" s="21" t="s">
        <v>221</v>
      </c>
      <c r="B18" s="21" t="s">
        <v>222</v>
      </c>
      <c r="C18">
        <f t="shared" si="2"/>
        <v>14</v>
      </c>
      <c r="D18" s="93">
        <v>1128.376167689931</v>
      </c>
      <c r="E18" s="93">
        <v>1361.0387108302136</v>
      </c>
      <c r="F18" s="93">
        <v>1685.8742742561024</v>
      </c>
      <c r="G18" s="32">
        <v>1.4866616175097909</v>
      </c>
      <c r="H18" s="76">
        <v>0</v>
      </c>
      <c r="I18" s="70">
        <v>0</v>
      </c>
      <c r="J18" s="70">
        <v>0</v>
      </c>
      <c r="K18" s="93">
        <v>321.86224019086967</v>
      </c>
      <c r="L18" s="70">
        <v>0</v>
      </c>
      <c r="M18" s="70">
        <v>233.40587394903713</v>
      </c>
      <c r="N18" s="70">
        <v>0.74333080875489543</v>
      </c>
      <c r="O18" s="70">
        <v>4.4599848525293728</v>
      </c>
      <c r="P18" s="70">
        <v>45.343179334048614</v>
      </c>
      <c r="Q18" s="70">
        <v>11.149962131323431</v>
      </c>
      <c r="R18" s="70">
        <v>15.609946983852806</v>
      </c>
      <c r="S18" s="70">
        <v>2464.1416310224781</v>
      </c>
      <c r="T18" s="70">
        <v>3315.9987378555884</v>
      </c>
      <c r="U18" s="70">
        <v>0</v>
      </c>
      <c r="V18" s="76">
        <v>0</v>
      </c>
      <c r="W18" s="70">
        <v>0.74333080875489543</v>
      </c>
      <c r="X18" s="82">
        <v>150.8961541772438</v>
      </c>
      <c r="Y18" s="70">
        <v>0</v>
      </c>
      <c r="Z18" s="70">
        <v>0</v>
      </c>
      <c r="AA18" s="70">
        <v>0</v>
      </c>
      <c r="AB18" s="70">
        <v>1061.4763949019907</v>
      </c>
      <c r="AC18" s="32">
        <v>66.899772787940577</v>
      </c>
      <c r="AD18" s="32">
        <v>624.39787935411209</v>
      </c>
      <c r="AE18" s="70">
        <v>0</v>
      </c>
      <c r="AF18" s="70">
        <v>10.406631322568536</v>
      </c>
      <c r="AG18" s="70">
        <v>0</v>
      </c>
      <c r="AH18" s="70">
        <v>0</v>
      </c>
      <c r="AI18" s="70">
        <v>0</v>
      </c>
      <c r="AJ18" s="70">
        <v>0</v>
      </c>
      <c r="AK18" s="70">
        <v>0</v>
      </c>
      <c r="AL18" s="70">
        <v>0</v>
      </c>
      <c r="AM18" s="70">
        <v>2.2299924262646864</v>
      </c>
      <c r="AN18" s="70">
        <v>0</v>
      </c>
      <c r="AO18" s="70">
        <v>0</v>
      </c>
      <c r="AP18" s="87">
        <v>0</v>
      </c>
      <c r="AQ18" s="70">
        <v>652.64445008679797</v>
      </c>
      <c r="AR18" s="70">
        <v>0</v>
      </c>
      <c r="AS18" s="70">
        <v>304.02230078075223</v>
      </c>
      <c r="AT18" s="70">
        <v>0</v>
      </c>
      <c r="AU18" s="70">
        <v>0</v>
      </c>
      <c r="AV18" s="70">
        <v>0</v>
      </c>
      <c r="AW18" s="70">
        <v>0</v>
      </c>
      <c r="AX18" s="70">
        <v>0</v>
      </c>
      <c r="AY18" s="70">
        <v>0</v>
      </c>
      <c r="AZ18" s="70">
        <v>0</v>
      </c>
      <c r="BA18" s="70">
        <v>0</v>
      </c>
      <c r="BB18" s="70">
        <v>0</v>
      </c>
      <c r="BC18" s="70">
        <v>0</v>
      </c>
      <c r="BD18" s="70">
        <v>0</v>
      </c>
      <c r="BE18" s="70">
        <v>0</v>
      </c>
      <c r="BF18" s="70">
        <v>0</v>
      </c>
      <c r="BG18" s="70">
        <v>2.9733232350195817</v>
      </c>
      <c r="BH18" s="70">
        <v>0</v>
      </c>
      <c r="BI18" s="70">
        <v>0</v>
      </c>
      <c r="BJ18" s="70">
        <v>0</v>
      </c>
      <c r="BK18" s="70">
        <v>0</v>
      </c>
      <c r="BL18" s="70">
        <v>12.636623748833221</v>
      </c>
      <c r="BM18" s="70">
        <v>6.689977278794057</v>
      </c>
      <c r="BN18" s="70">
        <v>0</v>
      </c>
      <c r="BO18" s="70">
        <v>0</v>
      </c>
      <c r="BP18" s="70">
        <v>0</v>
      </c>
      <c r="BQ18" s="70">
        <v>0</v>
      </c>
      <c r="BR18" s="70">
        <v>0</v>
      </c>
      <c r="BS18" s="70">
        <v>0</v>
      </c>
      <c r="BT18" s="22">
        <v>13485.507532431311</v>
      </c>
      <c r="BU18" s="22">
        <v>1530.6436074987332</v>
      </c>
      <c r="BV18" s="22">
        <v>0</v>
      </c>
      <c r="BW18" s="22">
        <v>0</v>
      </c>
      <c r="BX18" s="22">
        <v>6600.0342509347174</v>
      </c>
      <c r="BY18" s="22">
        <v>605.81460913523972</v>
      </c>
      <c r="BZ18" s="22">
        <v>-659</v>
      </c>
      <c r="CA18" s="22">
        <v>8077.4924675686889</v>
      </c>
      <c r="CB18" s="22">
        <v>21563</v>
      </c>
      <c r="CD18" s="22">
        <f t="shared" si="3"/>
        <v>0</v>
      </c>
      <c r="CE18" s="22">
        <f t="shared" si="4"/>
        <v>0</v>
      </c>
      <c r="CF18" s="22">
        <f t="shared" si="5"/>
        <v>0</v>
      </c>
    </row>
    <row r="19" spans="1:84" x14ac:dyDescent="0.3">
      <c r="A19" s="21" t="s">
        <v>223</v>
      </c>
      <c r="B19" s="23" t="s">
        <v>224</v>
      </c>
      <c r="C19">
        <f t="shared" si="2"/>
        <v>15</v>
      </c>
      <c r="D19" s="93">
        <v>17.249896432814889</v>
      </c>
      <c r="E19" s="93">
        <v>22.079867434003059</v>
      </c>
      <c r="F19" s="93">
        <v>456.08726168362574</v>
      </c>
      <c r="G19" s="32">
        <v>0</v>
      </c>
      <c r="H19" s="76">
        <v>0</v>
      </c>
      <c r="I19" s="70">
        <v>0</v>
      </c>
      <c r="J19" s="70">
        <v>0</v>
      </c>
      <c r="K19" s="93">
        <v>1167.4729905729121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  <c r="T19" s="70">
        <v>0</v>
      </c>
      <c r="U19" s="70">
        <v>0</v>
      </c>
      <c r="V19" s="76">
        <v>0</v>
      </c>
      <c r="W19" s="70">
        <v>0</v>
      </c>
      <c r="X19" s="82">
        <v>0</v>
      </c>
      <c r="Y19" s="70">
        <v>0</v>
      </c>
      <c r="Z19" s="70">
        <v>0</v>
      </c>
      <c r="AA19" s="70">
        <v>0</v>
      </c>
      <c r="AB19" s="70">
        <v>0</v>
      </c>
      <c r="AC19" s="32">
        <v>0</v>
      </c>
      <c r="AD19" s="32">
        <v>0</v>
      </c>
      <c r="AE19" s="70">
        <v>0</v>
      </c>
      <c r="AF19" s="70">
        <v>0</v>
      </c>
      <c r="AG19" s="70">
        <v>0</v>
      </c>
      <c r="AH19" s="70">
        <v>0</v>
      </c>
      <c r="AI19" s="70">
        <v>0</v>
      </c>
      <c r="AJ19" s="70">
        <v>0</v>
      </c>
      <c r="AK19" s="70">
        <v>0</v>
      </c>
      <c r="AL19" s="70">
        <v>0</v>
      </c>
      <c r="AM19" s="70">
        <v>0</v>
      </c>
      <c r="AN19" s="70">
        <v>0</v>
      </c>
      <c r="AO19" s="70">
        <v>0</v>
      </c>
      <c r="AP19" s="87">
        <v>0</v>
      </c>
      <c r="AQ19" s="70">
        <v>0</v>
      </c>
      <c r="AR19" s="70">
        <v>0</v>
      </c>
      <c r="AS19" s="70">
        <v>0</v>
      </c>
      <c r="AT19" s="70">
        <v>0</v>
      </c>
      <c r="AU19" s="70">
        <v>0</v>
      </c>
      <c r="AV19" s="70">
        <v>0</v>
      </c>
      <c r="AW19" s="70">
        <v>0</v>
      </c>
      <c r="AX19" s="70">
        <v>40.019759724130559</v>
      </c>
      <c r="AY19" s="70">
        <v>405.0275682424936</v>
      </c>
      <c r="AZ19" s="70">
        <v>0</v>
      </c>
      <c r="BA19" s="70">
        <v>0</v>
      </c>
      <c r="BB19" s="70">
        <v>0</v>
      </c>
      <c r="BC19" s="70">
        <v>0</v>
      </c>
      <c r="BD19" s="70">
        <v>0</v>
      </c>
      <c r="BE19" s="70">
        <v>0</v>
      </c>
      <c r="BF19" s="70">
        <v>0</v>
      </c>
      <c r="BG19" s="70">
        <v>0</v>
      </c>
      <c r="BH19" s="70">
        <v>0</v>
      </c>
      <c r="BI19" s="70">
        <v>0</v>
      </c>
      <c r="BJ19" s="70">
        <v>0</v>
      </c>
      <c r="BK19" s="70">
        <v>0</v>
      </c>
      <c r="BL19" s="70">
        <v>55.19966858500765</v>
      </c>
      <c r="BM19" s="70">
        <v>66.929598159321785</v>
      </c>
      <c r="BN19" s="70">
        <v>6.8999585731259563</v>
      </c>
      <c r="BO19" s="70">
        <v>31.739809436379399</v>
      </c>
      <c r="BP19" s="70">
        <v>17.249896432814889</v>
      </c>
      <c r="BQ19" s="70">
        <v>0</v>
      </c>
      <c r="BR19" s="70">
        <v>0</v>
      </c>
      <c r="BS19" s="70">
        <v>0</v>
      </c>
      <c r="BT19" s="22">
        <v>2285.9562752766296</v>
      </c>
      <c r="BU19" s="22">
        <v>439.48279683084934</v>
      </c>
      <c r="BV19" s="22">
        <v>5.8597706244113246</v>
      </c>
      <c r="BW19" s="22">
        <v>0</v>
      </c>
      <c r="BX19" s="22">
        <v>9800.7011572681095</v>
      </c>
      <c r="BY19" s="22">
        <v>0</v>
      </c>
      <c r="BZ19" s="22">
        <v>6</v>
      </c>
      <c r="CA19" s="22">
        <v>10252.043724723368</v>
      </c>
      <c r="CB19" s="22">
        <v>12538</v>
      </c>
      <c r="CD19" s="22">
        <f t="shared" si="3"/>
        <v>0</v>
      </c>
      <c r="CE19" s="22">
        <f t="shared" si="4"/>
        <v>0</v>
      </c>
      <c r="CF19" s="22">
        <f t="shared" si="5"/>
        <v>0</v>
      </c>
    </row>
    <row r="20" spans="1:84" s="47" customFormat="1" x14ac:dyDescent="0.3">
      <c r="A20" s="46" t="s">
        <v>225</v>
      </c>
      <c r="B20" s="46" t="s">
        <v>226</v>
      </c>
      <c r="C20" s="47">
        <f t="shared" si="2"/>
        <v>16</v>
      </c>
      <c r="D20" s="93">
        <v>0</v>
      </c>
      <c r="E20" s="93">
        <v>0</v>
      </c>
      <c r="F20" s="93">
        <v>0</v>
      </c>
      <c r="G20" s="48">
        <v>0</v>
      </c>
      <c r="H20" s="48">
        <v>0</v>
      </c>
      <c r="I20" s="48">
        <v>0</v>
      </c>
      <c r="J20" s="48">
        <v>0.86817201307055725</v>
      </c>
      <c r="K20" s="93">
        <v>0.86817201307055725</v>
      </c>
      <c r="L20" s="48">
        <v>0</v>
      </c>
      <c r="M20" s="48">
        <v>0.99219658636635089</v>
      </c>
      <c r="N20" s="48">
        <v>0</v>
      </c>
      <c r="O20" s="48">
        <v>0</v>
      </c>
      <c r="P20" s="48">
        <v>0</v>
      </c>
      <c r="Q20" s="48">
        <v>0</v>
      </c>
      <c r="R20" s="48">
        <v>0</v>
      </c>
      <c r="S20" s="48">
        <v>0</v>
      </c>
      <c r="T20" s="48">
        <v>0</v>
      </c>
      <c r="U20" s="48">
        <v>0</v>
      </c>
      <c r="V20" s="48">
        <v>4.3408600653527838</v>
      </c>
      <c r="W20" s="48">
        <v>0</v>
      </c>
      <c r="X20" s="48">
        <v>8.1856218375223939</v>
      </c>
      <c r="Y20" s="48">
        <v>0</v>
      </c>
      <c r="Z20" s="48">
        <v>0</v>
      </c>
      <c r="AA20" s="48">
        <v>0</v>
      </c>
      <c r="AB20" s="48">
        <v>0</v>
      </c>
      <c r="AC20" s="48">
        <v>0.62012286647896908</v>
      </c>
      <c r="AD20" s="48">
        <v>822.03487180452203</v>
      </c>
      <c r="AE20" s="48">
        <v>50.105927611500711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5.5811057983107277</v>
      </c>
      <c r="AL20" s="48">
        <v>0</v>
      </c>
      <c r="AM20" s="48">
        <v>0</v>
      </c>
      <c r="AN20" s="48">
        <v>0</v>
      </c>
      <c r="AO20" s="48">
        <v>254.62244897626493</v>
      </c>
      <c r="AP20" s="87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0</v>
      </c>
      <c r="AV20" s="48">
        <v>0</v>
      </c>
      <c r="AW20" s="48">
        <v>0</v>
      </c>
      <c r="AX20" s="48">
        <v>0</v>
      </c>
      <c r="AY20" s="48">
        <v>0</v>
      </c>
      <c r="AZ20" s="48">
        <v>0</v>
      </c>
      <c r="BA20" s="48">
        <v>0</v>
      </c>
      <c r="BB20" s="48">
        <v>0</v>
      </c>
      <c r="BC20" s="48">
        <v>0</v>
      </c>
      <c r="BD20" s="48">
        <v>0</v>
      </c>
      <c r="BE20" s="48">
        <v>0</v>
      </c>
      <c r="BF20" s="48">
        <v>0</v>
      </c>
      <c r="BG20" s="48">
        <v>0.99219658636635089</v>
      </c>
      <c r="BH20" s="48">
        <v>0</v>
      </c>
      <c r="BI20" s="48">
        <v>0</v>
      </c>
      <c r="BJ20" s="48">
        <v>0</v>
      </c>
      <c r="BK20" s="48">
        <v>0</v>
      </c>
      <c r="BL20" s="48">
        <v>0</v>
      </c>
      <c r="BM20" s="48">
        <v>0</v>
      </c>
      <c r="BN20" s="48">
        <v>0</v>
      </c>
      <c r="BO20" s="48">
        <v>0</v>
      </c>
      <c r="BP20" s="48">
        <v>0</v>
      </c>
      <c r="BQ20" s="48">
        <v>0</v>
      </c>
      <c r="BR20" s="48">
        <v>0</v>
      </c>
      <c r="BS20" s="48">
        <v>0</v>
      </c>
      <c r="BT20" s="48">
        <v>1149.211696158826</v>
      </c>
      <c r="BU20" s="48">
        <v>1.7883038411739318</v>
      </c>
      <c r="BV20" s="48">
        <v>0</v>
      </c>
      <c r="BW20" s="48">
        <v>0</v>
      </c>
      <c r="BX20" s="48">
        <v>0</v>
      </c>
      <c r="BY20" s="48">
        <v>0</v>
      </c>
      <c r="BZ20" s="48">
        <v>217</v>
      </c>
      <c r="CA20" s="48">
        <v>218.78830384117393</v>
      </c>
      <c r="CB20" s="48">
        <v>1368</v>
      </c>
      <c r="CD20" s="48">
        <f t="shared" si="3"/>
        <v>0</v>
      </c>
      <c r="CE20" s="48">
        <f t="shared" si="4"/>
        <v>0</v>
      </c>
      <c r="CF20" s="48">
        <f t="shared" si="5"/>
        <v>0</v>
      </c>
    </row>
    <row r="21" spans="1:84" s="47" customFormat="1" x14ac:dyDescent="0.3">
      <c r="A21" s="49" t="s">
        <v>227</v>
      </c>
      <c r="B21" s="49" t="s">
        <v>228</v>
      </c>
      <c r="C21" s="47">
        <f t="shared" si="2"/>
        <v>17</v>
      </c>
      <c r="D21" s="93">
        <v>41.71626103719742</v>
      </c>
      <c r="E21" s="93">
        <v>328.04150724705238</v>
      </c>
      <c r="F21" s="93">
        <v>10.745097539884185</v>
      </c>
      <c r="G21" s="48">
        <v>280.00460059815845</v>
      </c>
      <c r="H21" s="48">
        <v>465.1995170208682</v>
      </c>
      <c r="I21" s="48">
        <v>0</v>
      </c>
      <c r="J21" s="48">
        <v>0</v>
      </c>
      <c r="K21" s="93">
        <v>42.980390159536739</v>
      </c>
      <c r="L21" s="48">
        <v>8.2168392952055527</v>
      </c>
      <c r="M21" s="48">
        <v>230.07150026575545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48">
        <v>3.1603228058482893</v>
      </c>
      <c r="U21" s="48">
        <v>0</v>
      </c>
      <c r="V21" s="48">
        <v>0</v>
      </c>
      <c r="W21" s="48">
        <v>197.83620764610291</v>
      </c>
      <c r="X21" s="48">
        <v>2868.9410431490764</v>
      </c>
      <c r="Y21" s="48">
        <v>71.423295412171328</v>
      </c>
      <c r="Z21" s="48">
        <v>0</v>
      </c>
      <c r="AA21" s="48">
        <v>0</v>
      </c>
      <c r="AB21" s="48">
        <v>0</v>
      </c>
      <c r="AC21" s="48">
        <v>4876.3780894239098</v>
      </c>
      <c r="AD21" s="48">
        <v>325.51324900237375</v>
      </c>
      <c r="AE21" s="48">
        <v>237.02421043862176</v>
      </c>
      <c r="AF21" s="48">
        <v>0.63206456116965792</v>
      </c>
      <c r="AG21" s="48">
        <v>0</v>
      </c>
      <c r="AH21" s="48">
        <v>35.395615425500843</v>
      </c>
      <c r="AI21" s="48">
        <v>0</v>
      </c>
      <c r="AJ21" s="48">
        <v>0</v>
      </c>
      <c r="AK21" s="48">
        <v>20.226065957429054</v>
      </c>
      <c r="AL21" s="48">
        <v>0</v>
      </c>
      <c r="AM21" s="48">
        <v>28.442905252634603</v>
      </c>
      <c r="AN21" s="48">
        <v>0</v>
      </c>
      <c r="AO21" s="48">
        <v>0</v>
      </c>
      <c r="AP21" s="87">
        <v>308.44750585079299</v>
      </c>
      <c r="AQ21" s="48">
        <v>6238.4772187445233</v>
      </c>
      <c r="AR21" s="48">
        <v>0</v>
      </c>
      <c r="AS21" s="48">
        <v>61.310262433456799</v>
      </c>
      <c r="AT21" s="48">
        <v>0</v>
      </c>
      <c r="AU21" s="48">
        <v>0</v>
      </c>
      <c r="AV21" s="48">
        <v>0</v>
      </c>
      <c r="AW21" s="48">
        <v>3.7923873670179464</v>
      </c>
      <c r="AX21" s="48">
        <v>0</v>
      </c>
      <c r="AY21" s="48">
        <v>0</v>
      </c>
      <c r="AZ21" s="48">
        <v>0</v>
      </c>
      <c r="BA21" s="48">
        <v>0</v>
      </c>
      <c r="BB21" s="48">
        <v>0</v>
      </c>
      <c r="BC21" s="48">
        <v>0</v>
      </c>
      <c r="BD21" s="48">
        <v>0</v>
      </c>
      <c r="BE21" s="48">
        <v>309.71163497313228</v>
      </c>
      <c r="BF21" s="48">
        <v>0</v>
      </c>
      <c r="BG21" s="48">
        <v>0</v>
      </c>
      <c r="BH21" s="48">
        <v>0</v>
      </c>
      <c r="BI21" s="48">
        <v>0</v>
      </c>
      <c r="BJ21" s="48">
        <v>0</v>
      </c>
      <c r="BK21" s="48">
        <v>0</v>
      </c>
      <c r="BL21" s="48">
        <v>48.036906648893989</v>
      </c>
      <c r="BM21" s="48">
        <v>14.537484906902131</v>
      </c>
      <c r="BN21" s="48">
        <v>0</v>
      </c>
      <c r="BO21" s="48">
        <v>2.5282582446786317</v>
      </c>
      <c r="BP21" s="48">
        <v>0.63206456116965792</v>
      </c>
      <c r="BQ21" s="48">
        <v>0</v>
      </c>
      <c r="BR21" s="48">
        <v>0</v>
      </c>
      <c r="BS21" s="48">
        <v>0</v>
      </c>
      <c r="BT21" s="48">
        <v>17059.422505969065</v>
      </c>
      <c r="BU21" s="48">
        <v>1477.5774940309352</v>
      </c>
      <c r="BV21" s="48">
        <v>0</v>
      </c>
      <c r="BW21" s="48">
        <v>0</v>
      </c>
      <c r="BX21" s="48">
        <v>0</v>
      </c>
      <c r="BY21" s="48">
        <v>0</v>
      </c>
      <c r="BZ21" s="48">
        <v>460</v>
      </c>
      <c r="CA21" s="48">
        <v>1937.5774940309352</v>
      </c>
      <c r="CB21" s="48">
        <v>18997</v>
      </c>
      <c r="CD21" s="48">
        <f t="shared" si="3"/>
        <v>0</v>
      </c>
      <c r="CE21" s="48">
        <f t="shared" si="4"/>
        <v>0</v>
      </c>
      <c r="CF21" s="48">
        <f t="shared" si="5"/>
        <v>0</v>
      </c>
    </row>
    <row r="22" spans="1:84" s="47" customFormat="1" x14ac:dyDescent="0.3">
      <c r="A22" s="49" t="s">
        <v>229</v>
      </c>
      <c r="B22" s="49" t="s">
        <v>230</v>
      </c>
      <c r="C22" s="47">
        <f t="shared" si="2"/>
        <v>18</v>
      </c>
      <c r="D22" s="93">
        <v>0</v>
      </c>
      <c r="E22" s="93">
        <v>0</v>
      </c>
      <c r="F22" s="93">
        <v>0</v>
      </c>
      <c r="G22" s="48">
        <v>0.73094796048281785</v>
      </c>
      <c r="H22" s="48">
        <v>9050.5976466982484</v>
      </c>
      <c r="I22" s="48">
        <v>74.556691969247396</v>
      </c>
      <c r="J22" s="48">
        <v>16.080855130621991</v>
      </c>
      <c r="K22" s="93">
        <v>69.44005624586768</v>
      </c>
      <c r="L22" s="48">
        <v>0</v>
      </c>
      <c r="M22" s="48">
        <v>679.78160324902046</v>
      </c>
      <c r="N22" s="48">
        <v>137.41821657076974</v>
      </c>
      <c r="O22" s="48">
        <v>0</v>
      </c>
      <c r="P22" s="48">
        <v>121.33736144014775</v>
      </c>
      <c r="Q22" s="48">
        <v>0</v>
      </c>
      <c r="R22" s="48">
        <v>0</v>
      </c>
      <c r="S22" s="48">
        <v>37.278345984623698</v>
      </c>
      <c r="T22" s="48">
        <v>622.76766233136073</v>
      </c>
      <c r="U22" s="48">
        <v>0</v>
      </c>
      <c r="V22" s="48">
        <v>87090.98759560677</v>
      </c>
      <c r="W22" s="48">
        <v>0</v>
      </c>
      <c r="X22" s="48">
        <v>1601.5069814178537</v>
      </c>
      <c r="Y22" s="48">
        <v>73.825744008764602</v>
      </c>
      <c r="Z22" s="48">
        <v>24.852230656415806</v>
      </c>
      <c r="AA22" s="48">
        <v>33.62360618220962</v>
      </c>
      <c r="AB22" s="48">
        <v>77.480483811178672</v>
      </c>
      <c r="AC22" s="48">
        <v>532.13011523149135</v>
      </c>
      <c r="AD22" s="48">
        <v>301.88150767940368</v>
      </c>
      <c r="AE22" s="48">
        <v>271.18169333912533</v>
      </c>
      <c r="AF22" s="48">
        <v>330.38847813823361</v>
      </c>
      <c r="AG22" s="48">
        <v>0</v>
      </c>
      <c r="AH22" s="48">
        <v>20.466542893518895</v>
      </c>
      <c r="AI22" s="48">
        <v>15.349907170139172</v>
      </c>
      <c r="AJ22" s="48">
        <v>65.785316443453596</v>
      </c>
      <c r="AK22" s="48">
        <v>124.99210124256184</v>
      </c>
      <c r="AL22" s="48">
        <v>0</v>
      </c>
      <c r="AM22" s="48">
        <v>0</v>
      </c>
      <c r="AN22" s="48">
        <v>0</v>
      </c>
      <c r="AO22" s="48">
        <v>11779.226383180609</v>
      </c>
      <c r="AP22" s="87">
        <v>0</v>
      </c>
      <c r="AQ22" s="48">
        <v>0</v>
      </c>
      <c r="AR22" s="48">
        <v>0</v>
      </c>
      <c r="AS22" s="48">
        <v>0</v>
      </c>
      <c r="AT22" s="48">
        <v>0</v>
      </c>
      <c r="AU22" s="48">
        <v>0</v>
      </c>
      <c r="AV22" s="48">
        <v>0</v>
      </c>
      <c r="AW22" s="48">
        <v>0</v>
      </c>
      <c r="AX22" s="48">
        <v>0</v>
      </c>
      <c r="AY22" s="48">
        <v>0</v>
      </c>
      <c r="AZ22" s="48">
        <v>0</v>
      </c>
      <c r="BA22" s="48">
        <v>0</v>
      </c>
      <c r="BB22" s="48">
        <v>0</v>
      </c>
      <c r="BC22" s="48">
        <v>0</v>
      </c>
      <c r="BD22" s="48">
        <v>0</v>
      </c>
      <c r="BE22" s="48">
        <v>0</v>
      </c>
      <c r="BF22" s="48">
        <v>0</v>
      </c>
      <c r="BG22" s="48">
        <v>43.125929668486251</v>
      </c>
      <c r="BH22" s="48">
        <v>0</v>
      </c>
      <c r="BI22" s="48">
        <v>0</v>
      </c>
      <c r="BJ22" s="48">
        <v>0</v>
      </c>
      <c r="BK22" s="48">
        <v>0</v>
      </c>
      <c r="BL22" s="48">
        <v>0</v>
      </c>
      <c r="BM22" s="48">
        <v>0</v>
      </c>
      <c r="BN22" s="48">
        <v>0</v>
      </c>
      <c r="BO22" s="48">
        <v>0</v>
      </c>
      <c r="BP22" s="48">
        <v>0</v>
      </c>
      <c r="BQ22" s="48">
        <v>0</v>
      </c>
      <c r="BR22" s="48">
        <v>0</v>
      </c>
      <c r="BS22" s="48">
        <v>0</v>
      </c>
      <c r="BT22" s="48">
        <v>113196.79400425061</v>
      </c>
      <c r="BU22" s="48">
        <v>38607.26821915371</v>
      </c>
      <c r="BV22" s="48">
        <v>0</v>
      </c>
      <c r="BW22" s="48">
        <v>0</v>
      </c>
      <c r="BX22" s="48">
        <v>0</v>
      </c>
      <c r="BY22" s="48">
        <v>6351.937776595687</v>
      </c>
      <c r="BZ22" s="48">
        <v>3974</v>
      </c>
      <c r="CA22" s="48">
        <v>48933.205995749398</v>
      </c>
      <c r="CB22" s="48">
        <v>162130</v>
      </c>
      <c r="CD22" s="48">
        <f t="shared" si="3"/>
        <v>0</v>
      </c>
      <c r="CE22" s="48">
        <f t="shared" si="4"/>
        <v>0</v>
      </c>
      <c r="CF22" s="48">
        <f t="shared" si="5"/>
        <v>0</v>
      </c>
    </row>
    <row r="23" spans="1:84" x14ac:dyDescent="0.3">
      <c r="A23" s="21" t="s">
        <v>231</v>
      </c>
      <c r="B23" s="23" t="s">
        <v>232</v>
      </c>
      <c r="C23">
        <f t="shared" si="2"/>
        <v>19</v>
      </c>
      <c r="D23" s="93">
        <v>0</v>
      </c>
      <c r="E23" s="93">
        <v>0</v>
      </c>
      <c r="F23" s="93">
        <v>0</v>
      </c>
      <c r="G23" s="32">
        <v>0</v>
      </c>
      <c r="H23" s="76">
        <v>0</v>
      </c>
      <c r="I23" s="70">
        <v>722.59243081852674</v>
      </c>
      <c r="J23" s="70">
        <v>21.557053425373706</v>
      </c>
      <c r="K23" s="93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6">
        <v>0</v>
      </c>
      <c r="W23" s="70">
        <v>0</v>
      </c>
      <c r="X23" s="82">
        <v>0</v>
      </c>
      <c r="Y23" s="70">
        <v>0</v>
      </c>
      <c r="Z23" s="70">
        <v>0</v>
      </c>
      <c r="AA23" s="70">
        <v>0</v>
      </c>
      <c r="AB23" s="70">
        <v>0</v>
      </c>
      <c r="AC23" s="32">
        <v>103.47385644179379</v>
      </c>
      <c r="AD23" s="32">
        <v>9441.1271181766679</v>
      </c>
      <c r="AE23" s="70">
        <v>0</v>
      </c>
      <c r="AF23" s="70">
        <v>0</v>
      </c>
      <c r="AG23" s="70">
        <v>0</v>
      </c>
      <c r="AH23" s="70">
        <v>0</v>
      </c>
      <c r="AI23" s="70">
        <v>0</v>
      </c>
      <c r="AJ23" s="70">
        <v>0</v>
      </c>
      <c r="AK23" s="70">
        <v>0</v>
      </c>
      <c r="AL23" s="70">
        <v>0</v>
      </c>
      <c r="AM23" s="70">
        <v>0</v>
      </c>
      <c r="AN23" s="70">
        <v>0</v>
      </c>
      <c r="AO23" s="70">
        <v>0</v>
      </c>
      <c r="AP23" s="87">
        <v>0</v>
      </c>
      <c r="AQ23" s="70">
        <v>0</v>
      </c>
      <c r="AR23" s="70">
        <v>0</v>
      </c>
      <c r="AS23" s="70">
        <v>0</v>
      </c>
      <c r="AT23" s="70">
        <v>0</v>
      </c>
      <c r="AU23" s="70">
        <v>0</v>
      </c>
      <c r="AV23" s="70">
        <v>0</v>
      </c>
      <c r="AW23" s="70">
        <v>0</v>
      </c>
      <c r="AX23" s="70">
        <v>0</v>
      </c>
      <c r="AY23" s="70">
        <v>0</v>
      </c>
      <c r="AZ23" s="70">
        <v>0</v>
      </c>
      <c r="BA23" s="70">
        <v>0</v>
      </c>
      <c r="BB23" s="70">
        <v>0</v>
      </c>
      <c r="BC23" s="70">
        <v>0</v>
      </c>
      <c r="BD23" s="70">
        <v>0</v>
      </c>
      <c r="BE23" s="70">
        <v>0</v>
      </c>
      <c r="BF23" s="70">
        <v>0</v>
      </c>
      <c r="BG23" s="70">
        <v>4.3114106850747413</v>
      </c>
      <c r="BH23" s="70">
        <v>0</v>
      </c>
      <c r="BI23" s="70">
        <v>0</v>
      </c>
      <c r="BJ23" s="70">
        <v>0</v>
      </c>
      <c r="BK23" s="70">
        <v>0</v>
      </c>
      <c r="BL23" s="70">
        <v>0</v>
      </c>
      <c r="BM23" s="70">
        <v>0</v>
      </c>
      <c r="BN23" s="70">
        <v>0</v>
      </c>
      <c r="BO23" s="70">
        <v>0</v>
      </c>
      <c r="BP23" s="70">
        <v>0</v>
      </c>
      <c r="BQ23" s="70">
        <v>0</v>
      </c>
      <c r="BR23" s="70">
        <v>0</v>
      </c>
      <c r="BS23" s="70">
        <v>0</v>
      </c>
      <c r="BT23" s="22">
        <v>10293.061869547437</v>
      </c>
      <c r="BU23" s="22">
        <v>40950.93813045256</v>
      </c>
      <c r="BV23" s="22">
        <v>0</v>
      </c>
      <c r="BW23" s="22">
        <v>0</v>
      </c>
      <c r="BX23" s="22">
        <v>0</v>
      </c>
      <c r="BY23" s="22">
        <v>0</v>
      </c>
      <c r="BZ23" s="22">
        <v>1403</v>
      </c>
      <c r="CA23" s="22">
        <v>42353.93813045256</v>
      </c>
      <c r="CB23" s="22">
        <v>52647</v>
      </c>
      <c r="CD23" s="22">
        <f t="shared" si="3"/>
        <v>0</v>
      </c>
      <c r="CE23" s="22">
        <f t="shared" si="4"/>
        <v>0</v>
      </c>
      <c r="CF23" s="22">
        <f t="shared" si="5"/>
        <v>0</v>
      </c>
    </row>
    <row r="24" spans="1:84" x14ac:dyDescent="0.3">
      <c r="A24" s="23" t="s">
        <v>233</v>
      </c>
      <c r="B24" s="23" t="s">
        <v>234</v>
      </c>
      <c r="C24">
        <f t="shared" si="2"/>
        <v>20</v>
      </c>
      <c r="D24" s="93">
        <v>0</v>
      </c>
      <c r="E24" s="93">
        <v>0</v>
      </c>
      <c r="F24" s="93">
        <v>0</v>
      </c>
      <c r="G24" s="32">
        <v>0</v>
      </c>
      <c r="H24" s="76">
        <v>41.196815618889531</v>
      </c>
      <c r="I24" s="70">
        <v>5.0104235212162944</v>
      </c>
      <c r="J24" s="70">
        <v>887.40167697986385</v>
      </c>
      <c r="K24" s="93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  <c r="T24" s="70">
        <v>0</v>
      </c>
      <c r="U24" s="70">
        <v>0</v>
      </c>
      <c r="V24" s="76">
        <v>0</v>
      </c>
      <c r="W24" s="70">
        <v>0</v>
      </c>
      <c r="X24" s="82">
        <v>0</v>
      </c>
      <c r="Y24" s="70">
        <v>0</v>
      </c>
      <c r="Z24" s="70">
        <v>0</v>
      </c>
      <c r="AA24" s="70">
        <v>0</v>
      </c>
      <c r="AB24" s="70">
        <v>0</v>
      </c>
      <c r="AC24" s="32">
        <v>30.062541127297763</v>
      </c>
      <c r="AD24" s="32">
        <v>1232.5641862192088</v>
      </c>
      <c r="AE24" s="70">
        <v>5735.8215043434984</v>
      </c>
      <c r="AF24" s="70">
        <v>0</v>
      </c>
      <c r="AG24" s="70">
        <v>0</v>
      </c>
      <c r="AH24" s="70">
        <v>0</v>
      </c>
      <c r="AI24" s="70">
        <v>0</v>
      </c>
      <c r="AJ24" s="70">
        <v>0</v>
      </c>
      <c r="AK24" s="70">
        <v>6.6805646949550601</v>
      </c>
      <c r="AL24" s="70">
        <v>0</v>
      </c>
      <c r="AM24" s="70">
        <v>0</v>
      </c>
      <c r="AN24" s="70">
        <v>0</v>
      </c>
      <c r="AO24" s="70">
        <v>0</v>
      </c>
      <c r="AP24" s="87">
        <v>0</v>
      </c>
      <c r="AQ24" s="70">
        <v>0</v>
      </c>
      <c r="AR24" s="70">
        <v>0</v>
      </c>
      <c r="AS24" s="70">
        <v>0</v>
      </c>
      <c r="AT24" s="70">
        <v>0</v>
      </c>
      <c r="AU24" s="70">
        <v>0</v>
      </c>
      <c r="AV24" s="70">
        <v>0</v>
      </c>
      <c r="AW24" s="70">
        <v>0</v>
      </c>
      <c r="AX24" s="70">
        <v>0</v>
      </c>
      <c r="AY24" s="70">
        <v>0</v>
      </c>
      <c r="AZ24" s="70">
        <v>0</v>
      </c>
      <c r="BA24" s="70">
        <v>0</v>
      </c>
      <c r="BB24" s="70">
        <v>0</v>
      </c>
      <c r="BC24" s="70">
        <v>0</v>
      </c>
      <c r="BD24" s="70">
        <v>0</v>
      </c>
      <c r="BE24" s="70">
        <v>0</v>
      </c>
      <c r="BF24" s="70">
        <v>0</v>
      </c>
      <c r="BG24" s="70">
        <v>0.55671372457958823</v>
      </c>
      <c r="BH24" s="70">
        <v>0</v>
      </c>
      <c r="BI24" s="70">
        <v>0</v>
      </c>
      <c r="BJ24" s="70">
        <v>0</v>
      </c>
      <c r="BK24" s="70">
        <v>0</v>
      </c>
      <c r="BL24" s="70">
        <v>0</v>
      </c>
      <c r="BM24" s="70">
        <v>0</v>
      </c>
      <c r="BN24" s="70">
        <v>0</v>
      </c>
      <c r="BO24" s="70">
        <v>0</v>
      </c>
      <c r="BP24" s="70">
        <v>0</v>
      </c>
      <c r="BQ24" s="70">
        <v>0</v>
      </c>
      <c r="BR24" s="70">
        <v>0</v>
      </c>
      <c r="BS24" s="70">
        <v>0</v>
      </c>
      <c r="BT24" s="22">
        <v>7939.2944262295077</v>
      </c>
      <c r="BU24" s="22">
        <v>7252.7055737704914</v>
      </c>
      <c r="BV24" s="22">
        <v>0</v>
      </c>
      <c r="BW24" s="22">
        <v>0</v>
      </c>
      <c r="BX24" s="22">
        <v>0</v>
      </c>
      <c r="BY24" s="22">
        <v>0</v>
      </c>
      <c r="BZ24" s="22">
        <v>1403</v>
      </c>
      <c r="CA24" s="22">
        <v>8655.7055737704923</v>
      </c>
      <c r="CB24" s="22">
        <v>16595</v>
      </c>
      <c r="CD24" s="22">
        <f t="shared" si="3"/>
        <v>0</v>
      </c>
      <c r="CE24" s="22">
        <f t="shared" si="4"/>
        <v>0</v>
      </c>
      <c r="CF24" s="22">
        <f t="shared" si="5"/>
        <v>0</v>
      </c>
    </row>
    <row r="25" spans="1:84" x14ac:dyDescent="0.3">
      <c r="A25" s="21" t="s">
        <v>235</v>
      </c>
      <c r="B25" s="23" t="s">
        <v>236</v>
      </c>
      <c r="C25">
        <f t="shared" si="2"/>
        <v>21</v>
      </c>
      <c r="D25" s="93">
        <v>4.889242283080109</v>
      </c>
      <c r="E25" s="93">
        <v>1387.846345211454</v>
      </c>
      <c r="F25" s="93">
        <v>0.69846318329715851</v>
      </c>
      <c r="G25" s="32">
        <v>0</v>
      </c>
      <c r="H25" s="76">
        <v>0</v>
      </c>
      <c r="I25" s="70">
        <v>0</v>
      </c>
      <c r="J25" s="70">
        <v>0</v>
      </c>
      <c r="K25" s="93">
        <v>3027.1394364098855</v>
      </c>
      <c r="L25" s="70">
        <v>0</v>
      </c>
      <c r="M25" s="70">
        <v>350.62851801517354</v>
      </c>
      <c r="N25" s="70">
        <v>0</v>
      </c>
      <c r="O25" s="70">
        <v>0</v>
      </c>
      <c r="P25" s="70">
        <v>0</v>
      </c>
      <c r="Q25" s="70">
        <v>0</v>
      </c>
      <c r="R25" s="70">
        <v>2421.5718564912481</v>
      </c>
      <c r="S25" s="70">
        <v>0</v>
      </c>
      <c r="T25" s="70">
        <v>0</v>
      </c>
      <c r="U25" s="70">
        <v>0</v>
      </c>
      <c r="V25" s="76">
        <v>0</v>
      </c>
      <c r="W25" s="70">
        <v>722.90939471255911</v>
      </c>
      <c r="X25" s="82">
        <v>0</v>
      </c>
      <c r="Y25" s="70">
        <v>0</v>
      </c>
      <c r="Z25" s="70">
        <v>1452.1049580747922</v>
      </c>
      <c r="AA25" s="70">
        <v>0</v>
      </c>
      <c r="AB25" s="70">
        <v>0</v>
      </c>
      <c r="AC25" s="32">
        <v>0</v>
      </c>
      <c r="AD25" s="32">
        <v>0</v>
      </c>
      <c r="AE25" s="70">
        <v>0</v>
      </c>
      <c r="AF25" s="70">
        <v>47.495496464206788</v>
      </c>
      <c r="AG25" s="70">
        <v>0</v>
      </c>
      <c r="AH25" s="70">
        <v>0</v>
      </c>
      <c r="AI25" s="70">
        <v>0</v>
      </c>
      <c r="AJ25" s="70">
        <v>0</v>
      </c>
      <c r="AK25" s="70">
        <v>0</v>
      </c>
      <c r="AL25" s="70">
        <v>0</v>
      </c>
      <c r="AM25" s="70">
        <v>0.69846318329715851</v>
      </c>
      <c r="AN25" s="70">
        <v>0</v>
      </c>
      <c r="AO25" s="70">
        <v>0</v>
      </c>
      <c r="AP25" s="87">
        <v>0</v>
      </c>
      <c r="AQ25" s="70">
        <v>0</v>
      </c>
      <c r="AR25" s="70">
        <v>0</v>
      </c>
      <c r="AS25" s="70">
        <v>0</v>
      </c>
      <c r="AT25" s="70">
        <v>0</v>
      </c>
      <c r="AU25" s="70">
        <v>0</v>
      </c>
      <c r="AV25" s="70">
        <v>0</v>
      </c>
      <c r="AW25" s="70">
        <v>0</v>
      </c>
      <c r="AX25" s="70">
        <v>244.46211415400549</v>
      </c>
      <c r="AY25" s="70">
        <v>9226.0001881721673</v>
      </c>
      <c r="AZ25" s="70">
        <v>0</v>
      </c>
      <c r="BA25" s="70">
        <v>0</v>
      </c>
      <c r="BB25" s="70">
        <v>0</v>
      </c>
      <c r="BC25" s="70">
        <v>0</v>
      </c>
      <c r="BD25" s="70">
        <v>0</v>
      </c>
      <c r="BE25" s="70">
        <v>0</v>
      </c>
      <c r="BF25" s="70">
        <v>0</v>
      </c>
      <c r="BG25" s="70">
        <v>0</v>
      </c>
      <c r="BH25" s="70">
        <v>0</v>
      </c>
      <c r="BI25" s="70">
        <v>0</v>
      </c>
      <c r="BJ25" s="70">
        <v>0</v>
      </c>
      <c r="BK25" s="70">
        <v>0</v>
      </c>
      <c r="BL25" s="70">
        <v>788.56493394249208</v>
      </c>
      <c r="BM25" s="70">
        <v>794.15263940886928</v>
      </c>
      <c r="BN25" s="70">
        <v>122.23105707700275</v>
      </c>
      <c r="BO25" s="70">
        <v>379.9639717136543</v>
      </c>
      <c r="BP25" s="70">
        <v>345.73927573209352</v>
      </c>
      <c r="BQ25" s="70">
        <v>2.0953895498914754</v>
      </c>
      <c r="BR25" s="70">
        <v>108.96025659435674</v>
      </c>
      <c r="BS25" s="70">
        <v>0</v>
      </c>
      <c r="BT25" s="22">
        <v>21428.152000373524</v>
      </c>
      <c r="BU25" s="22">
        <v>19114.658148811934</v>
      </c>
      <c r="BV25" s="22">
        <v>113.75891773139851</v>
      </c>
      <c r="BW25" s="22">
        <v>0</v>
      </c>
      <c r="BX25" s="22">
        <v>82384.430933083131</v>
      </c>
      <c r="BY25" s="22">
        <v>0</v>
      </c>
      <c r="BZ25" s="22">
        <v>568</v>
      </c>
      <c r="CA25" s="22">
        <v>102180.84799962647</v>
      </c>
      <c r="CB25" s="22">
        <v>123609</v>
      </c>
      <c r="CD25" s="22">
        <f t="shared" si="3"/>
        <v>0</v>
      </c>
      <c r="CE25" s="22">
        <f t="shared" si="4"/>
        <v>0</v>
      </c>
      <c r="CF25" s="22">
        <f t="shared" si="5"/>
        <v>0</v>
      </c>
    </row>
    <row r="26" spans="1:84" x14ac:dyDescent="0.3">
      <c r="A26" s="21" t="s">
        <v>237</v>
      </c>
      <c r="B26" s="21" t="s">
        <v>238</v>
      </c>
      <c r="C26">
        <f t="shared" si="2"/>
        <v>22</v>
      </c>
      <c r="D26" s="93">
        <v>0</v>
      </c>
      <c r="E26" s="93">
        <v>0</v>
      </c>
      <c r="F26" s="93">
        <v>0</v>
      </c>
      <c r="G26" s="32">
        <v>0</v>
      </c>
      <c r="H26" s="76">
        <v>0</v>
      </c>
      <c r="I26" s="70">
        <v>0</v>
      </c>
      <c r="J26" s="70">
        <v>0</v>
      </c>
      <c r="K26" s="93">
        <v>3465.9839826732623</v>
      </c>
      <c r="L26" s="70">
        <v>0</v>
      </c>
      <c r="M26" s="70">
        <v>1.645375733526353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6">
        <v>0</v>
      </c>
      <c r="W26" s="70">
        <v>0</v>
      </c>
      <c r="X26" s="82">
        <v>0</v>
      </c>
      <c r="Y26" s="70">
        <v>0</v>
      </c>
      <c r="Z26" s="70">
        <v>0</v>
      </c>
      <c r="AA26" s="70">
        <v>0</v>
      </c>
      <c r="AB26" s="70">
        <v>0</v>
      </c>
      <c r="AC26" s="32">
        <v>0</v>
      </c>
      <c r="AD26" s="32">
        <v>0</v>
      </c>
      <c r="AE26" s="70">
        <v>0</v>
      </c>
      <c r="AF26" s="70">
        <v>0</v>
      </c>
      <c r="AG26" s="70">
        <v>0</v>
      </c>
      <c r="AH26" s="70">
        <v>0</v>
      </c>
      <c r="AI26" s="70">
        <v>0</v>
      </c>
      <c r="AJ26" s="70">
        <v>0</v>
      </c>
      <c r="AK26" s="70">
        <v>0</v>
      </c>
      <c r="AL26" s="70">
        <v>0</v>
      </c>
      <c r="AM26" s="70">
        <v>0</v>
      </c>
      <c r="AN26" s="70">
        <v>0</v>
      </c>
      <c r="AO26" s="70">
        <v>0</v>
      </c>
      <c r="AP26" s="87">
        <v>0</v>
      </c>
      <c r="AQ26" s="70">
        <v>0</v>
      </c>
      <c r="AR26" s="70">
        <v>0</v>
      </c>
      <c r="AS26" s="70">
        <v>0</v>
      </c>
      <c r="AT26" s="70">
        <v>0</v>
      </c>
      <c r="AU26" s="70">
        <v>0</v>
      </c>
      <c r="AV26" s="70">
        <v>0</v>
      </c>
      <c r="AW26" s="70">
        <v>0</v>
      </c>
      <c r="AX26" s="70">
        <v>8.2268786676317625</v>
      </c>
      <c r="AY26" s="70">
        <v>625.24277874001416</v>
      </c>
      <c r="AZ26" s="70">
        <v>0</v>
      </c>
      <c r="BA26" s="70">
        <v>0</v>
      </c>
      <c r="BB26" s="70">
        <v>0</v>
      </c>
      <c r="BC26" s="70">
        <v>0</v>
      </c>
      <c r="BD26" s="70">
        <v>0</v>
      </c>
      <c r="BE26" s="70">
        <v>0</v>
      </c>
      <c r="BF26" s="70">
        <v>0</v>
      </c>
      <c r="BG26" s="70">
        <v>0</v>
      </c>
      <c r="BH26" s="70">
        <v>0</v>
      </c>
      <c r="BI26" s="70">
        <v>0</v>
      </c>
      <c r="BJ26" s="70">
        <v>0</v>
      </c>
      <c r="BK26" s="70">
        <v>0</v>
      </c>
      <c r="BL26" s="70">
        <v>18.099133068789882</v>
      </c>
      <c r="BM26" s="70">
        <v>21.389884535842587</v>
      </c>
      <c r="BN26" s="70">
        <v>2.4680636002895295</v>
      </c>
      <c r="BO26" s="70">
        <v>10.694942267921293</v>
      </c>
      <c r="BP26" s="70">
        <v>37.02095400434294</v>
      </c>
      <c r="BQ26" s="70">
        <v>0</v>
      </c>
      <c r="BR26" s="70">
        <v>0</v>
      </c>
      <c r="BS26" s="70">
        <v>0</v>
      </c>
      <c r="BT26" s="22">
        <v>4190.7719932916216</v>
      </c>
      <c r="BU26" s="22">
        <v>3481.6964600729152</v>
      </c>
      <c r="BV26" s="22">
        <v>0</v>
      </c>
      <c r="BW26" s="22">
        <v>0</v>
      </c>
      <c r="BX26" s="22">
        <v>6553.5315466354632</v>
      </c>
      <c r="BY26" s="22">
        <v>0</v>
      </c>
      <c r="BZ26" s="22">
        <v>247</v>
      </c>
      <c r="CA26" s="22">
        <v>10282.228006708379</v>
      </c>
      <c r="CB26" s="22">
        <v>14473</v>
      </c>
      <c r="CD26" s="22">
        <f t="shared" si="3"/>
        <v>0</v>
      </c>
      <c r="CE26" s="22">
        <f t="shared" si="4"/>
        <v>0</v>
      </c>
      <c r="CF26" s="22">
        <f t="shared" si="5"/>
        <v>0</v>
      </c>
    </row>
    <row r="27" spans="1:84" x14ac:dyDescent="0.3">
      <c r="A27" s="21" t="s">
        <v>239</v>
      </c>
      <c r="B27" s="23" t="s">
        <v>240</v>
      </c>
      <c r="C27">
        <f t="shared" si="2"/>
        <v>23</v>
      </c>
      <c r="D27" s="93">
        <v>0</v>
      </c>
      <c r="E27" s="93">
        <v>0</v>
      </c>
      <c r="F27" s="93">
        <v>0</v>
      </c>
      <c r="G27" s="32">
        <v>0</v>
      </c>
      <c r="H27" s="76">
        <v>0</v>
      </c>
      <c r="I27" s="70">
        <v>0</v>
      </c>
      <c r="J27" s="70">
        <v>0</v>
      </c>
      <c r="K27" s="93">
        <v>2405.0613509643013</v>
      </c>
      <c r="L27" s="70">
        <v>0</v>
      </c>
      <c r="M27" s="70">
        <v>27.893752781802469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  <c r="T27" s="70">
        <v>0</v>
      </c>
      <c r="U27" s="70">
        <v>0</v>
      </c>
      <c r="V27" s="76">
        <v>0</v>
      </c>
      <c r="W27" s="70">
        <v>0</v>
      </c>
      <c r="X27" s="82">
        <v>0</v>
      </c>
      <c r="Y27" s="70">
        <v>0</v>
      </c>
      <c r="Z27" s="70">
        <v>0</v>
      </c>
      <c r="AA27" s="70">
        <v>0</v>
      </c>
      <c r="AB27" s="70">
        <v>0</v>
      </c>
      <c r="AC27" s="32">
        <v>0</v>
      </c>
      <c r="AD27" s="32">
        <v>0</v>
      </c>
      <c r="AE27" s="70">
        <v>0</v>
      </c>
      <c r="AF27" s="70">
        <v>0</v>
      </c>
      <c r="AG27" s="70">
        <v>0</v>
      </c>
      <c r="AH27" s="70">
        <v>0</v>
      </c>
      <c r="AI27" s="70">
        <v>0</v>
      </c>
      <c r="AJ27" s="70">
        <v>0</v>
      </c>
      <c r="AK27" s="70">
        <v>0</v>
      </c>
      <c r="AL27" s="70">
        <v>0</v>
      </c>
      <c r="AM27" s="70">
        <v>0</v>
      </c>
      <c r="AN27" s="70">
        <v>0</v>
      </c>
      <c r="AO27" s="70">
        <v>0</v>
      </c>
      <c r="AP27" s="87">
        <v>0</v>
      </c>
      <c r="AQ27" s="70">
        <v>0</v>
      </c>
      <c r="AR27" s="70">
        <v>0</v>
      </c>
      <c r="AS27" s="70">
        <v>339.37399217859667</v>
      </c>
      <c r="AT27" s="70">
        <v>0</v>
      </c>
      <c r="AU27" s="70">
        <v>0</v>
      </c>
      <c r="AV27" s="70">
        <v>0</v>
      </c>
      <c r="AW27" s="70">
        <v>0</v>
      </c>
      <c r="AX27" s="70">
        <v>30.218232180286005</v>
      </c>
      <c r="AY27" s="70">
        <v>2472.4712535203244</v>
      </c>
      <c r="AZ27" s="70">
        <v>0</v>
      </c>
      <c r="BA27" s="70">
        <v>0</v>
      </c>
      <c r="BB27" s="70">
        <v>0</v>
      </c>
      <c r="BC27" s="70">
        <v>0</v>
      </c>
      <c r="BD27" s="70">
        <v>0</v>
      </c>
      <c r="BE27" s="70">
        <v>0</v>
      </c>
      <c r="BF27" s="70">
        <v>0</v>
      </c>
      <c r="BG27" s="70">
        <v>0</v>
      </c>
      <c r="BH27" s="70">
        <v>0</v>
      </c>
      <c r="BI27" s="70">
        <v>0</v>
      </c>
      <c r="BJ27" s="70">
        <v>0</v>
      </c>
      <c r="BK27" s="70">
        <v>0</v>
      </c>
      <c r="BL27" s="70">
        <v>175.8856078185878</v>
      </c>
      <c r="BM27" s="70">
        <v>194.48144300645606</v>
      </c>
      <c r="BN27" s="70">
        <v>28.668579247963653</v>
      </c>
      <c r="BO27" s="70">
        <v>93.754002405502732</v>
      </c>
      <c r="BP27" s="70">
        <v>93.754002405502732</v>
      </c>
      <c r="BQ27" s="70">
        <v>0</v>
      </c>
      <c r="BR27" s="70">
        <v>37.191670375736628</v>
      </c>
      <c r="BS27" s="70">
        <v>0</v>
      </c>
      <c r="BT27" s="22">
        <v>5898.7538868850615</v>
      </c>
      <c r="BU27" s="22">
        <v>20872.148390549737</v>
      </c>
      <c r="BV27" s="22">
        <v>0</v>
      </c>
      <c r="BW27" s="22">
        <v>0</v>
      </c>
      <c r="BX27" s="22">
        <v>25907.097722565206</v>
      </c>
      <c r="BY27" s="22">
        <v>0</v>
      </c>
      <c r="BZ27" s="22">
        <v>210</v>
      </c>
      <c r="CA27" s="22">
        <v>46989.246113114947</v>
      </c>
      <c r="CB27" s="22">
        <v>52888</v>
      </c>
      <c r="CD27" s="22">
        <f t="shared" si="3"/>
        <v>0</v>
      </c>
      <c r="CE27" s="22">
        <f t="shared" si="4"/>
        <v>0</v>
      </c>
      <c r="CF27" s="22">
        <f t="shared" si="5"/>
        <v>0</v>
      </c>
    </row>
    <row r="28" spans="1:84" x14ac:dyDescent="0.3">
      <c r="A28" s="21" t="s">
        <v>241</v>
      </c>
      <c r="B28" s="21" t="s">
        <v>242</v>
      </c>
      <c r="C28">
        <f t="shared" si="2"/>
        <v>24</v>
      </c>
      <c r="D28" s="93">
        <v>0</v>
      </c>
      <c r="E28" s="93">
        <v>0</v>
      </c>
      <c r="F28" s="93">
        <v>0</v>
      </c>
      <c r="G28" s="32">
        <v>0</v>
      </c>
      <c r="H28" s="76">
        <v>0</v>
      </c>
      <c r="I28" s="70">
        <v>0</v>
      </c>
      <c r="J28" s="70">
        <v>0</v>
      </c>
      <c r="K28" s="93">
        <v>0</v>
      </c>
      <c r="L28" s="70">
        <v>0</v>
      </c>
      <c r="M28" s="70">
        <v>9.0172942674403629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0">
        <v>0</v>
      </c>
      <c r="T28" s="70">
        <v>0</v>
      </c>
      <c r="U28" s="70">
        <v>0</v>
      </c>
      <c r="V28" s="76">
        <v>0</v>
      </c>
      <c r="W28" s="70">
        <v>0</v>
      </c>
      <c r="X28" s="82">
        <v>0</v>
      </c>
      <c r="Y28" s="70">
        <v>0</v>
      </c>
      <c r="Z28" s="70">
        <v>0</v>
      </c>
      <c r="AA28" s="70">
        <v>0</v>
      </c>
      <c r="AB28" s="70">
        <v>0</v>
      </c>
      <c r="AC28" s="32">
        <v>0</v>
      </c>
      <c r="AD28" s="32">
        <v>0</v>
      </c>
      <c r="AE28" s="70">
        <v>0</v>
      </c>
      <c r="AF28" s="70">
        <v>0</v>
      </c>
      <c r="AG28" s="70">
        <v>0</v>
      </c>
      <c r="AH28" s="70">
        <v>0</v>
      </c>
      <c r="AI28" s="70">
        <v>0</v>
      </c>
      <c r="AJ28" s="70">
        <v>0</v>
      </c>
      <c r="AK28" s="70">
        <v>0</v>
      </c>
      <c r="AL28" s="70">
        <v>0</v>
      </c>
      <c r="AM28" s="70">
        <v>0</v>
      </c>
      <c r="AN28" s="70">
        <v>0</v>
      </c>
      <c r="AO28" s="70">
        <v>0</v>
      </c>
      <c r="AP28" s="87">
        <v>0</v>
      </c>
      <c r="AQ28" s="70">
        <v>0</v>
      </c>
      <c r="AR28" s="70">
        <v>0</v>
      </c>
      <c r="AS28" s="70">
        <v>0</v>
      </c>
      <c r="AT28" s="70">
        <v>0</v>
      </c>
      <c r="AU28" s="70">
        <v>0</v>
      </c>
      <c r="AV28" s="70">
        <v>0</v>
      </c>
      <c r="AW28" s="70">
        <v>0</v>
      </c>
      <c r="AX28" s="70">
        <v>5.3284011580329427</v>
      </c>
      <c r="AY28" s="70">
        <v>405.77824203481629</v>
      </c>
      <c r="AZ28" s="70">
        <v>0</v>
      </c>
      <c r="BA28" s="70">
        <v>0</v>
      </c>
      <c r="BB28" s="70">
        <v>0</v>
      </c>
      <c r="BC28" s="70">
        <v>0</v>
      </c>
      <c r="BD28" s="70">
        <v>0</v>
      </c>
      <c r="BE28" s="70">
        <v>0</v>
      </c>
      <c r="BF28" s="70">
        <v>0</v>
      </c>
      <c r="BG28" s="70">
        <v>0</v>
      </c>
      <c r="BH28" s="70">
        <v>0</v>
      </c>
      <c r="BI28" s="70">
        <v>0</v>
      </c>
      <c r="BJ28" s="70">
        <v>0</v>
      </c>
      <c r="BK28" s="70">
        <v>0</v>
      </c>
      <c r="BL28" s="70">
        <v>20.083973595662624</v>
      </c>
      <c r="BM28" s="70">
        <v>22.543235668600904</v>
      </c>
      <c r="BN28" s="70">
        <v>1.2296310364691407</v>
      </c>
      <c r="BO28" s="70">
        <v>11.886433352535022</v>
      </c>
      <c r="BP28" s="70">
        <v>4.0987701215638017</v>
      </c>
      <c r="BQ28" s="70">
        <v>0</v>
      </c>
      <c r="BR28" s="70">
        <v>3.6888931094074207</v>
      </c>
      <c r="BS28" s="70">
        <v>0</v>
      </c>
      <c r="BT28" s="22">
        <v>483.65487434452831</v>
      </c>
      <c r="BU28" s="22">
        <v>520.5584695175653</v>
      </c>
      <c r="BV28" s="22">
        <v>0</v>
      </c>
      <c r="BW28" s="22">
        <v>0</v>
      </c>
      <c r="BX28" s="22">
        <v>3443.7866561379078</v>
      </c>
      <c r="BY28" s="22">
        <v>0</v>
      </c>
      <c r="BZ28" s="22">
        <v>-286</v>
      </c>
      <c r="CA28" s="22">
        <v>3678.3451256554731</v>
      </c>
      <c r="CB28" s="22">
        <v>4162</v>
      </c>
      <c r="CD28" s="22">
        <f t="shared" si="3"/>
        <v>0</v>
      </c>
      <c r="CE28" s="22">
        <f t="shared" si="4"/>
        <v>0</v>
      </c>
      <c r="CF28" s="22">
        <f t="shared" si="5"/>
        <v>0</v>
      </c>
    </row>
    <row r="29" spans="1:84" x14ac:dyDescent="0.3">
      <c r="A29" s="23" t="s">
        <v>243</v>
      </c>
      <c r="B29" s="21" t="s">
        <v>244</v>
      </c>
      <c r="C29">
        <f t="shared" si="2"/>
        <v>25</v>
      </c>
      <c r="D29" s="93">
        <v>0</v>
      </c>
      <c r="E29" s="93">
        <v>0</v>
      </c>
      <c r="F29" s="93">
        <v>0</v>
      </c>
      <c r="G29" s="32">
        <v>0</v>
      </c>
      <c r="H29" s="76">
        <v>0</v>
      </c>
      <c r="I29" s="70">
        <v>0</v>
      </c>
      <c r="J29" s="70">
        <v>0</v>
      </c>
      <c r="K29" s="93">
        <v>6238.7697554312499</v>
      </c>
      <c r="L29" s="70">
        <v>0</v>
      </c>
      <c r="M29" s="70">
        <v>126.62226123940977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  <c r="T29" s="70">
        <v>0</v>
      </c>
      <c r="U29" s="70">
        <v>0</v>
      </c>
      <c r="V29" s="76">
        <v>0</v>
      </c>
      <c r="W29" s="70">
        <v>0</v>
      </c>
      <c r="X29" s="82">
        <v>0</v>
      </c>
      <c r="Y29" s="70">
        <v>0</v>
      </c>
      <c r="Z29" s="70">
        <v>0</v>
      </c>
      <c r="AA29" s="70">
        <v>0</v>
      </c>
      <c r="AB29" s="70">
        <v>0</v>
      </c>
      <c r="AC29" s="32">
        <v>0</v>
      </c>
      <c r="AD29" s="32">
        <v>0</v>
      </c>
      <c r="AE29" s="70">
        <v>0</v>
      </c>
      <c r="AF29" s="70">
        <v>0</v>
      </c>
      <c r="AG29" s="70">
        <v>0</v>
      </c>
      <c r="AH29" s="70">
        <v>0</v>
      </c>
      <c r="AI29" s="70">
        <v>0</v>
      </c>
      <c r="AJ29" s="70">
        <v>0</v>
      </c>
      <c r="AK29" s="70">
        <v>0</v>
      </c>
      <c r="AL29" s="70">
        <v>0</v>
      </c>
      <c r="AM29" s="70">
        <v>0</v>
      </c>
      <c r="AN29" s="70">
        <v>0</v>
      </c>
      <c r="AO29" s="70">
        <v>0</v>
      </c>
      <c r="AP29" s="87">
        <v>0</v>
      </c>
      <c r="AQ29" s="70">
        <v>0</v>
      </c>
      <c r="AR29" s="70">
        <v>0</v>
      </c>
      <c r="AS29" s="70">
        <v>0</v>
      </c>
      <c r="AT29" s="70">
        <v>0</v>
      </c>
      <c r="AU29" s="70">
        <v>0</v>
      </c>
      <c r="AV29" s="70">
        <v>0</v>
      </c>
      <c r="AW29" s="70">
        <v>0</v>
      </c>
      <c r="AX29" s="70">
        <v>79.751037465705608</v>
      </c>
      <c r="AY29" s="70">
        <v>291.02132969941698</v>
      </c>
      <c r="AZ29" s="70">
        <v>0</v>
      </c>
      <c r="BA29" s="70">
        <v>0</v>
      </c>
      <c r="BB29" s="70">
        <v>0</v>
      </c>
      <c r="BC29" s="70">
        <v>0</v>
      </c>
      <c r="BD29" s="70">
        <v>0</v>
      </c>
      <c r="BE29" s="70">
        <v>0</v>
      </c>
      <c r="BF29" s="70">
        <v>0</v>
      </c>
      <c r="BG29" s="70">
        <v>0</v>
      </c>
      <c r="BH29" s="70">
        <v>0</v>
      </c>
      <c r="BI29" s="70">
        <v>0</v>
      </c>
      <c r="BJ29" s="70">
        <v>0</v>
      </c>
      <c r="BK29" s="70">
        <v>0</v>
      </c>
      <c r="BL29" s="70">
        <v>435.8324240450404</v>
      </c>
      <c r="BM29" s="70">
        <v>232.95697786035052</v>
      </c>
      <c r="BN29" s="70">
        <v>24.48496764297979</v>
      </c>
      <c r="BO29" s="70">
        <v>109.83256914136649</v>
      </c>
      <c r="BP29" s="70">
        <v>116.12870367813272</v>
      </c>
      <c r="BQ29" s="70">
        <v>0</v>
      </c>
      <c r="BR29" s="70">
        <v>4.8969935285959574</v>
      </c>
      <c r="BS29" s="70">
        <v>0</v>
      </c>
      <c r="BT29" s="22">
        <v>7660.2970197322493</v>
      </c>
      <c r="BU29" s="22">
        <v>0</v>
      </c>
      <c r="BV29" s="22">
        <v>17.605414908579466</v>
      </c>
      <c r="BW29" s="22">
        <v>0</v>
      </c>
      <c r="BX29" s="22">
        <v>12220.09756535917</v>
      </c>
      <c r="BY29" s="22">
        <v>0</v>
      </c>
      <c r="BZ29" s="22">
        <v>-269</v>
      </c>
      <c r="CA29" s="22">
        <v>11968.70298026775</v>
      </c>
      <c r="CB29" s="22">
        <v>19629</v>
      </c>
      <c r="CD29" s="22">
        <f t="shared" si="3"/>
        <v>0</v>
      </c>
      <c r="CE29" s="22">
        <f t="shared" si="4"/>
        <v>0</v>
      </c>
      <c r="CF29" s="22">
        <f t="shared" si="5"/>
        <v>0</v>
      </c>
    </row>
    <row r="30" spans="1:84" x14ac:dyDescent="0.3">
      <c r="A30" s="23" t="s">
        <v>245</v>
      </c>
      <c r="B30" s="21" t="s">
        <v>246</v>
      </c>
      <c r="C30">
        <f t="shared" si="2"/>
        <v>26</v>
      </c>
      <c r="D30" s="93">
        <v>0</v>
      </c>
      <c r="E30" s="93">
        <v>0</v>
      </c>
      <c r="F30" s="93">
        <v>0</v>
      </c>
      <c r="G30" s="32">
        <v>0</v>
      </c>
      <c r="H30" s="76">
        <v>0</v>
      </c>
      <c r="I30" s="70">
        <v>0</v>
      </c>
      <c r="J30" s="70">
        <v>0</v>
      </c>
      <c r="K30" s="93">
        <v>3485.6118939553999</v>
      </c>
      <c r="L30" s="70">
        <v>0</v>
      </c>
      <c r="M30" s="70">
        <v>1070.5988636550242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  <c r="S30" s="70">
        <v>0</v>
      </c>
      <c r="T30" s="70">
        <v>0</v>
      </c>
      <c r="U30" s="70">
        <v>0</v>
      </c>
      <c r="V30" s="76">
        <v>0</v>
      </c>
      <c r="W30" s="70">
        <v>0</v>
      </c>
      <c r="X30" s="82">
        <v>0</v>
      </c>
      <c r="Y30" s="70">
        <v>8.8531506740521753</v>
      </c>
      <c r="Z30" s="70">
        <v>0</v>
      </c>
      <c r="AA30" s="70">
        <v>1.2647358105788824</v>
      </c>
      <c r="AB30" s="70">
        <v>0</v>
      </c>
      <c r="AC30" s="32">
        <v>0</v>
      </c>
      <c r="AD30" s="32">
        <v>0</v>
      </c>
      <c r="AE30" s="70">
        <v>0</v>
      </c>
      <c r="AF30" s="70">
        <v>0</v>
      </c>
      <c r="AG30" s="70">
        <v>0</v>
      </c>
      <c r="AH30" s="70">
        <v>0</v>
      </c>
      <c r="AI30" s="70">
        <v>0</v>
      </c>
      <c r="AJ30" s="70">
        <v>0</v>
      </c>
      <c r="AK30" s="70">
        <v>0</v>
      </c>
      <c r="AL30" s="70">
        <v>0</v>
      </c>
      <c r="AM30" s="70">
        <v>0</v>
      </c>
      <c r="AN30" s="70">
        <v>0</v>
      </c>
      <c r="AO30" s="70">
        <v>0</v>
      </c>
      <c r="AP30" s="87">
        <v>0</v>
      </c>
      <c r="AQ30" s="70">
        <v>0</v>
      </c>
      <c r="AR30" s="70">
        <v>0</v>
      </c>
      <c r="AS30" s="70">
        <v>9.485518579341619</v>
      </c>
      <c r="AT30" s="70">
        <v>0</v>
      </c>
      <c r="AU30" s="70">
        <v>0</v>
      </c>
      <c r="AV30" s="70">
        <v>0</v>
      </c>
      <c r="AW30" s="70">
        <v>0</v>
      </c>
      <c r="AX30" s="70">
        <v>57.545479381339149</v>
      </c>
      <c r="AY30" s="70">
        <v>897.33005760571712</v>
      </c>
      <c r="AZ30" s="70">
        <v>0</v>
      </c>
      <c r="BA30" s="70">
        <v>0</v>
      </c>
      <c r="BB30" s="70">
        <v>0</v>
      </c>
      <c r="BC30" s="70">
        <v>0</v>
      </c>
      <c r="BD30" s="70">
        <v>0</v>
      </c>
      <c r="BE30" s="70">
        <v>0</v>
      </c>
      <c r="BF30" s="70">
        <v>0</v>
      </c>
      <c r="BG30" s="70">
        <v>0.6323679052894412</v>
      </c>
      <c r="BH30" s="70">
        <v>0</v>
      </c>
      <c r="BI30" s="70">
        <v>0</v>
      </c>
      <c r="BJ30" s="70">
        <v>0</v>
      </c>
      <c r="BK30" s="70">
        <v>0</v>
      </c>
      <c r="BL30" s="70">
        <v>104.34070437275783</v>
      </c>
      <c r="BM30" s="70">
        <v>105.6054401833367</v>
      </c>
      <c r="BN30" s="70">
        <v>11.382622295209943</v>
      </c>
      <c r="BO30" s="70">
        <v>58.810215191918033</v>
      </c>
      <c r="BP30" s="70">
        <v>55.648375665470844</v>
      </c>
      <c r="BQ30" s="70">
        <v>0</v>
      </c>
      <c r="BR30" s="70">
        <v>35.412602696208701</v>
      </c>
      <c r="BS30" s="70">
        <v>0</v>
      </c>
      <c r="BT30" s="22">
        <v>5902.522027971645</v>
      </c>
      <c r="BU30" s="22">
        <v>867.13387221791606</v>
      </c>
      <c r="BV30" s="22">
        <v>8.6399208282582212</v>
      </c>
      <c r="BW30" s="22">
        <v>0</v>
      </c>
      <c r="BX30" s="22">
        <v>39079.704178982181</v>
      </c>
      <c r="BY30" s="22">
        <v>0</v>
      </c>
      <c r="BZ30" s="22">
        <v>-250</v>
      </c>
      <c r="CA30" s="22">
        <v>39705.477972028362</v>
      </c>
      <c r="CB30" s="22">
        <v>45608</v>
      </c>
      <c r="CD30" s="22">
        <f t="shared" si="3"/>
        <v>0</v>
      </c>
      <c r="CE30" s="22">
        <f t="shared" si="4"/>
        <v>0</v>
      </c>
      <c r="CF30" s="22">
        <f t="shared" si="5"/>
        <v>0</v>
      </c>
    </row>
    <row r="31" spans="1:84" x14ac:dyDescent="0.3">
      <c r="A31" s="21" t="s">
        <v>247</v>
      </c>
      <c r="B31" s="21" t="s">
        <v>248</v>
      </c>
      <c r="C31">
        <f t="shared" si="2"/>
        <v>27</v>
      </c>
      <c r="D31" s="93">
        <v>15.191118335997299</v>
      </c>
      <c r="E31" s="93">
        <v>78.993815347185944</v>
      </c>
      <c r="F31" s="93">
        <v>0.75955591679986478</v>
      </c>
      <c r="G31" s="32">
        <v>0</v>
      </c>
      <c r="H31" s="76">
        <v>0</v>
      </c>
      <c r="I31" s="70">
        <v>0</v>
      </c>
      <c r="J31" s="70">
        <v>0</v>
      </c>
      <c r="K31" s="93">
        <v>385.85440573433129</v>
      </c>
      <c r="L31" s="70">
        <v>1291.2450585597701</v>
      </c>
      <c r="M31" s="70">
        <v>4804.9507296759457</v>
      </c>
      <c r="N31" s="70">
        <v>1048.1871651838132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6">
        <v>0</v>
      </c>
      <c r="W31" s="70">
        <v>686.63854878707787</v>
      </c>
      <c r="X31" s="82">
        <v>0</v>
      </c>
      <c r="Y31" s="70">
        <v>449.65710274551998</v>
      </c>
      <c r="Z31" s="70">
        <v>0</v>
      </c>
      <c r="AA31" s="70">
        <v>0.75955591679986478</v>
      </c>
      <c r="AB31" s="70">
        <v>0</v>
      </c>
      <c r="AC31" s="32">
        <v>0</v>
      </c>
      <c r="AD31" s="32">
        <v>0</v>
      </c>
      <c r="AE31" s="70">
        <v>0</v>
      </c>
      <c r="AF31" s="70">
        <v>0</v>
      </c>
      <c r="AG31" s="70">
        <v>0</v>
      </c>
      <c r="AH31" s="70">
        <v>0</v>
      </c>
      <c r="AI31" s="70">
        <v>0</v>
      </c>
      <c r="AJ31" s="70">
        <v>0</v>
      </c>
      <c r="AK31" s="70">
        <v>0</v>
      </c>
      <c r="AL31" s="70">
        <v>0</v>
      </c>
      <c r="AM31" s="70">
        <v>0</v>
      </c>
      <c r="AN31" s="70">
        <v>0</v>
      </c>
      <c r="AO31" s="70">
        <v>0</v>
      </c>
      <c r="AP31" s="87">
        <v>0</v>
      </c>
      <c r="AQ31" s="70">
        <v>0</v>
      </c>
      <c r="AR31" s="70">
        <v>0</v>
      </c>
      <c r="AS31" s="70">
        <v>11.393338751997971</v>
      </c>
      <c r="AT31" s="70">
        <v>0</v>
      </c>
      <c r="AU31" s="70">
        <v>0</v>
      </c>
      <c r="AV31" s="70">
        <v>0</v>
      </c>
      <c r="AW31" s="70">
        <v>0</v>
      </c>
      <c r="AX31" s="70">
        <v>1.5191118335997296</v>
      </c>
      <c r="AY31" s="70">
        <v>875.76797207024413</v>
      </c>
      <c r="AZ31" s="70">
        <v>0</v>
      </c>
      <c r="BA31" s="70">
        <v>0</v>
      </c>
      <c r="BB31" s="70">
        <v>0</v>
      </c>
      <c r="BC31" s="70">
        <v>0</v>
      </c>
      <c r="BD31" s="70">
        <v>1.5191118335997296</v>
      </c>
      <c r="BE31" s="70">
        <v>0</v>
      </c>
      <c r="BF31" s="70">
        <v>0</v>
      </c>
      <c r="BG31" s="70">
        <v>1.5191118335997296</v>
      </c>
      <c r="BH31" s="70">
        <v>0</v>
      </c>
      <c r="BI31" s="70">
        <v>0</v>
      </c>
      <c r="BJ31" s="70">
        <v>0.75955591679986478</v>
      </c>
      <c r="BK31" s="70">
        <v>0</v>
      </c>
      <c r="BL31" s="70">
        <v>68.360032511987839</v>
      </c>
      <c r="BM31" s="70">
        <v>75.196035763186615</v>
      </c>
      <c r="BN31" s="70">
        <v>7.5955591679986494</v>
      </c>
      <c r="BO31" s="70">
        <v>36.458684006393518</v>
      </c>
      <c r="BP31" s="70">
        <v>24.305789337595673</v>
      </c>
      <c r="BQ31" s="70">
        <v>0</v>
      </c>
      <c r="BR31" s="70">
        <v>7.5955591679986494</v>
      </c>
      <c r="BS31" s="70">
        <v>0</v>
      </c>
      <c r="BT31" s="22">
        <v>9874.2269183982426</v>
      </c>
      <c r="BU31" s="22">
        <v>20960.504799183826</v>
      </c>
      <c r="BV31" s="22">
        <v>0</v>
      </c>
      <c r="BW31" s="22">
        <v>0</v>
      </c>
      <c r="BX31" s="22">
        <v>7135.2682824179301</v>
      </c>
      <c r="BY31" s="22">
        <v>0</v>
      </c>
      <c r="BZ31" s="22">
        <v>-2226</v>
      </c>
      <c r="CA31" s="22">
        <v>25869.773081601754</v>
      </c>
      <c r="CB31" s="22">
        <v>35744</v>
      </c>
      <c r="CD31" s="22">
        <f t="shared" si="3"/>
        <v>0</v>
      </c>
      <c r="CE31" s="22">
        <f t="shared" si="4"/>
        <v>0</v>
      </c>
      <c r="CF31" s="22">
        <f t="shared" si="5"/>
        <v>0</v>
      </c>
    </row>
    <row r="32" spans="1:84" x14ac:dyDescent="0.3">
      <c r="A32" s="23" t="s">
        <v>249</v>
      </c>
      <c r="B32" s="23" t="s">
        <v>250</v>
      </c>
      <c r="C32">
        <f t="shared" si="2"/>
        <v>28</v>
      </c>
      <c r="D32" s="93">
        <v>0</v>
      </c>
      <c r="E32" s="93">
        <v>0</v>
      </c>
      <c r="F32" s="93">
        <v>0</v>
      </c>
      <c r="G32" s="32">
        <v>0</v>
      </c>
      <c r="H32" s="76">
        <v>0</v>
      </c>
      <c r="I32" s="70">
        <v>0</v>
      </c>
      <c r="J32" s="70">
        <v>0</v>
      </c>
      <c r="K32" s="93">
        <v>96.499586320852046</v>
      </c>
      <c r="L32" s="70">
        <v>0</v>
      </c>
      <c r="M32" s="70">
        <v>1529.1078066479695</v>
      </c>
      <c r="N32" s="70">
        <v>329.53582137227136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  <c r="T32" s="70">
        <v>0</v>
      </c>
      <c r="U32" s="70">
        <v>0</v>
      </c>
      <c r="V32" s="76">
        <v>0</v>
      </c>
      <c r="W32" s="70">
        <v>0</v>
      </c>
      <c r="X32" s="82">
        <v>0</v>
      </c>
      <c r="Y32" s="70">
        <v>0</v>
      </c>
      <c r="Z32" s="70">
        <v>0</v>
      </c>
      <c r="AA32" s="70">
        <v>0</v>
      </c>
      <c r="AB32" s="70">
        <v>0</v>
      </c>
      <c r="AC32" s="32">
        <v>0</v>
      </c>
      <c r="AD32" s="32">
        <v>0</v>
      </c>
      <c r="AE32" s="70">
        <v>0</v>
      </c>
      <c r="AF32" s="70">
        <v>0</v>
      </c>
      <c r="AG32" s="70">
        <v>0</v>
      </c>
      <c r="AH32" s="70">
        <v>0</v>
      </c>
      <c r="AI32" s="70">
        <v>0</v>
      </c>
      <c r="AJ32" s="70">
        <v>0</v>
      </c>
      <c r="AK32" s="70">
        <v>0</v>
      </c>
      <c r="AL32" s="70">
        <v>0</v>
      </c>
      <c r="AM32" s="70">
        <v>0</v>
      </c>
      <c r="AN32" s="70">
        <v>0</v>
      </c>
      <c r="AO32" s="70">
        <v>0</v>
      </c>
      <c r="AP32" s="87">
        <v>0</v>
      </c>
      <c r="AQ32" s="70">
        <v>0</v>
      </c>
      <c r="AR32" s="70">
        <v>0</v>
      </c>
      <c r="AS32" s="70">
        <v>0</v>
      </c>
      <c r="AT32" s="70">
        <v>3.5930697034359809</v>
      </c>
      <c r="AU32" s="70">
        <v>0</v>
      </c>
      <c r="AV32" s="70">
        <v>0</v>
      </c>
      <c r="AW32" s="70">
        <v>0</v>
      </c>
      <c r="AX32" s="70">
        <v>1.0265913438388516</v>
      </c>
      <c r="AY32" s="70">
        <v>943.95074065982408</v>
      </c>
      <c r="AZ32" s="70">
        <v>0</v>
      </c>
      <c r="BA32" s="70">
        <v>0</v>
      </c>
      <c r="BB32" s="70">
        <v>0</v>
      </c>
      <c r="BC32" s="70">
        <v>0</v>
      </c>
      <c r="BD32" s="70">
        <v>0</v>
      </c>
      <c r="BE32" s="70">
        <v>0</v>
      </c>
      <c r="BF32" s="70">
        <v>0</v>
      </c>
      <c r="BG32" s="70">
        <v>1.0265913438388516</v>
      </c>
      <c r="BH32" s="70">
        <v>0</v>
      </c>
      <c r="BI32" s="70">
        <v>0</v>
      </c>
      <c r="BJ32" s="70">
        <v>0</v>
      </c>
      <c r="BK32" s="70">
        <v>0</v>
      </c>
      <c r="BL32" s="70">
        <v>203.77838175201202</v>
      </c>
      <c r="BM32" s="70">
        <v>204.80497309585084</v>
      </c>
      <c r="BN32" s="70">
        <v>23.098305236374152</v>
      </c>
      <c r="BO32" s="70">
        <v>97.01288199277144</v>
      </c>
      <c r="BP32" s="70">
        <v>59.542297942653398</v>
      </c>
      <c r="BQ32" s="70">
        <v>0</v>
      </c>
      <c r="BR32" s="70">
        <v>6.6728437349525365</v>
      </c>
      <c r="BS32" s="70">
        <v>0</v>
      </c>
      <c r="BT32" s="22">
        <v>3499.6498911466447</v>
      </c>
      <c r="BU32" s="22">
        <v>6837.1278940817019</v>
      </c>
      <c r="BV32" s="22">
        <v>19.355980536381125</v>
      </c>
      <c r="BW32" s="22">
        <v>0</v>
      </c>
      <c r="BX32" s="22">
        <v>14452.866234235273</v>
      </c>
      <c r="BY32" s="22">
        <v>0</v>
      </c>
      <c r="BZ32" s="22">
        <v>-961</v>
      </c>
      <c r="CA32" s="22">
        <v>20348.350108853352</v>
      </c>
      <c r="CB32" s="22">
        <v>23848</v>
      </c>
      <c r="CD32" s="22">
        <f t="shared" si="3"/>
        <v>0</v>
      </c>
      <c r="CE32" s="22">
        <f t="shared" si="4"/>
        <v>0</v>
      </c>
      <c r="CF32" s="22">
        <f t="shared" si="5"/>
        <v>0</v>
      </c>
    </row>
    <row r="33" spans="1:84" x14ac:dyDescent="0.3">
      <c r="A33" s="21" t="s">
        <v>251</v>
      </c>
      <c r="B33" s="21" t="s">
        <v>252</v>
      </c>
      <c r="C33">
        <f t="shared" si="2"/>
        <v>29</v>
      </c>
      <c r="D33" s="93">
        <v>302.73108126273746</v>
      </c>
      <c r="E33" s="93">
        <v>1459.1023434465442</v>
      </c>
      <c r="F33" s="93">
        <v>3.8417649906438758</v>
      </c>
      <c r="G33" s="32">
        <v>0</v>
      </c>
      <c r="H33" s="76">
        <v>0</v>
      </c>
      <c r="I33" s="70">
        <v>0</v>
      </c>
      <c r="J33" s="70">
        <v>0</v>
      </c>
      <c r="K33" s="93">
        <v>5797.9917238797379</v>
      </c>
      <c r="L33" s="70">
        <v>0</v>
      </c>
      <c r="M33" s="70">
        <v>12084.65595456938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  <c r="T33" s="70">
        <v>0</v>
      </c>
      <c r="U33" s="70">
        <v>0</v>
      </c>
      <c r="V33" s="76">
        <v>0</v>
      </c>
      <c r="W33" s="70">
        <v>1747.2347177448348</v>
      </c>
      <c r="X33" s="82">
        <v>1.5367059962575507</v>
      </c>
      <c r="Y33" s="70">
        <v>79.908711805392628</v>
      </c>
      <c r="Z33" s="70">
        <v>707.65311127660198</v>
      </c>
      <c r="AA33" s="70">
        <v>0</v>
      </c>
      <c r="AB33" s="70">
        <v>0</v>
      </c>
      <c r="AC33" s="32">
        <v>0</v>
      </c>
      <c r="AD33" s="32">
        <v>0</v>
      </c>
      <c r="AE33" s="70">
        <v>0</v>
      </c>
      <c r="AF33" s="70">
        <v>0</v>
      </c>
      <c r="AG33" s="70">
        <v>0</v>
      </c>
      <c r="AH33" s="70">
        <v>0</v>
      </c>
      <c r="AI33" s="70">
        <v>0</v>
      </c>
      <c r="AJ33" s="70">
        <v>0</v>
      </c>
      <c r="AK33" s="70">
        <v>0</v>
      </c>
      <c r="AL33" s="70">
        <v>0</v>
      </c>
      <c r="AM33" s="70">
        <v>5.3784709869014273</v>
      </c>
      <c r="AN33" s="70">
        <v>0</v>
      </c>
      <c r="AO33" s="70">
        <v>0</v>
      </c>
      <c r="AP33" s="87">
        <v>0</v>
      </c>
      <c r="AQ33" s="70">
        <v>0</v>
      </c>
      <c r="AR33" s="70">
        <v>0</v>
      </c>
      <c r="AS33" s="70">
        <v>327.31837720285824</v>
      </c>
      <c r="AT33" s="70">
        <v>0</v>
      </c>
      <c r="AU33" s="70">
        <v>0</v>
      </c>
      <c r="AV33" s="70">
        <v>0</v>
      </c>
      <c r="AW33" s="70">
        <v>0</v>
      </c>
      <c r="AX33" s="70">
        <v>3.8417649906438758</v>
      </c>
      <c r="AY33" s="70">
        <v>2056.8809759907313</v>
      </c>
      <c r="AZ33" s="70">
        <v>0</v>
      </c>
      <c r="BA33" s="70">
        <v>0</v>
      </c>
      <c r="BB33" s="70">
        <v>0</v>
      </c>
      <c r="BC33" s="70">
        <v>0</v>
      </c>
      <c r="BD33" s="70">
        <v>0</v>
      </c>
      <c r="BE33" s="70">
        <v>0</v>
      </c>
      <c r="BF33" s="70">
        <v>0</v>
      </c>
      <c r="BG33" s="70">
        <v>0.76835299812877533</v>
      </c>
      <c r="BH33" s="70">
        <v>0</v>
      </c>
      <c r="BI33" s="70">
        <v>0</v>
      </c>
      <c r="BJ33" s="70">
        <v>0</v>
      </c>
      <c r="BK33" s="70">
        <v>0</v>
      </c>
      <c r="BL33" s="70">
        <v>84.518829794165285</v>
      </c>
      <c r="BM33" s="70">
        <v>93.7390657717106</v>
      </c>
      <c r="BN33" s="70">
        <v>6.915176983158978</v>
      </c>
      <c r="BO33" s="70">
        <v>47.637885883984069</v>
      </c>
      <c r="BP33" s="70">
        <v>21.513883947605709</v>
      </c>
      <c r="BQ33" s="70">
        <v>0</v>
      </c>
      <c r="BR33" s="70">
        <v>10.756941973802855</v>
      </c>
      <c r="BS33" s="70">
        <v>0</v>
      </c>
      <c r="BT33" s="22">
        <v>24843.92584149582</v>
      </c>
      <c r="BU33" s="22">
        <v>21657.645228781952</v>
      </c>
      <c r="BV33" s="22">
        <v>0</v>
      </c>
      <c r="BW33" s="22">
        <v>0</v>
      </c>
      <c r="BX33" s="22">
        <v>15717.428929722229</v>
      </c>
      <c r="BY33" s="22">
        <v>0</v>
      </c>
      <c r="BZ33" s="22">
        <v>-1240</v>
      </c>
      <c r="CA33" s="22">
        <v>36135.074158504183</v>
      </c>
      <c r="CB33" s="22">
        <v>60979</v>
      </c>
      <c r="CD33" s="22">
        <f t="shared" si="3"/>
        <v>0</v>
      </c>
      <c r="CE33" s="22">
        <f t="shared" si="4"/>
        <v>0</v>
      </c>
      <c r="CF33" s="22">
        <f t="shared" si="5"/>
        <v>0</v>
      </c>
    </row>
    <row r="34" spans="1:84" x14ac:dyDescent="0.3">
      <c r="A34" s="23" t="s">
        <v>253</v>
      </c>
      <c r="B34" s="23" t="s">
        <v>254</v>
      </c>
      <c r="C34">
        <f t="shared" si="2"/>
        <v>30</v>
      </c>
      <c r="D34" s="93">
        <v>0</v>
      </c>
      <c r="E34" s="93">
        <v>0</v>
      </c>
      <c r="F34" s="93">
        <v>0</v>
      </c>
      <c r="G34" s="32">
        <v>0</v>
      </c>
      <c r="H34" s="76">
        <v>0</v>
      </c>
      <c r="I34" s="70">
        <v>0</v>
      </c>
      <c r="J34" s="70">
        <v>0</v>
      </c>
      <c r="K34" s="93">
        <v>0</v>
      </c>
      <c r="L34" s="70">
        <v>0</v>
      </c>
      <c r="M34" s="70">
        <v>138.33584292202187</v>
      </c>
      <c r="N34" s="70">
        <v>0</v>
      </c>
      <c r="O34" s="70">
        <v>0</v>
      </c>
      <c r="P34" s="70">
        <v>0</v>
      </c>
      <c r="Q34" s="70">
        <v>0</v>
      </c>
      <c r="R34" s="70">
        <v>0</v>
      </c>
      <c r="S34" s="70">
        <v>0</v>
      </c>
      <c r="T34" s="70">
        <v>0</v>
      </c>
      <c r="U34" s="70">
        <v>0</v>
      </c>
      <c r="V34" s="76">
        <v>0</v>
      </c>
      <c r="W34" s="70">
        <v>0</v>
      </c>
      <c r="X34" s="82">
        <v>0</v>
      </c>
      <c r="Y34" s="70">
        <v>0</v>
      </c>
      <c r="Z34" s="70">
        <v>0</v>
      </c>
      <c r="AA34" s="70">
        <v>0</v>
      </c>
      <c r="AB34" s="70">
        <v>0</v>
      </c>
      <c r="AC34" s="32">
        <v>0</v>
      </c>
      <c r="AD34" s="32">
        <v>0</v>
      </c>
      <c r="AE34" s="70">
        <v>0</v>
      </c>
      <c r="AF34" s="70">
        <v>0</v>
      </c>
      <c r="AG34" s="70">
        <v>0</v>
      </c>
      <c r="AH34" s="70">
        <v>0</v>
      </c>
      <c r="AI34" s="70">
        <v>0</v>
      </c>
      <c r="AJ34" s="70">
        <v>0</v>
      </c>
      <c r="AK34" s="70">
        <v>0</v>
      </c>
      <c r="AL34" s="70">
        <v>0</v>
      </c>
      <c r="AM34" s="70">
        <v>0</v>
      </c>
      <c r="AN34" s="70">
        <v>0</v>
      </c>
      <c r="AO34" s="70">
        <v>0</v>
      </c>
      <c r="AP34" s="87">
        <v>0</v>
      </c>
      <c r="AQ34" s="70">
        <v>0</v>
      </c>
      <c r="AR34" s="70">
        <v>57.543060711261212</v>
      </c>
      <c r="AS34" s="70">
        <v>13.949832899699688</v>
      </c>
      <c r="AT34" s="70">
        <v>0</v>
      </c>
      <c r="AU34" s="70">
        <v>0</v>
      </c>
      <c r="AV34" s="70">
        <v>24.412207574474451</v>
      </c>
      <c r="AW34" s="70">
        <v>0</v>
      </c>
      <c r="AX34" s="70">
        <v>48.824415148948901</v>
      </c>
      <c r="AY34" s="70">
        <v>1219.4478926487473</v>
      </c>
      <c r="AZ34" s="70">
        <v>0</v>
      </c>
      <c r="BA34" s="70">
        <v>0</v>
      </c>
      <c r="BB34" s="70">
        <v>0</v>
      </c>
      <c r="BC34" s="70">
        <v>0</v>
      </c>
      <c r="BD34" s="70">
        <v>131.36092647217208</v>
      </c>
      <c r="BE34" s="70">
        <v>10.462374674774763</v>
      </c>
      <c r="BF34" s="70">
        <v>8.7186455623123038</v>
      </c>
      <c r="BG34" s="70">
        <v>0</v>
      </c>
      <c r="BH34" s="70">
        <v>0</v>
      </c>
      <c r="BI34" s="70">
        <v>0</v>
      </c>
      <c r="BJ34" s="70">
        <v>0.58124303748748707</v>
      </c>
      <c r="BK34" s="70">
        <v>0</v>
      </c>
      <c r="BL34" s="70">
        <v>48.824415148948901</v>
      </c>
      <c r="BM34" s="70">
        <v>54.055602486336284</v>
      </c>
      <c r="BN34" s="70">
        <v>5.8124303748748707</v>
      </c>
      <c r="BO34" s="70">
        <v>23.830964536986965</v>
      </c>
      <c r="BP34" s="70">
        <v>40.105769586636605</v>
      </c>
      <c r="BQ34" s="70">
        <v>0</v>
      </c>
      <c r="BR34" s="70">
        <v>10.462374674774763</v>
      </c>
      <c r="BS34" s="70">
        <v>0</v>
      </c>
      <c r="BT34" s="22">
        <v>1836.727998460459</v>
      </c>
      <c r="BU34" s="22">
        <v>1426.8392934080139</v>
      </c>
      <c r="BV34" s="22">
        <v>4.263464024127531</v>
      </c>
      <c r="BW34" s="22">
        <v>0</v>
      </c>
      <c r="BX34" s="22">
        <v>7785.1692441074001</v>
      </c>
      <c r="BY34" s="22">
        <v>0</v>
      </c>
      <c r="BZ34" s="22">
        <v>263</v>
      </c>
      <c r="CA34" s="22">
        <v>9479.2720015395425</v>
      </c>
      <c r="CB34" s="22">
        <v>11316</v>
      </c>
      <c r="CD34" s="22">
        <f t="shared" si="3"/>
        <v>0</v>
      </c>
      <c r="CE34" s="22">
        <f t="shared" si="4"/>
        <v>0</v>
      </c>
      <c r="CF34" s="22">
        <f t="shared" si="5"/>
        <v>0</v>
      </c>
    </row>
    <row r="35" spans="1:84" x14ac:dyDescent="0.3">
      <c r="A35" s="23" t="s">
        <v>255</v>
      </c>
      <c r="B35" s="21" t="s">
        <v>256</v>
      </c>
      <c r="C35">
        <f t="shared" si="2"/>
        <v>31</v>
      </c>
      <c r="D35" s="93">
        <v>8.8205774974474647</v>
      </c>
      <c r="E35" s="93">
        <v>24.109578493023079</v>
      </c>
      <c r="F35" s="93">
        <v>0</v>
      </c>
      <c r="G35" s="32">
        <v>0</v>
      </c>
      <c r="H35" s="76">
        <v>0</v>
      </c>
      <c r="I35" s="70">
        <v>0</v>
      </c>
      <c r="J35" s="70">
        <v>0</v>
      </c>
      <c r="K35" s="93">
        <v>0</v>
      </c>
      <c r="L35" s="70">
        <v>0</v>
      </c>
      <c r="M35" s="70">
        <v>209.34170593941982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6">
        <v>0</v>
      </c>
      <c r="W35" s="70">
        <v>0</v>
      </c>
      <c r="X35" s="82">
        <v>0</v>
      </c>
      <c r="Y35" s="70">
        <v>0</v>
      </c>
      <c r="Z35" s="70">
        <v>0</v>
      </c>
      <c r="AA35" s="70">
        <v>0</v>
      </c>
      <c r="AB35" s="70">
        <v>0</v>
      </c>
      <c r="AC35" s="32">
        <v>0</v>
      </c>
      <c r="AD35" s="32">
        <v>0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  <c r="AO35" s="70">
        <v>0</v>
      </c>
      <c r="AP35" s="87">
        <v>0</v>
      </c>
      <c r="AQ35" s="70">
        <v>0</v>
      </c>
      <c r="AR35" s="70">
        <v>0</v>
      </c>
      <c r="AS35" s="70">
        <v>0</v>
      </c>
      <c r="AT35" s="70">
        <v>0</v>
      </c>
      <c r="AU35" s="70">
        <v>0</v>
      </c>
      <c r="AV35" s="70">
        <v>0</v>
      </c>
      <c r="AW35" s="70">
        <v>0</v>
      </c>
      <c r="AX35" s="70">
        <v>3.5282309989789877</v>
      </c>
      <c r="AY35" s="70">
        <v>700.94189179715875</v>
      </c>
      <c r="AZ35" s="70">
        <v>0</v>
      </c>
      <c r="BA35" s="70">
        <v>0</v>
      </c>
      <c r="BB35" s="70">
        <v>0</v>
      </c>
      <c r="BC35" s="70">
        <v>0</v>
      </c>
      <c r="BD35" s="70">
        <v>0</v>
      </c>
      <c r="BE35" s="70">
        <v>0</v>
      </c>
      <c r="BF35" s="70">
        <v>0</v>
      </c>
      <c r="BG35" s="70">
        <v>0</v>
      </c>
      <c r="BH35" s="70">
        <v>0</v>
      </c>
      <c r="BI35" s="70">
        <v>0</v>
      </c>
      <c r="BJ35" s="70">
        <v>0</v>
      </c>
      <c r="BK35" s="70">
        <v>0</v>
      </c>
      <c r="BL35" s="70">
        <v>167.59097245150198</v>
      </c>
      <c r="BM35" s="70">
        <v>168.17901095133178</v>
      </c>
      <c r="BN35" s="70">
        <v>14.112923995915951</v>
      </c>
      <c r="BO35" s="70">
        <v>79.385197477027191</v>
      </c>
      <c r="BP35" s="70">
        <v>45.867002986726831</v>
      </c>
      <c r="BQ35" s="70">
        <v>0</v>
      </c>
      <c r="BR35" s="70">
        <v>12.348808496426454</v>
      </c>
      <c r="BS35" s="70">
        <v>0</v>
      </c>
      <c r="BT35" s="22">
        <v>1434.2259010849582</v>
      </c>
      <c r="BU35" s="22">
        <v>684.22809585546395</v>
      </c>
      <c r="BV35" s="22">
        <v>12.922797039019697</v>
      </c>
      <c r="BW35" s="22">
        <v>0</v>
      </c>
      <c r="BX35" s="22">
        <v>12023.623206020558</v>
      </c>
      <c r="BY35" s="22">
        <v>0</v>
      </c>
      <c r="BZ35" s="22">
        <v>-673</v>
      </c>
      <c r="CA35" s="22">
        <v>12047.774098915041</v>
      </c>
      <c r="CB35" s="22">
        <v>13482</v>
      </c>
      <c r="CD35" s="22">
        <f t="shared" si="3"/>
        <v>0</v>
      </c>
      <c r="CE35" s="22">
        <f t="shared" si="4"/>
        <v>0</v>
      </c>
      <c r="CF35" s="22">
        <f t="shared" si="5"/>
        <v>0</v>
      </c>
    </row>
    <row r="36" spans="1:84" x14ac:dyDescent="0.3">
      <c r="A36" s="21" t="s">
        <v>257</v>
      </c>
      <c r="B36" s="21" t="s">
        <v>258</v>
      </c>
      <c r="C36">
        <f t="shared" si="2"/>
        <v>32</v>
      </c>
      <c r="D36" s="93">
        <v>11.772720808057409</v>
      </c>
      <c r="E36" s="93">
        <v>228.91401571222738</v>
      </c>
      <c r="F36" s="93">
        <v>0.65404004489207845</v>
      </c>
      <c r="G36" s="32">
        <v>17.00504116719404</v>
      </c>
      <c r="H36" s="76">
        <v>0</v>
      </c>
      <c r="I36" s="70">
        <v>1.9621201346762349</v>
      </c>
      <c r="J36" s="70">
        <v>0</v>
      </c>
      <c r="K36" s="93">
        <v>2249.2437143838574</v>
      </c>
      <c r="L36" s="70">
        <v>0</v>
      </c>
      <c r="M36" s="70">
        <v>5942.6078478894251</v>
      </c>
      <c r="N36" s="70">
        <v>1233.5195246664596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482.02751308546169</v>
      </c>
      <c r="U36" s="70">
        <v>0</v>
      </c>
      <c r="V36" s="76">
        <v>0</v>
      </c>
      <c r="W36" s="70">
        <v>0</v>
      </c>
      <c r="X36" s="82">
        <v>0</v>
      </c>
      <c r="Y36" s="70">
        <v>272.08065867510464</v>
      </c>
      <c r="Z36" s="70">
        <v>0</v>
      </c>
      <c r="AA36" s="70">
        <v>0</v>
      </c>
      <c r="AB36" s="70">
        <v>0</v>
      </c>
      <c r="AC36" s="32">
        <v>0</v>
      </c>
      <c r="AD36" s="32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0</v>
      </c>
      <c r="AO36" s="70">
        <v>0</v>
      </c>
      <c r="AP36" s="87">
        <v>0</v>
      </c>
      <c r="AQ36" s="70">
        <v>0</v>
      </c>
      <c r="AR36" s="70">
        <v>0</v>
      </c>
      <c r="AS36" s="70">
        <v>2385.2840437214099</v>
      </c>
      <c r="AT36" s="70">
        <v>0</v>
      </c>
      <c r="AU36" s="70">
        <v>0</v>
      </c>
      <c r="AV36" s="70">
        <v>0</v>
      </c>
      <c r="AW36" s="70">
        <v>0</v>
      </c>
      <c r="AX36" s="70">
        <v>1.3080800897841569</v>
      </c>
      <c r="AY36" s="70">
        <v>1365.63561373466</v>
      </c>
      <c r="AZ36" s="70">
        <v>0</v>
      </c>
      <c r="BA36" s="70">
        <v>0</v>
      </c>
      <c r="BB36" s="70">
        <v>0</v>
      </c>
      <c r="BC36" s="70">
        <v>0</v>
      </c>
      <c r="BD36" s="70">
        <v>0</v>
      </c>
      <c r="BE36" s="70">
        <v>0</v>
      </c>
      <c r="BF36" s="70">
        <v>0</v>
      </c>
      <c r="BG36" s="70">
        <v>1.9621201346762349</v>
      </c>
      <c r="BH36" s="70">
        <v>0</v>
      </c>
      <c r="BI36" s="70">
        <v>0</v>
      </c>
      <c r="BJ36" s="70">
        <v>0</v>
      </c>
      <c r="BK36" s="70">
        <v>0</v>
      </c>
      <c r="BL36" s="70">
        <v>58.209563995394973</v>
      </c>
      <c r="BM36" s="70">
        <v>60.171684130071213</v>
      </c>
      <c r="BN36" s="70">
        <v>2.6161601795683138</v>
      </c>
      <c r="BO36" s="70">
        <v>20.275241391654429</v>
      </c>
      <c r="BP36" s="70">
        <v>13.080800897841565</v>
      </c>
      <c r="BQ36" s="70">
        <v>0</v>
      </c>
      <c r="BR36" s="70">
        <v>26.161601795683129</v>
      </c>
      <c r="BS36" s="70">
        <v>0</v>
      </c>
      <c r="BT36" s="22">
        <v>14374.492106638103</v>
      </c>
      <c r="BU36" s="22">
        <v>424.05469158516513</v>
      </c>
      <c r="BV36" s="22">
        <v>11.779296988476808</v>
      </c>
      <c r="BW36" s="22">
        <v>0</v>
      </c>
      <c r="BX36" s="22">
        <v>19009.673904788258</v>
      </c>
      <c r="BY36" s="22">
        <v>0</v>
      </c>
      <c r="BZ36" s="22">
        <v>196</v>
      </c>
      <c r="CA36" s="22">
        <v>19641.507893361897</v>
      </c>
      <c r="CB36" s="22">
        <v>34016</v>
      </c>
      <c r="CD36" s="22">
        <f t="shared" si="3"/>
        <v>0</v>
      </c>
      <c r="CE36" s="22">
        <f t="shared" si="4"/>
        <v>0</v>
      </c>
      <c r="CF36" s="22">
        <f t="shared" si="5"/>
        <v>0</v>
      </c>
    </row>
    <row r="37" spans="1:84" x14ac:dyDescent="0.3">
      <c r="A37" s="21" t="s">
        <v>259</v>
      </c>
      <c r="B37" s="21" t="s">
        <v>260</v>
      </c>
      <c r="C37">
        <f t="shared" si="2"/>
        <v>33</v>
      </c>
      <c r="D37" s="93">
        <v>853.95881220283104</v>
      </c>
      <c r="E37" s="93">
        <v>9310.110006955585</v>
      </c>
      <c r="F37" s="93">
        <v>815.50527180627182</v>
      </c>
      <c r="G37" s="32">
        <v>0</v>
      </c>
      <c r="H37" s="76">
        <v>0</v>
      </c>
      <c r="I37" s="70">
        <v>0</v>
      </c>
      <c r="J37" s="70">
        <v>0</v>
      </c>
      <c r="K37" s="93">
        <v>9976.1543481639128</v>
      </c>
      <c r="L37" s="70">
        <v>0</v>
      </c>
      <c r="M37" s="70">
        <v>690.71265014196683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6">
        <v>0</v>
      </c>
      <c r="W37" s="70">
        <v>0</v>
      </c>
      <c r="X37" s="82">
        <v>0</v>
      </c>
      <c r="Y37" s="70">
        <v>0</v>
      </c>
      <c r="Z37" s="70">
        <v>0</v>
      </c>
      <c r="AA37" s="70">
        <v>0</v>
      </c>
      <c r="AB37" s="70">
        <v>0</v>
      </c>
      <c r="AC37" s="32">
        <v>0</v>
      </c>
      <c r="AD37" s="32">
        <v>0</v>
      </c>
      <c r="AE37" s="70">
        <v>0</v>
      </c>
      <c r="AF37" s="70">
        <v>0</v>
      </c>
      <c r="AG37" s="70">
        <v>0</v>
      </c>
      <c r="AH37" s="70">
        <v>0</v>
      </c>
      <c r="AI37" s="70">
        <v>0</v>
      </c>
      <c r="AJ37" s="70">
        <v>0</v>
      </c>
      <c r="AK37" s="70">
        <v>0</v>
      </c>
      <c r="AL37" s="70">
        <v>0</v>
      </c>
      <c r="AM37" s="70">
        <v>0</v>
      </c>
      <c r="AN37" s="70">
        <v>0</v>
      </c>
      <c r="AO37" s="70">
        <v>0</v>
      </c>
      <c r="AP37" s="87">
        <v>0</v>
      </c>
      <c r="AQ37" s="70">
        <v>0</v>
      </c>
      <c r="AR37" s="70">
        <v>0</v>
      </c>
      <c r="AS37" s="70">
        <v>0</v>
      </c>
      <c r="AT37" s="70">
        <v>0</v>
      </c>
      <c r="AU37" s="70">
        <v>0</v>
      </c>
      <c r="AV37" s="70">
        <v>0</v>
      </c>
      <c r="AW37" s="70">
        <v>0</v>
      </c>
      <c r="AX37" s="70">
        <v>0</v>
      </c>
      <c r="AY37" s="70">
        <v>0</v>
      </c>
      <c r="AZ37" s="70">
        <v>0</v>
      </c>
      <c r="BA37" s="70">
        <v>0</v>
      </c>
      <c r="BB37" s="70">
        <v>0</v>
      </c>
      <c r="BC37" s="70">
        <v>0</v>
      </c>
      <c r="BD37" s="70">
        <v>0</v>
      </c>
      <c r="BE37" s="70">
        <v>0</v>
      </c>
      <c r="BF37" s="70">
        <v>0</v>
      </c>
      <c r="BG37" s="70">
        <v>0</v>
      </c>
      <c r="BH37" s="70">
        <v>17.412923953158828</v>
      </c>
      <c r="BI37" s="70">
        <v>0</v>
      </c>
      <c r="BJ37" s="70">
        <v>0</v>
      </c>
      <c r="BK37" s="70">
        <v>0</v>
      </c>
      <c r="BL37" s="70">
        <v>44.257848380945354</v>
      </c>
      <c r="BM37" s="70">
        <v>49.33661786728333</v>
      </c>
      <c r="BN37" s="70">
        <v>0</v>
      </c>
      <c r="BO37" s="70">
        <v>4.3532309882897069</v>
      </c>
      <c r="BP37" s="70">
        <v>5.0787694863379915</v>
      </c>
      <c r="BQ37" s="70">
        <v>23.217231937545105</v>
      </c>
      <c r="BR37" s="70">
        <v>617.43326183909005</v>
      </c>
      <c r="BS37" s="70">
        <v>0</v>
      </c>
      <c r="BT37" s="22">
        <v>22407.530973723216</v>
      </c>
      <c r="BU37" s="22">
        <v>561.85254547892555</v>
      </c>
      <c r="BV37" s="22">
        <v>0</v>
      </c>
      <c r="BW37" s="22">
        <v>0</v>
      </c>
      <c r="BX37" s="22">
        <v>9554.6164807978548</v>
      </c>
      <c r="BY37" s="22">
        <v>0</v>
      </c>
      <c r="BZ37" s="22">
        <v>691</v>
      </c>
      <c r="CA37" s="22">
        <v>10807.469026276782</v>
      </c>
      <c r="CB37" s="22">
        <v>33215</v>
      </c>
      <c r="CD37" s="22">
        <f t="shared" si="3"/>
        <v>0</v>
      </c>
      <c r="CE37" s="22">
        <f t="shared" si="4"/>
        <v>0</v>
      </c>
      <c r="CF37" s="22">
        <f t="shared" si="5"/>
        <v>0</v>
      </c>
    </row>
    <row r="38" spans="1:84" x14ac:dyDescent="0.3">
      <c r="A38" s="23" t="s">
        <v>261</v>
      </c>
      <c r="B38" s="21" t="s">
        <v>127</v>
      </c>
      <c r="C38">
        <f t="shared" si="2"/>
        <v>34</v>
      </c>
      <c r="D38" s="93">
        <v>8.5454975180353792</v>
      </c>
      <c r="E38" s="93">
        <v>74.06097848963995</v>
      </c>
      <c r="F38" s="93">
        <v>2.848499172678459</v>
      </c>
      <c r="G38" s="32">
        <v>0</v>
      </c>
      <c r="H38" s="76">
        <v>0</v>
      </c>
      <c r="I38" s="70">
        <v>0</v>
      </c>
      <c r="J38" s="70">
        <v>0</v>
      </c>
      <c r="K38" s="93">
        <v>1821.3303710106068</v>
      </c>
      <c r="L38" s="70">
        <v>0</v>
      </c>
      <c r="M38" s="70">
        <v>3688.8064286186054</v>
      </c>
      <c r="N38" s="70">
        <v>177.74634837513588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6">
        <v>0</v>
      </c>
      <c r="W38" s="70">
        <v>0</v>
      </c>
      <c r="X38" s="82">
        <v>0</v>
      </c>
      <c r="Y38" s="70">
        <v>9.1151973525710694</v>
      </c>
      <c r="Z38" s="70">
        <v>0</v>
      </c>
      <c r="AA38" s="70">
        <v>3.418199007214151</v>
      </c>
      <c r="AB38" s="70">
        <v>0</v>
      </c>
      <c r="AC38" s="32">
        <v>0</v>
      </c>
      <c r="AD38" s="32">
        <v>0</v>
      </c>
      <c r="AE38" s="70">
        <v>0</v>
      </c>
      <c r="AF38" s="70">
        <v>0</v>
      </c>
      <c r="AG38" s="70">
        <v>0</v>
      </c>
      <c r="AH38" s="70">
        <v>0</v>
      </c>
      <c r="AI38" s="70">
        <v>0</v>
      </c>
      <c r="AJ38" s="70">
        <v>0</v>
      </c>
      <c r="AK38" s="70">
        <v>1.1393996690713837</v>
      </c>
      <c r="AL38" s="70">
        <v>0</v>
      </c>
      <c r="AM38" s="70">
        <v>0</v>
      </c>
      <c r="AN38" s="70">
        <v>0</v>
      </c>
      <c r="AO38" s="70">
        <v>0</v>
      </c>
      <c r="AP38" s="87">
        <v>0</v>
      </c>
      <c r="AQ38" s="70">
        <v>0</v>
      </c>
      <c r="AR38" s="70">
        <v>0</v>
      </c>
      <c r="AS38" s="70">
        <v>192.5585440730639</v>
      </c>
      <c r="AT38" s="70">
        <v>1.1393996690713837</v>
      </c>
      <c r="AU38" s="70">
        <v>0</v>
      </c>
      <c r="AV38" s="70">
        <v>0</v>
      </c>
      <c r="AW38" s="70">
        <v>11.393996690713836</v>
      </c>
      <c r="AX38" s="70">
        <v>154.95835499370818</v>
      </c>
      <c r="AY38" s="70">
        <v>2890.0872605995642</v>
      </c>
      <c r="AZ38" s="70">
        <v>0</v>
      </c>
      <c r="BA38" s="70">
        <v>0</v>
      </c>
      <c r="BB38" s="70">
        <v>13.672796028856604</v>
      </c>
      <c r="BC38" s="70">
        <v>0</v>
      </c>
      <c r="BD38" s="70">
        <v>1.1393996690713837</v>
      </c>
      <c r="BE38" s="70">
        <v>0</v>
      </c>
      <c r="BF38" s="70">
        <v>13.10309619432091</v>
      </c>
      <c r="BG38" s="70">
        <v>2.848499172678459</v>
      </c>
      <c r="BH38" s="70">
        <v>10.254597021642455</v>
      </c>
      <c r="BI38" s="70">
        <v>0</v>
      </c>
      <c r="BJ38" s="70">
        <v>0</v>
      </c>
      <c r="BK38" s="70">
        <v>0</v>
      </c>
      <c r="BL38" s="70">
        <v>447.78406994505383</v>
      </c>
      <c r="BM38" s="70">
        <v>627.23951782379686</v>
      </c>
      <c r="BN38" s="70">
        <v>81.46707633860396</v>
      </c>
      <c r="BO38" s="70">
        <v>815.81016305511093</v>
      </c>
      <c r="BP38" s="70">
        <v>318.46220750545177</v>
      </c>
      <c r="BQ38" s="70">
        <v>4.5575986762855347</v>
      </c>
      <c r="BR38" s="70">
        <v>25.066792719570447</v>
      </c>
      <c r="BS38" s="70">
        <v>0</v>
      </c>
      <c r="BT38" s="22">
        <v>11398.554289390122</v>
      </c>
      <c r="BU38" s="22">
        <v>2668.6342002867086</v>
      </c>
      <c r="BV38" s="22">
        <v>99.408724144992846</v>
      </c>
      <c r="BW38" s="22">
        <v>0</v>
      </c>
      <c r="BX38" s="22">
        <v>83713.402786178194</v>
      </c>
      <c r="BY38" s="22">
        <v>0</v>
      </c>
      <c r="BZ38" s="22">
        <v>1068</v>
      </c>
      <c r="CA38" s="22">
        <v>87549.445710609885</v>
      </c>
      <c r="CB38" s="22">
        <v>98948</v>
      </c>
      <c r="CD38" s="22">
        <f t="shared" si="3"/>
        <v>0</v>
      </c>
      <c r="CE38" s="22">
        <f t="shared" si="4"/>
        <v>0</v>
      </c>
      <c r="CF38" s="22">
        <f t="shared" si="5"/>
        <v>0</v>
      </c>
    </row>
    <row r="39" spans="1:84" x14ac:dyDescent="0.3">
      <c r="A39" s="23" t="s">
        <v>262</v>
      </c>
      <c r="B39" s="21" t="s">
        <v>263</v>
      </c>
      <c r="C39">
        <f t="shared" si="2"/>
        <v>35</v>
      </c>
      <c r="D39" s="93">
        <v>0</v>
      </c>
      <c r="E39" s="93">
        <v>0</v>
      </c>
      <c r="F39" s="93">
        <v>0</v>
      </c>
      <c r="G39" s="32">
        <v>0</v>
      </c>
      <c r="H39" s="76">
        <v>0</v>
      </c>
      <c r="I39" s="70">
        <v>0</v>
      </c>
      <c r="J39" s="70">
        <v>0</v>
      </c>
      <c r="K39" s="93">
        <v>352.38293941227624</v>
      </c>
      <c r="L39" s="70">
        <v>0</v>
      </c>
      <c r="M39" s="70">
        <v>0.5767314883997976</v>
      </c>
      <c r="N39" s="70">
        <v>7746.0806206976822</v>
      </c>
      <c r="O39" s="70">
        <v>0</v>
      </c>
      <c r="P39" s="70">
        <v>0</v>
      </c>
      <c r="Q39" s="70">
        <v>0</v>
      </c>
      <c r="R39" s="70">
        <v>0</v>
      </c>
      <c r="S39" s="70">
        <v>0</v>
      </c>
      <c r="T39" s="70">
        <v>0</v>
      </c>
      <c r="U39" s="70">
        <v>0</v>
      </c>
      <c r="V39" s="76">
        <v>0</v>
      </c>
      <c r="W39" s="70">
        <v>0</v>
      </c>
      <c r="X39" s="82">
        <v>0</v>
      </c>
      <c r="Y39" s="70">
        <v>0</v>
      </c>
      <c r="Z39" s="70">
        <v>0</v>
      </c>
      <c r="AA39" s="70">
        <v>0</v>
      </c>
      <c r="AB39" s="70">
        <v>0</v>
      </c>
      <c r="AC39" s="32">
        <v>0</v>
      </c>
      <c r="AD39" s="32">
        <v>0</v>
      </c>
      <c r="AE39" s="70">
        <v>0</v>
      </c>
      <c r="AF39" s="70">
        <v>0</v>
      </c>
      <c r="AG39" s="70">
        <v>0</v>
      </c>
      <c r="AH39" s="70">
        <v>0</v>
      </c>
      <c r="AI39" s="70">
        <v>0</v>
      </c>
      <c r="AJ39" s="70">
        <v>0</v>
      </c>
      <c r="AK39" s="70">
        <v>0</v>
      </c>
      <c r="AL39" s="70">
        <v>0</v>
      </c>
      <c r="AM39" s="70">
        <v>0</v>
      </c>
      <c r="AN39" s="70">
        <v>0</v>
      </c>
      <c r="AO39" s="70">
        <v>0</v>
      </c>
      <c r="AP39" s="87">
        <v>0</v>
      </c>
      <c r="AQ39" s="70">
        <v>0</v>
      </c>
      <c r="AR39" s="70">
        <v>0.5767314883997976</v>
      </c>
      <c r="AS39" s="70">
        <v>8.6509723259969658</v>
      </c>
      <c r="AT39" s="70">
        <v>4.6138519071983808</v>
      </c>
      <c r="AU39" s="70">
        <v>0</v>
      </c>
      <c r="AV39" s="70">
        <v>8.0742408375971664</v>
      </c>
      <c r="AW39" s="70">
        <v>0</v>
      </c>
      <c r="AX39" s="70">
        <v>494.83561704702629</v>
      </c>
      <c r="AY39" s="70">
        <v>24742.934315328119</v>
      </c>
      <c r="AZ39" s="70">
        <v>0</v>
      </c>
      <c r="BA39" s="70">
        <v>0</v>
      </c>
      <c r="BB39" s="70">
        <v>0</v>
      </c>
      <c r="BC39" s="70">
        <v>0</v>
      </c>
      <c r="BD39" s="70">
        <v>119.38341809875809</v>
      </c>
      <c r="BE39" s="70">
        <v>0</v>
      </c>
      <c r="BF39" s="70">
        <v>1.1534629767995952</v>
      </c>
      <c r="BG39" s="70">
        <v>0</v>
      </c>
      <c r="BH39" s="70">
        <v>0</v>
      </c>
      <c r="BI39" s="70">
        <v>0</v>
      </c>
      <c r="BJ39" s="70">
        <v>0.5767314883997976</v>
      </c>
      <c r="BK39" s="70">
        <v>0</v>
      </c>
      <c r="BL39" s="70">
        <v>57.673148839979753</v>
      </c>
      <c r="BM39" s="70">
        <v>64.593926700777331</v>
      </c>
      <c r="BN39" s="70">
        <v>6.9207778607975703</v>
      </c>
      <c r="BO39" s="70">
        <v>31.14350037358907</v>
      </c>
      <c r="BP39" s="70">
        <v>152.25711293754657</v>
      </c>
      <c r="BQ39" s="70">
        <v>23.645991024391702</v>
      </c>
      <c r="BR39" s="70">
        <v>11.534629767995956</v>
      </c>
      <c r="BS39" s="70">
        <v>0</v>
      </c>
      <c r="BT39" s="22">
        <v>33827.608720601726</v>
      </c>
      <c r="BU39" s="22">
        <v>2865.4486546531721</v>
      </c>
      <c r="BV39" s="22">
        <v>0</v>
      </c>
      <c r="BW39" s="22">
        <v>0</v>
      </c>
      <c r="BX39" s="22">
        <v>43589.942624745097</v>
      </c>
      <c r="BY39" s="22">
        <v>0</v>
      </c>
      <c r="BZ39" s="22">
        <v>-2065</v>
      </c>
      <c r="CA39" s="22">
        <v>44390.391279398267</v>
      </c>
      <c r="CB39" s="22">
        <v>78218</v>
      </c>
      <c r="CD39" s="22">
        <f t="shared" si="3"/>
        <v>0</v>
      </c>
      <c r="CE39" s="22">
        <f t="shared" si="4"/>
        <v>0</v>
      </c>
      <c r="CF39" s="22">
        <f t="shared" si="5"/>
        <v>0</v>
      </c>
    </row>
    <row r="40" spans="1:84" x14ac:dyDescent="0.3">
      <c r="A40" s="21" t="s">
        <v>264</v>
      </c>
      <c r="B40" s="21" t="s">
        <v>265</v>
      </c>
      <c r="C40">
        <f t="shared" si="2"/>
        <v>36</v>
      </c>
      <c r="D40" s="93">
        <v>0</v>
      </c>
      <c r="E40" s="93">
        <v>0</v>
      </c>
      <c r="F40" s="93">
        <v>0</v>
      </c>
      <c r="G40" s="32">
        <v>0</v>
      </c>
      <c r="H40" s="76">
        <v>0</v>
      </c>
      <c r="I40" s="70">
        <v>0</v>
      </c>
      <c r="J40" s="70">
        <v>0</v>
      </c>
      <c r="K40" s="93">
        <v>0</v>
      </c>
      <c r="L40" s="70">
        <v>0</v>
      </c>
      <c r="M40" s="70">
        <v>0</v>
      </c>
      <c r="N40" s="70">
        <v>0</v>
      </c>
      <c r="O40" s="70">
        <v>380.94911490150389</v>
      </c>
      <c r="P40" s="70">
        <v>0</v>
      </c>
      <c r="Q40" s="70">
        <v>0</v>
      </c>
      <c r="R40" s="70">
        <v>0</v>
      </c>
      <c r="S40" s="70">
        <v>0</v>
      </c>
      <c r="T40" s="70">
        <v>0</v>
      </c>
      <c r="U40" s="70">
        <v>0</v>
      </c>
      <c r="V40" s="76">
        <v>0</v>
      </c>
      <c r="W40" s="70">
        <v>0</v>
      </c>
      <c r="X40" s="82">
        <v>0</v>
      </c>
      <c r="Y40" s="70">
        <v>0</v>
      </c>
      <c r="Z40" s="70">
        <v>0</v>
      </c>
      <c r="AA40" s="70">
        <v>0</v>
      </c>
      <c r="AB40" s="70">
        <v>0</v>
      </c>
      <c r="AC40" s="32">
        <v>0</v>
      </c>
      <c r="AD40" s="32">
        <v>0</v>
      </c>
      <c r="AE40" s="70">
        <v>0</v>
      </c>
      <c r="AF40" s="70">
        <v>0</v>
      </c>
      <c r="AG40" s="70">
        <v>0</v>
      </c>
      <c r="AH40" s="70">
        <v>0</v>
      </c>
      <c r="AI40" s="70">
        <v>0</v>
      </c>
      <c r="AJ40" s="70">
        <v>0</v>
      </c>
      <c r="AK40" s="70">
        <v>0</v>
      </c>
      <c r="AL40" s="70">
        <v>0</v>
      </c>
      <c r="AM40" s="70">
        <v>0</v>
      </c>
      <c r="AN40" s="70">
        <v>0</v>
      </c>
      <c r="AO40" s="70">
        <v>0</v>
      </c>
      <c r="AP40" s="87">
        <v>0</v>
      </c>
      <c r="AQ40" s="70">
        <v>0</v>
      </c>
      <c r="AR40" s="70">
        <v>0</v>
      </c>
      <c r="AS40" s="70">
        <v>0</v>
      </c>
      <c r="AT40" s="70">
        <v>0</v>
      </c>
      <c r="AU40" s="70">
        <v>0</v>
      </c>
      <c r="AV40" s="70">
        <v>0</v>
      </c>
      <c r="AW40" s="70">
        <v>0</v>
      </c>
      <c r="AX40" s="70">
        <v>0</v>
      </c>
      <c r="AY40" s="70">
        <v>0</v>
      </c>
      <c r="AZ40" s="70">
        <v>0</v>
      </c>
      <c r="BA40" s="70">
        <v>0</v>
      </c>
      <c r="BB40" s="70">
        <v>0</v>
      </c>
      <c r="BC40" s="70">
        <v>0</v>
      </c>
      <c r="BD40" s="70">
        <v>0</v>
      </c>
      <c r="BE40" s="70">
        <v>0</v>
      </c>
      <c r="BF40" s="70">
        <v>0</v>
      </c>
      <c r="BG40" s="70">
        <v>0</v>
      </c>
      <c r="BH40" s="70">
        <v>0</v>
      </c>
      <c r="BI40" s="70">
        <v>0</v>
      </c>
      <c r="BJ40" s="70">
        <v>0</v>
      </c>
      <c r="BK40" s="70">
        <v>0</v>
      </c>
      <c r="BL40" s="70">
        <v>0</v>
      </c>
      <c r="BM40" s="70">
        <v>0</v>
      </c>
      <c r="BN40" s="70">
        <v>0</v>
      </c>
      <c r="BO40" s="70">
        <v>0</v>
      </c>
      <c r="BP40" s="70">
        <v>0</v>
      </c>
      <c r="BQ40" s="70">
        <v>0</v>
      </c>
      <c r="BR40" s="70">
        <v>0</v>
      </c>
      <c r="BS40" s="70">
        <v>0</v>
      </c>
      <c r="BT40" s="22">
        <v>380.94911490150389</v>
      </c>
      <c r="BU40" s="22">
        <v>6609.3951980484053</v>
      </c>
      <c r="BV40" s="22">
        <v>0</v>
      </c>
      <c r="BW40" s="22">
        <v>0</v>
      </c>
      <c r="BX40" s="22">
        <v>7568.6556870500945</v>
      </c>
      <c r="BY40" s="22">
        <v>0</v>
      </c>
      <c r="BZ40" s="22">
        <v>538</v>
      </c>
      <c r="CA40" s="22">
        <v>14716.050885098499</v>
      </c>
      <c r="CB40" s="22">
        <v>15097</v>
      </c>
      <c r="CD40" s="22">
        <f t="shared" si="3"/>
        <v>0</v>
      </c>
      <c r="CE40" s="22">
        <f t="shared" si="4"/>
        <v>0</v>
      </c>
      <c r="CF40" s="22">
        <f t="shared" si="5"/>
        <v>0</v>
      </c>
    </row>
    <row r="41" spans="1:84" x14ac:dyDescent="0.3">
      <c r="A41" s="21" t="s">
        <v>266</v>
      </c>
      <c r="B41" s="21" t="s">
        <v>267</v>
      </c>
      <c r="C41">
        <f t="shared" si="2"/>
        <v>37</v>
      </c>
      <c r="D41" s="93">
        <v>73.118091374479349</v>
      </c>
      <c r="E41" s="93">
        <v>1.9074284706385916</v>
      </c>
      <c r="F41" s="93">
        <v>0</v>
      </c>
      <c r="G41" s="32">
        <v>0</v>
      </c>
      <c r="H41" s="76">
        <v>0</v>
      </c>
      <c r="I41" s="70">
        <v>0</v>
      </c>
      <c r="J41" s="70">
        <v>0</v>
      </c>
      <c r="K41" s="93">
        <v>0</v>
      </c>
      <c r="L41" s="70">
        <v>0</v>
      </c>
      <c r="M41" s="70">
        <v>0</v>
      </c>
      <c r="N41" s="70">
        <v>0</v>
      </c>
      <c r="O41" s="70">
        <v>0</v>
      </c>
      <c r="P41" s="70">
        <v>4659.2119442798657</v>
      </c>
      <c r="Q41" s="70">
        <v>3804.0481799435652</v>
      </c>
      <c r="R41" s="70">
        <v>37.512759922558978</v>
      </c>
      <c r="S41" s="70">
        <v>0</v>
      </c>
      <c r="T41" s="70">
        <v>0</v>
      </c>
      <c r="U41" s="70">
        <v>0</v>
      </c>
      <c r="V41" s="76">
        <v>0</v>
      </c>
      <c r="W41" s="70">
        <v>0</v>
      </c>
      <c r="X41" s="82">
        <v>0</v>
      </c>
      <c r="Y41" s="70">
        <v>0</v>
      </c>
      <c r="Z41" s="70">
        <v>0</v>
      </c>
      <c r="AA41" s="70">
        <v>85.834281178736632</v>
      </c>
      <c r="AB41" s="70">
        <v>38.148569412771835</v>
      </c>
      <c r="AC41" s="32">
        <v>0</v>
      </c>
      <c r="AD41" s="32">
        <v>0</v>
      </c>
      <c r="AE41" s="70">
        <v>0</v>
      </c>
      <c r="AF41" s="70">
        <v>11.444570823831549</v>
      </c>
      <c r="AG41" s="70">
        <v>0</v>
      </c>
      <c r="AH41" s="70">
        <v>0</v>
      </c>
      <c r="AI41" s="70">
        <v>0</v>
      </c>
      <c r="AJ41" s="70">
        <v>0</v>
      </c>
      <c r="AK41" s="70">
        <v>0</v>
      </c>
      <c r="AL41" s="70">
        <v>0.63580949021286393</v>
      </c>
      <c r="AM41" s="70">
        <v>54.043806668093424</v>
      </c>
      <c r="AN41" s="70">
        <v>0</v>
      </c>
      <c r="AO41" s="70">
        <v>0</v>
      </c>
      <c r="AP41" s="87">
        <v>0</v>
      </c>
      <c r="AQ41" s="70">
        <v>0</v>
      </c>
      <c r="AR41" s="70">
        <v>0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 s="70">
        <v>0</v>
      </c>
      <c r="BA41" s="70">
        <v>0</v>
      </c>
      <c r="BB41" s="70">
        <v>0</v>
      </c>
      <c r="BC41" s="70">
        <v>0</v>
      </c>
      <c r="BD41" s="70">
        <v>0</v>
      </c>
      <c r="BE41" s="70">
        <v>0</v>
      </c>
      <c r="BF41" s="70">
        <v>0</v>
      </c>
      <c r="BG41" s="70">
        <v>1.2716189804257279</v>
      </c>
      <c r="BH41" s="70">
        <v>0</v>
      </c>
      <c r="BI41" s="70">
        <v>0</v>
      </c>
      <c r="BJ41" s="70">
        <v>0</v>
      </c>
      <c r="BK41" s="70">
        <v>0</v>
      </c>
      <c r="BL41" s="70">
        <v>0</v>
      </c>
      <c r="BM41" s="70">
        <v>0</v>
      </c>
      <c r="BN41" s="70">
        <v>0</v>
      </c>
      <c r="BO41" s="70">
        <v>0</v>
      </c>
      <c r="BP41" s="70">
        <v>0</v>
      </c>
      <c r="BQ41" s="70">
        <v>0</v>
      </c>
      <c r="BR41" s="70">
        <v>0</v>
      </c>
      <c r="BS41" s="70">
        <v>0</v>
      </c>
      <c r="BT41" s="22">
        <v>8767.177060545182</v>
      </c>
      <c r="BU41" s="22">
        <v>221.32237074757765</v>
      </c>
      <c r="BV41" s="22">
        <v>0</v>
      </c>
      <c r="BW41" s="22">
        <v>0</v>
      </c>
      <c r="BX41" s="22">
        <v>51.500568707241968</v>
      </c>
      <c r="BY41" s="22">
        <v>0</v>
      </c>
      <c r="BZ41" s="22">
        <v>110</v>
      </c>
      <c r="CA41" s="22">
        <v>382.82293945481962</v>
      </c>
      <c r="CB41" s="22">
        <v>9150</v>
      </c>
      <c r="CD41" s="22">
        <f t="shared" si="3"/>
        <v>0</v>
      </c>
      <c r="CE41" s="22">
        <f t="shared" si="4"/>
        <v>0</v>
      </c>
      <c r="CF41" s="22">
        <f t="shared" si="5"/>
        <v>0</v>
      </c>
    </row>
    <row r="42" spans="1:84" x14ac:dyDescent="0.3">
      <c r="A42" s="21" t="s">
        <v>268</v>
      </c>
      <c r="B42" s="21" t="s">
        <v>269</v>
      </c>
      <c r="C42">
        <f t="shared" si="2"/>
        <v>38</v>
      </c>
      <c r="D42" s="93">
        <v>194.62845511745965</v>
      </c>
      <c r="E42" s="93">
        <v>0</v>
      </c>
      <c r="F42" s="93">
        <v>0</v>
      </c>
      <c r="G42" s="32">
        <v>74.08817324712966</v>
      </c>
      <c r="H42" s="76">
        <v>0</v>
      </c>
      <c r="I42" s="70">
        <v>0</v>
      </c>
      <c r="J42" s="70">
        <v>0.58800137497721972</v>
      </c>
      <c r="K42" s="93">
        <v>0</v>
      </c>
      <c r="L42" s="70">
        <v>24.69605774904322</v>
      </c>
      <c r="M42" s="70">
        <v>78.792184246947429</v>
      </c>
      <c r="N42" s="70">
        <v>0</v>
      </c>
      <c r="O42" s="70">
        <v>0</v>
      </c>
      <c r="P42" s="70">
        <v>2184.4251080403706</v>
      </c>
      <c r="Q42" s="70">
        <v>9916.0551876158315</v>
      </c>
      <c r="R42" s="70">
        <v>2013.9047092969772</v>
      </c>
      <c r="S42" s="70">
        <v>0</v>
      </c>
      <c r="T42" s="70">
        <v>0</v>
      </c>
      <c r="U42" s="70">
        <v>0</v>
      </c>
      <c r="V42" s="76">
        <v>0</v>
      </c>
      <c r="W42" s="70">
        <v>0</v>
      </c>
      <c r="X42" s="82">
        <v>0</v>
      </c>
      <c r="Y42" s="70">
        <v>7.0560164997266348</v>
      </c>
      <c r="Z42" s="70">
        <v>0</v>
      </c>
      <c r="AA42" s="70">
        <v>12.936030249498829</v>
      </c>
      <c r="AB42" s="70">
        <v>11.172026124567171</v>
      </c>
      <c r="AC42" s="32">
        <v>3.5280082498633174</v>
      </c>
      <c r="AD42" s="32">
        <v>0</v>
      </c>
      <c r="AE42" s="70">
        <v>0</v>
      </c>
      <c r="AF42" s="70">
        <v>26.460061873974869</v>
      </c>
      <c r="AG42" s="70">
        <v>0</v>
      </c>
      <c r="AH42" s="70">
        <v>1.7640041249316587</v>
      </c>
      <c r="AI42" s="70">
        <v>0</v>
      </c>
      <c r="AJ42" s="70">
        <v>0</v>
      </c>
      <c r="AK42" s="70">
        <v>1040.7624337096788</v>
      </c>
      <c r="AL42" s="70">
        <v>40.572094873428149</v>
      </c>
      <c r="AM42" s="70">
        <v>882.59006384080658</v>
      </c>
      <c r="AN42" s="70">
        <v>0</v>
      </c>
      <c r="AO42" s="70">
        <v>0</v>
      </c>
      <c r="AP42" s="87">
        <v>0</v>
      </c>
      <c r="AQ42" s="70">
        <v>0</v>
      </c>
      <c r="AR42" s="70">
        <v>0</v>
      </c>
      <c r="AS42" s="70">
        <v>2.9400068748860972</v>
      </c>
      <c r="AT42" s="70">
        <v>0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0</v>
      </c>
      <c r="BA42" s="70">
        <v>4.1160096248405367</v>
      </c>
      <c r="BB42" s="70">
        <v>0</v>
      </c>
      <c r="BC42" s="70">
        <v>0</v>
      </c>
      <c r="BD42" s="70">
        <v>0</v>
      </c>
      <c r="BE42" s="70">
        <v>0</v>
      </c>
      <c r="BF42" s="70">
        <v>0</v>
      </c>
      <c r="BG42" s="70">
        <v>0</v>
      </c>
      <c r="BH42" s="70">
        <v>0</v>
      </c>
      <c r="BI42" s="70">
        <v>0</v>
      </c>
      <c r="BJ42" s="70">
        <v>0</v>
      </c>
      <c r="BK42" s="70">
        <v>0</v>
      </c>
      <c r="BL42" s="70">
        <v>1.7640041249316587</v>
      </c>
      <c r="BM42" s="70">
        <v>0</v>
      </c>
      <c r="BN42" s="70">
        <v>0</v>
      </c>
      <c r="BO42" s="70">
        <v>0</v>
      </c>
      <c r="BP42" s="70">
        <v>0</v>
      </c>
      <c r="BQ42" s="70">
        <v>0</v>
      </c>
      <c r="BR42" s="70">
        <v>30.576071498815413</v>
      </c>
      <c r="BS42" s="70">
        <v>0</v>
      </c>
      <c r="BT42" s="22">
        <v>16553.414708358683</v>
      </c>
      <c r="BU42" s="22">
        <v>802.25940379759288</v>
      </c>
      <c r="BV42" s="22">
        <v>0</v>
      </c>
      <c r="BW42" s="22">
        <v>0</v>
      </c>
      <c r="BX42" s="22">
        <v>807.3258878437224</v>
      </c>
      <c r="BY42" s="22">
        <v>0</v>
      </c>
      <c r="BZ42" s="22">
        <v>-1380</v>
      </c>
      <c r="CA42" s="22">
        <v>229.58529164131534</v>
      </c>
      <c r="CB42" s="22">
        <v>16783</v>
      </c>
      <c r="CD42" s="22">
        <f t="shared" si="3"/>
        <v>0</v>
      </c>
      <c r="CE42" s="22">
        <f t="shared" si="4"/>
        <v>0</v>
      </c>
      <c r="CF42" s="22">
        <f t="shared" si="5"/>
        <v>0</v>
      </c>
    </row>
    <row r="43" spans="1:84" x14ac:dyDescent="0.3">
      <c r="A43" s="21" t="s">
        <v>270</v>
      </c>
      <c r="B43" s="21" t="s">
        <v>271</v>
      </c>
      <c r="C43">
        <f t="shared" si="2"/>
        <v>39</v>
      </c>
      <c r="D43" s="93">
        <v>216.16010142659056</v>
      </c>
      <c r="E43" s="93">
        <v>5.5544351544305908</v>
      </c>
      <c r="F43" s="93">
        <v>0.92573919240509861</v>
      </c>
      <c r="G43" s="32">
        <v>67.5789610455722</v>
      </c>
      <c r="H43" s="76">
        <v>74.984874584812985</v>
      </c>
      <c r="I43" s="70">
        <v>0</v>
      </c>
      <c r="J43" s="70">
        <v>4.1658263658229435</v>
      </c>
      <c r="K43" s="93">
        <v>0</v>
      </c>
      <c r="L43" s="70">
        <v>48.601307601267678</v>
      </c>
      <c r="M43" s="70">
        <v>96.276876010130266</v>
      </c>
      <c r="N43" s="70">
        <v>0</v>
      </c>
      <c r="O43" s="70">
        <v>0</v>
      </c>
      <c r="P43" s="70">
        <v>1891.7480396798192</v>
      </c>
      <c r="Q43" s="70">
        <v>361.96402423039353</v>
      </c>
      <c r="R43" s="70">
        <v>655.88621781901247</v>
      </c>
      <c r="S43" s="70">
        <v>0</v>
      </c>
      <c r="T43" s="70">
        <v>81.927918527851233</v>
      </c>
      <c r="U43" s="70">
        <v>0</v>
      </c>
      <c r="V43" s="76">
        <v>0</v>
      </c>
      <c r="W43" s="70">
        <v>0</v>
      </c>
      <c r="X43" s="82">
        <v>0</v>
      </c>
      <c r="Y43" s="70">
        <v>14.811827078481578</v>
      </c>
      <c r="Z43" s="70">
        <v>0</v>
      </c>
      <c r="AA43" s="70">
        <v>0.4628695962025493</v>
      </c>
      <c r="AB43" s="70">
        <v>293.92219358861888</v>
      </c>
      <c r="AC43" s="32">
        <v>7.4059135392407889</v>
      </c>
      <c r="AD43" s="32">
        <v>0</v>
      </c>
      <c r="AE43" s="70">
        <v>0</v>
      </c>
      <c r="AF43" s="70">
        <v>0.92573919240509861</v>
      </c>
      <c r="AG43" s="70">
        <v>0</v>
      </c>
      <c r="AH43" s="70">
        <v>2.7772175772152954</v>
      </c>
      <c r="AI43" s="70">
        <v>3.7029567696203944</v>
      </c>
      <c r="AJ43" s="70">
        <v>1.8514783848101972</v>
      </c>
      <c r="AK43" s="70">
        <v>0</v>
      </c>
      <c r="AL43" s="70">
        <v>41.195394062026899</v>
      </c>
      <c r="AM43" s="70">
        <v>255.04114750760473</v>
      </c>
      <c r="AN43" s="70">
        <v>0.4628695962025493</v>
      </c>
      <c r="AO43" s="70">
        <v>18.977653444304522</v>
      </c>
      <c r="AP43" s="87">
        <v>6.0173047506331416</v>
      </c>
      <c r="AQ43" s="70">
        <v>471.66411853039779</v>
      </c>
      <c r="AR43" s="70">
        <v>0.92573919240509861</v>
      </c>
      <c r="AS43" s="70">
        <v>79.613570546838503</v>
      </c>
      <c r="AT43" s="70">
        <v>27.309306175950422</v>
      </c>
      <c r="AU43" s="70">
        <v>8.794522327848437</v>
      </c>
      <c r="AV43" s="70">
        <v>0</v>
      </c>
      <c r="AW43" s="70">
        <v>0</v>
      </c>
      <c r="AX43" s="70">
        <v>216.62297102279311</v>
      </c>
      <c r="AY43" s="70">
        <v>131.45496532152401</v>
      </c>
      <c r="AZ43" s="70">
        <v>0</v>
      </c>
      <c r="BA43" s="70">
        <v>0</v>
      </c>
      <c r="BB43" s="70">
        <v>0</v>
      </c>
      <c r="BC43" s="70">
        <v>0</v>
      </c>
      <c r="BD43" s="70">
        <v>0</v>
      </c>
      <c r="BE43" s="70">
        <v>0</v>
      </c>
      <c r="BF43" s="70">
        <v>0</v>
      </c>
      <c r="BG43" s="70">
        <v>1.3886087886076477</v>
      </c>
      <c r="BH43" s="70">
        <v>0</v>
      </c>
      <c r="BI43" s="70">
        <v>0</v>
      </c>
      <c r="BJ43" s="70">
        <v>6.4801743468356916</v>
      </c>
      <c r="BK43" s="70">
        <v>0</v>
      </c>
      <c r="BL43" s="70">
        <v>23.143479810127467</v>
      </c>
      <c r="BM43" s="70">
        <v>32.400871734178459</v>
      </c>
      <c r="BN43" s="70">
        <v>0</v>
      </c>
      <c r="BO43" s="70">
        <v>13.42321828987393</v>
      </c>
      <c r="BP43" s="70">
        <v>8.794522327848437</v>
      </c>
      <c r="BQ43" s="70">
        <v>0</v>
      </c>
      <c r="BR43" s="70">
        <v>535.5401228063497</v>
      </c>
      <c r="BS43" s="70">
        <v>0</v>
      </c>
      <c r="BT43" s="22">
        <v>5710.8850779470522</v>
      </c>
      <c r="BU43" s="22">
        <v>922.70221458651974</v>
      </c>
      <c r="BV43" s="22">
        <v>0</v>
      </c>
      <c r="BW43" s="22">
        <v>0</v>
      </c>
      <c r="BX43" s="22">
        <v>15764.412707466425</v>
      </c>
      <c r="BY43" s="22">
        <v>0</v>
      </c>
      <c r="BZ43" s="22">
        <v>-251</v>
      </c>
      <c r="CA43" s="22">
        <v>16436.114922052944</v>
      </c>
      <c r="CB43" s="22">
        <v>22147</v>
      </c>
      <c r="CD43" s="22">
        <f t="shared" si="3"/>
        <v>0</v>
      </c>
      <c r="CE43" s="22">
        <f t="shared" si="4"/>
        <v>0</v>
      </c>
      <c r="CF43" s="22">
        <f t="shared" si="5"/>
        <v>0</v>
      </c>
    </row>
    <row r="44" spans="1:84" x14ac:dyDescent="0.3">
      <c r="A44" s="21" t="s">
        <v>272</v>
      </c>
      <c r="B44" s="23" t="s">
        <v>273</v>
      </c>
      <c r="C44">
        <f t="shared" si="2"/>
        <v>40</v>
      </c>
      <c r="D44" s="93">
        <v>0.84848883582362544</v>
      </c>
      <c r="E44" s="93">
        <v>0.84848883582362544</v>
      </c>
      <c r="F44" s="93">
        <v>6.3636662686771892</v>
      </c>
      <c r="G44" s="32">
        <v>2.1212220895590632</v>
      </c>
      <c r="H44" s="76">
        <v>67.454862447978215</v>
      </c>
      <c r="I44" s="70">
        <v>0</v>
      </c>
      <c r="J44" s="70">
        <v>0</v>
      </c>
      <c r="K44" s="93">
        <v>3.8181997612063148</v>
      </c>
      <c r="L44" s="70">
        <v>0</v>
      </c>
      <c r="M44" s="70">
        <v>3.8181997612063148</v>
      </c>
      <c r="N44" s="70">
        <v>0</v>
      </c>
      <c r="O44" s="70">
        <v>0</v>
      </c>
      <c r="P44" s="70">
        <v>5.0909330149417507</v>
      </c>
      <c r="Q44" s="70">
        <v>1432.6733992881911</v>
      </c>
      <c r="R44" s="70">
        <v>0</v>
      </c>
      <c r="S44" s="70">
        <v>0</v>
      </c>
      <c r="T44" s="70">
        <v>0</v>
      </c>
      <c r="U44" s="70">
        <v>0</v>
      </c>
      <c r="V44" s="76">
        <v>0</v>
      </c>
      <c r="W44" s="70">
        <v>0</v>
      </c>
      <c r="X44" s="82">
        <v>0</v>
      </c>
      <c r="Y44" s="70">
        <v>4.6666885970299381</v>
      </c>
      <c r="Z44" s="70">
        <v>0</v>
      </c>
      <c r="AA44" s="70">
        <v>0</v>
      </c>
      <c r="AB44" s="70">
        <v>0</v>
      </c>
      <c r="AC44" s="32">
        <v>9.7576216119716914</v>
      </c>
      <c r="AD44" s="32">
        <v>2.9697109253826883</v>
      </c>
      <c r="AE44" s="70">
        <v>0</v>
      </c>
      <c r="AF44" s="70">
        <v>39.454730865798581</v>
      </c>
      <c r="AG44" s="70">
        <v>0</v>
      </c>
      <c r="AH44" s="70">
        <v>0.84848883582362544</v>
      </c>
      <c r="AI44" s="70">
        <v>0.84848883582362544</v>
      </c>
      <c r="AJ44" s="70">
        <v>0</v>
      </c>
      <c r="AK44" s="70">
        <v>0</v>
      </c>
      <c r="AL44" s="70">
        <v>0</v>
      </c>
      <c r="AM44" s="70">
        <v>0</v>
      </c>
      <c r="AN44" s="70">
        <v>0.42424441791181272</v>
      </c>
      <c r="AO44" s="70">
        <v>88.667083343568862</v>
      </c>
      <c r="AP44" s="87">
        <v>71.273062209184531</v>
      </c>
      <c r="AQ44" s="70">
        <v>30.12135367173871</v>
      </c>
      <c r="AR44" s="70">
        <v>0.42424441791181272</v>
      </c>
      <c r="AS44" s="70">
        <v>258.3648505082939</v>
      </c>
      <c r="AT44" s="70">
        <v>132.3642583884855</v>
      </c>
      <c r="AU44" s="70">
        <v>5.0909330149417507</v>
      </c>
      <c r="AV44" s="70">
        <v>135.33396931386824</v>
      </c>
      <c r="AW44" s="70">
        <v>67.030618030066393</v>
      </c>
      <c r="AX44" s="70">
        <v>67.454862447978215</v>
      </c>
      <c r="AY44" s="70">
        <v>134.90972489595643</v>
      </c>
      <c r="AZ44" s="70">
        <v>0</v>
      </c>
      <c r="BA44" s="70">
        <v>91.636794268951562</v>
      </c>
      <c r="BB44" s="70">
        <v>33.939553432945011</v>
      </c>
      <c r="BC44" s="70">
        <v>0</v>
      </c>
      <c r="BD44" s="70">
        <v>521.39638961361777</v>
      </c>
      <c r="BE44" s="70">
        <v>28.000131582179637</v>
      </c>
      <c r="BF44" s="70">
        <v>5.5151774328535641</v>
      </c>
      <c r="BG44" s="70">
        <v>125.57634770189657</v>
      </c>
      <c r="BH44" s="70">
        <v>22.90919856723789</v>
      </c>
      <c r="BI44" s="70">
        <v>0</v>
      </c>
      <c r="BJ44" s="70">
        <v>102.24290471674685</v>
      </c>
      <c r="BK44" s="70">
        <v>145.94007976166358</v>
      </c>
      <c r="BL44" s="70">
        <v>326.24395737418388</v>
      </c>
      <c r="BM44" s="70">
        <v>436.1232616133434</v>
      </c>
      <c r="BN44" s="70">
        <v>0</v>
      </c>
      <c r="BO44" s="70">
        <v>25.454665074708757</v>
      </c>
      <c r="BP44" s="70">
        <v>23.333442985149699</v>
      </c>
      <c r="BQ44" s="70">
        <v>92.061038686863327</v>
      </c>
      <c r="BR44" s="70">
        <v>674.97286889769384</v>
      </c>
      <c r="BS44" s="70">
        <v>0</v>
      </c>
      <c r="BT44" s="22">
        <v>5228.3882063451802</v>
      </c>
      <c r="BU44" s="22">
        <v>1277.1021618225086</v>
      </c>
      <c r="BV44" s="22">
        <v>13.118666274499317</v>
      </c>
      <c r="BW44" s="22">
        <v>0</v>
      </c>
      <c r="BX44" s="22">
        <v>57402.39096555781</v>
      </c>
      <c r="BY44" s="22">
        <v>0</v>
      </c>
      <c r="BZ44" s="22">
        <v>-2000</v>
      </c>
      <c r="CA44" s="22">
        <v>56692.611793654811</v>
      </c>
      <c r="CB44" s="22">
        <v>61921</v>
      </c>
      <c r="CD44" s="22">
        <f t="shared" si="3"/>
        <v>0</v>
      </c>
      <c r="CE44" s="22">
        <f t="shared" si="4"/>
        <v>0</v>
      </c>
      <c r="CF44" s="22">
        <f t="shared" si="5"/>
        <v>0</v>
      </c>
    </row>
    <row r="45" spans="1:84" x14ac:dyDescent="0.3">
      <c r="A45" s="21" t="s">
        <v>274</v>
      </c>
      <c r="B45" s="21" t="s">
        <v>275</v>
      </c>
      <c r="C45">
        <f t="shared" si="2"/>
        <v>41</v>
      </c>
      <c r="D45" s="93">
        <v>1.0090305667108874</v>
      </c>
      <c r="E45" s="93">
        <v>0.50451528335544371</v>
      </c>
      <c r="F45" s="93">
        <v>0</v>
      </c>
      <c r="G45" s="32">
        <v>0</v>
      </c>
      <c r="H45" s="76">
        <v>3.0270917001326629</v>
      </c>
      <c r="I45" s="70">
        <v>0</v>
      </c>
      <c r="J45" s="70">
        <v>0</v>
      </c>
      <c r="K45" s="93">
        <v>3.0270917001326629</v>
      </c>
      <c r="L45" s="70">
        <v>0</v>
      </c>
      <c r="M45" s="70">
        <v>4.5406375501989924</v>
      </c>
      <c r="N45" s="70">
        <v>0</v>
      </c>
      <c r="O45" s="70">
        <v>0</v>
      </c>
      <c r="P45" s="70">
        <v>0</v>
      </c>
      <c r="Q45" s="70">
        <v>0</v>
      </c>
      <c r="R45" s="70">
        <v>3573.9862672899626</v>
      </c>
      <c r="S45" s="70">
        <v>0</v>
      </c>
      <c r="T45" s="70">
        <v>67.100532686273979</v>
      </c>
      <c r="U45" s="70">
        <v>0</v>
      </c>
      <c r="V45" s="76">
        <v>0</v>
      </c>
      <c r="W45" s="70">
        <v>0</v>
      </c>
      <c r="X45" s="82">
        <v>0</v>
      </c>
      <c r="Y45" s="70">
        <v>1.5135458500663315</v>
      </c>
      <c r="Z45" s="70">
        <v>0</v>
      </c>
      <c r="AA45" s="70">
        <v>0</v>
      </c>
      <c r="AB45" s="70">
        <v>0</v>
      </c>
      <c r="AC45" s="32">
        <v>0</v>
      </c>
      <c r="AD45" s="32">
        <v>0</v>
      </c>
      <c r="AE45" s="70">
        <v>0</v>
      </c>
      <c r="AF45" s="70">
        <v>23.712218317705844</v>
      </c>
      <c r="AG45" s="70">
        <v>0</v>
      </c>
      <c r="AH45" s="70">
        <v>0</v>
      </c>
      <c r="AI45" s="70">
        <v>0</v>
      </c>
      <c r="AJ45" s="70">
        <v>1.0090305667108874</v>
      </c>
      <c r="AK45" s="70">
        <v>3.5316069834881052</v>
      </c>
      <c r="AL45" s="70">
        <v>0</v>
      </c>
      <c r="AM45" s="70">
        <v>32.793493418103836</v>
      </c>
      <c r="AN45" s="70">
        <v>0</v>
      </c>
      <c r="AO45" s="70">
        <v>112.50690818826392</v>
      </c>
      <c r="AP45" s="87">
        <v>0</v>
      </c>
      <c r="AQ45" s="70">
        <v>24.721248884416742</v>
      </c>
      <c r="AR45" s="70">
        <v>0</v>
      </c>
      <c r="AS45" s="70">
        <v>0</v>
      </c>
      <c r="AT45" s="70">
        <v>0</v>
      </c>
      <c r="AU45" s="70">
        <v>0</v>
      </c>
      <c r="AV45" s="70">
        <v>0</v>
      </c>
      <c r="AW45" s="70">
        <v>0</v>
      </c>
      <c r="AX45" s="70">
        <v>0.50451528335544371</v>
      </c>
      <c r="AY45" s="70">
        <v>0</v>
      </c>
      <c r="AZ45" s="70">
        <v>0</v>
      </c>
      <c r="BA45" s="70">
        <v>21.189641900928624</v>
      </c>
      <c r="BB45" s="70">
        <v>0</v>
      </c>
      <c r="BC45" s="70">
        <v>2.0180611334217748</v>
      </c>
      <c r="BD45" s="70">
        <v>0</v>
      </c>
      <c r="BE45" s="70">
        <v>0</v>
      </c>
      <c r="BF45" s="70">
        <v>0</v>
      </c>
      <c r="BG45" s="70">
        <v>0</v>
      </c>
      <c r="BH45" s="70">
        <v>0</v>
      </c>
      <c r="BI45" s="70">
        <v>0</v>
      </c>
      <c r="BJ45" s="70">
        <v>3.0270917001326629</v>
      </c>
      <c r="BK45" s="70">
        <v>44.397344935279037</v>
      </c>
      <c r="BL45" s="70">
        <v>20.18061133421774</v>
      </c>
      <c r="BM45" s="70">
        <v>0.50451528335544371</v>
      </c>
      <c r="BN45" s="70">
        <v>0</v>
      </c>
      <c r="BO45" s="70">
        <v>0</v>
      </c>
      <c r="BP45" s="70">
        <v>0</v>
      </c>
      <c r="BQ45" s="70">
        <v>0</v>
      </c>
      <c r="BR45" s="70">
        <v>0</v>
      </c>
      <c r="BS45" s="70">
        <v>0</v>
      </c>
      <c r="BT45" s="22">
        <v>3944.8050005562136</v>
      </c>
      <c r="BU45" s="22">
        <v>8231.897830222566</v>
      </c>
      <c r="BV45" s="22">
        <v>0</v>
      </c>
      <c r="BW45" s="22">
        <v>0</v>
      </c>
      <c r="BX45" s="22">
        <v>28246.297169221216</v>
      </c>
      <c r="BY45" s="22">
        <v>0</v>
      </c>
      <c r="BZ45" s="22">
        <v>-1034</v>
      </c>
      <c r="CA45" s="22">
        <v>35444.194999443775</v>
      </c>
      <c r="CB45" s="22">
        <v>39389</v>
      </c>
      <c r="CD45" s="22">
        <f t="shared" si="3"/>
        <v>0</v>
      </c>
      <c r="CE45" s="22">
        <f t="shared" si="4"/>
        <v>0</v>
      </c>
      <c r="CF45" s="22">
        <f t="shared" si="5"/>
        <v>0</v>
      </c>
    </row>
    <row r="46" spans="1:84" x14ac:dyDescent="0.3">
      <c r="A46" s="21" t="s">
        <v>276</v>
      </c>
      <c r="B46" s="21" t="s">
        <v>277</v>
      </c>
      <c r="C46">
        <f t="shared" si="2"/>
        <v>42</v>
      </c>
      <c r="D46" s="93">
        <v>435.05276168291306</v>
      </c>
      <c r="E46" s="93">
        <v>343.13032332732985</v>
      </c>
      <c r="F46" s="93">
        <v>21.752638084145655</v>
      </c>
      <c r="G46" s="32">
        <v>4.2101880162862564</v>
      </c>
      <c r="H46" s="76">
        <v>0</v>
      </c>
      <c r="I46" s="70">
        <v>0</v>
      </c>
      <c r="J46" s="70">
        <v>0</v>
      </c>
      <c r="K46" s="93">
        <v>37.891692146576297</v>
      </c>
      <c r="L46" s="70">
        <v>0</v>
      </c>
      <c r="M46" s="70">
        <v>290.5029731237517</v>
      </c>
      <c r="N46" s="70">
        <v>87.01055233658262</v>
      </c>
      <c r="O46" s="70">
        <v>0</v>
      </c>
      <c r="P46" s="70">
        <v>24.559430095003165</v>
      </c>
      <c r="Q46" s="70">
        <v>0</v>
      </c>
      <c r="R46" s="70">
        <v>0</v>
      </c>
      <c r="S46" s="70">
        <v>3126.7663000952593</v>
      </c>
      <c r="T46" s="70">
        <v>402.07295555533739</v>
      </c>
      <c r="U46" s="70">
        <v>0</v>
      </c>
      <c r="V46" s="76">
        <v>0</v>
      </c>
      <c r="W46" s="70">
        <v>0</v>
      </c>
      <c r="X46" s="82">
        <v>16.840752065145026</v>
      </c>
      <c r="Y46" s="70">
        <v>39.29508815200505</v>
      </c>
      <c r="Z46" s="70">
        <v>0</v>
      </c>
      <c r="AA46" s="70">
        <v>0</v>
      </c>
      <c r="AB46" s="70">
        <v>0</v>
      </c>
      <c r="AC46" s="32">
        <v>35.786598138433177</v>
      </c>
      <c r="AD46" s="32">
        <v>14.033960054287517</v>
      </c>
      <c r="AE46" s="70">
        <v>0</v>
      </c>
      <c r="AF46" s="70">
        <v>209.80770281159846</v>
      </c>
      <c r="AG46" s="70">
        <v>0</v>
      </c>
      <c r="AH46" s="70">
        <v>2.806792010857504</v>
      </c>
      <c r="AI46" s="70">
        <v>285.59108710475107</v>
      </c>
      <c r="AJ46" s="70">
        <v>117.18356645330076</v>
      </c>
      <c r="AK46" s="70">
        <v>58.942632228007596</v>
      </c>
      <c r="AL46" s="70">
        <v>306.64202718618236</v>
      </c>
      <c r="AM46" s="70">
        <v>5344.1319886726878</v>
      </c>
      <c r="AN46" s="70">
        <v>0</v>
      </c>
      <c r="AO46" s="70">
        <v>436.45615768834188</v>
      </c>
      <c r="AP46" s="87">
        <v>4.9118860190006313</v>
      </c>
      <c r="AQ46" s="70">
        <v>5290.8029404663957</v>
      </c>
      <c r="AR46" s="70">
        <v>0</v>
      </c>
      <c r="AS46" s="70">
        <v>2070.7108060101232</v>
      </c>
      <c r="AT46" s="70">
        <v>0</v>
      </c>
      <c r="AU46" s="70">
        <v>0</v>
      </c>
      <c r="AV46" s="70">
        <v>0</v>
      </c>
      <c r="AW46" s="70">
        <v>77.888478301295748</v>
      </c>
      <c r="AX46" s="70">
        <v>0</v>
      </c>
      <c r="AY46" s="70">
        <v>0</v>
      </c>
      <c r="AZ46" s="70">
        <v>0</v>
      </c>
      <c r="BA46" s="70">
        <v>118.58696245872952</v>
      </c>
      <c r="BB46" s="70">
        <v>0</v>
      </c>
      <c r="BC46" s="70">
        <v>0</v>
      </c>
      <c r="BD46" s="70">
        <v>0</v>
      </c>
      <c r="BE46" s="70">
        <v>407.68653957705243</v>
      </c>
      <c r="BF46" s="70">
        <v>0</v>
      </c>
      <c r="BG46" s="70">
        <v>0</v>
      </c>
      <c r="BH46" s="70">
        <v>0</v>
      </c>
      <c r="BI46" s="70">
        <v>0</v>
      </c>
      <c r="BJ46" s="70">
        <v>96.834324374583886</v>
      </c>
      <c r="BK46" s="70">
        <v>0</v>
      </c>
      <c r="BL46" s="70">
        <v>48.417162187291943</v>
      </c>
      <c r="BM46" s="70">
        <v>22.454336086860032</v>
      </c>
      <c r="BN46" s="70">
        <v>0</v>
      </c>
      <c r="BO46" s="70">
        <v>2.1050940081431282</v>
      </c>
      <c r="BP46" s="70">
        <v>0</v>
      </c>
      <c r="BQ46" s="70">
        <v>0</v>
      </c>
      <c r="BR46" s="70">
        <v>186.65166872202403</v>
      </c>
      <c r="BS46" s="70">
        <v>0</v>
      </c>
      <c r="BT46" s="22">
        <v>19967.518365240292</v>
      </c>
      <c r="BU46" s="22">
        <v>6013.9342013304695</v>
      </c>
      <c r="BV46" s="22">
        <v>0</v>
      </c>
      <c r="BW46" s="22">
        <v>0</v>
      </c>
      <c r="BX46" s="22">
        <v>1842.6589551279512</v>
      </c>
      <c r="BY46" s="22">
        <v>77.888478301295748</v>
      </c>
      <c r="BZ46" s="22">
        <v>-1744</v>
      </c>
      <c r="CA46" s="22">
        <v>6190.4816347597171</v>
      </c>
      <c r="CB46" s="22">
        <v>26158</v>
      </c>
      <c r="CD46" s="22">
        <f t="shared" si="3"/>
        <v>0</v>
      </c>
      <c r="CE46" s="22">
        <f t="shared" si="4"/>
        <v>0</v>
      </c>
      <c r="CF46" s="22">
        <f t="shared" si="5"/>
        <v>0</v>
      </c>
    </row>
    <row r="47" spans="1:84" x14ac:dyDescent="0.3">
      <c r="A47" s="23" t="s">
        <v>278</v>
      </c>
      <c r="B47" s="21" t="s">
        <v>279</v>
      </c>
      <c r="C47">
        <f t="shared" si="2"/>
        <v>43</v>
      </c>
      <c r="D47" s="93">
        <v>0</v>
      </c>
      <c r="E47" s="93">
        <v>0</v>
      </c>
      <c r="F47" s="93">
        <v>0</v>
      </c>
      <c r="G47" s="32">
        <v>0</v>
      </c>
      <c r="H47" s="76">
        <v>0</v>
      </c>
      <c r="I47" s="70">
        <v>0</v>
      </c>
      <c r="J47" s="70">
        <v>0</v>
      </c>
      <c r="K47" s="93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3067.479239840668</v>
      </c>
      <c r="U47" s="70">
        <v>0</v>
      </c>
      <c r="V47" s="76">
        <v>0</v>
      </c>
      <c r="W47" s="70">
        <v>0</v>
      </c>
      <c r="X47" s="82">
        <v>11.964166049216045</v>
      </c>
      <c r="Y47" s="70">
        <v>0</v>
      </c>
      <c r="Z47" s="70">
        <v>0</v>
      </c>
      <c r="AA47" s="70">
        <v>0</v>
      </c>
      <c r="AB47" s="70">
        <v>0</v>
      </c>
      <c r="AC47" s="32">
        <v>0</v>
      </c>
      <c r="AD47" s="32">
        <v>0</v>
      </c>
      <c r="AE47" s="70">
        <v>0</v>
      </c>
      <c r="AF47" s="70">
        <v>0</v>
      </c>
      <c r="AG47" s="70">
        <v>0</v>
      </c>
      <c r="AH47" s="70">
        <v>0</v>
      </c>
      <c r="AI47" s="70">
        <v>0</v>
      </c>
      <c r="AJ47" s="70">
        <v>0</v>
      </c>
      <c r="AK47" s="70">
        <v>0</v>
      </c>
      <c r="AL47" s="70">
        <v>0</v>
      </c>
      <c r="AM47" s="70">
        <v>0</v>
      </c>
      <c r="AN47" s="70">
        <v>0</v>
      </c>
      <c r="AO47" s="70">
        <v>0</v>
      </c>
      <c r="AP47" s="87">
        <v>0</v>
      </c>
      <c r="AQ47" s="70">
        <v>0</v>
      </c>
      <c r="AR47" s="70">
        <v>0</v>
      </c>
      <c r="AS47" s="70">
        <v>0</v>
      </c>
      <c r="AT47" s="70">
        <v>0</v>
      </c>
      <c r="AU47" s="70">
        <v>0</v>
      </c>
      <c r="AV47" s="70">
        <v>0</v>
      </c>
      <c r="AW47" s="70">
        <v>0</v>
      </c>
      <c r="AX47" s="70">
        <v>0</v>
      </c>
      <c r="AY47" s="70">
        <v>0</v>
      </c>
      <c r="AZ47" s="70">
        <v>0</v>
      </c>
      <c r="BA47" s="70">
        <v>0</v>
      </c>
      <c r="BB47" s="70">
        <v>0</v>
      </c>
      <c r="BC47" s="70">
        <v>0</v>
      </c>
      <c r="BD47" s="70">
        <v>0</v>
      </c>
      <c r="BE47" s="70">
        <v>0</v>
      </c>
      <c r="BF47" s="70">
        <v>0</v>
      </c>
      <c r="BG47" s="70">
        <v>0</v>
      </c>
      <c r="BH47" s="70">
        <v>0</v>
      </c>
      <c r="BI47" s="70">
        <v>0</v>
      </c>
      <c r="BJ47" s="70">
        <v>0</v>
      </c>
      <c r="BK47" s="70">
        <v>0</v>
      </c>
      <c r="BL47" s="70">
        <v>0</v>
      </c>
      <c r="BM47" s="70">
        <v>0</v>
      </c>
      <c r="BN47" s="70">
        <v>0</v>
      </c>
      <c r="BO47" s="70">
        <v>0</v>
      </c>
      <c r="BP47" s="70">
        <v>0</v>
      </c>
      <c r="BQ47" s="70">
        <v>0</v>
      </c>
      <c r="BR47" s="70">
        <v>0</v>
      </c>
      <c r="BS47" s="70">
        <v>0</v>
      </c>
      <c r="BT47" s="22">
        <v>3079.4434058898846</v>
      </c>
      <c r="BU47" s="22">
        <v>17788.556594110116</v>
      </c>
      <c r="BV47" s="22">
        <v>0</v>
      </c>
      <c r="BW47" s="22">
        <v>0</v>
      </c>
      <c r="BX47" s="22">
        <v>0</v>
      </c>
      <c r="BY47" s="22">
        <v>0</v>
      </c>
      <c r="BZ47" s="22">
        <v>588</v>
      </c>
      <c r="CA47" s="22">
        <v>18376.556594110116</v>
      </c>
      <c r="CB47" s="22">
        <v>21456</v>
      </c>
      <c r="CD47" s="22">
        <f t="shared" si="3"/>
        <v>0</v>
      </c>
      <c r="CE47" s="22">
        <f t="shared" si="4"/>
        <v>0</v>
      </c>
      <c r="CF47" s="22">
        <f t="shared" si="5"/>
        <v>0</v>
      </c>
    </row>
    <row r="48" spans="1:84" x14ac:dyDescent="0.3">
      <c r="A48" s="21" t="s">
        <v>280</v>
      </c>
      <c r="B48" s="21" t="s">
        <v>281</v>
      </c>
      <c r="C48">
        <f t="shared" si="2"/>
        <v>44</v>
      </c>
      <c r="D48" s="93">
        <v>384.85925532949221</v>
      </c>
      <c r="E48" s="93">
        <v>128.9476886413247</v>
      </c>
      <c r="F48" s="93">
        <v>15.870484755855347</v>
      </c>
      <c r="G48" s="32">
        <v>3.3063509908031987</v>
      </c>
      <c r="H48" s="76">
        <v>39.014941691477731</v>
      </c>
      <c r="I48" s="70">
        <v>58.191777438136292</v>
      </c>
      <c r="J48" s="70">
        <v>18.515565548497907</v>
      </c>
      <c r="K48" s="93">
        <v>2520.7619953883582</v>
      </c>
      <c r="L48" s="70">
        <v>14.547944359534073</v>
      </c>
      <c r="M48" s="70">
        <v>2768.0770495004376</v>
      </c>
      <c r="N48" s="70">
        <v>189.12327667394288</v>
      </c>
      <c r="O48" s="70">
        <v>530.3386989248329</v>
      </c>
      <c r="P48" s="70">
        <v>497.93645921496164</v>
      </c>
      <c r="Q48" s="70">
        <v>268.4757004532197</v>
      </c>
      <c r="R48" s="70">
        <v>542.24156249172449</v>
      </c>
      <c r="S48" s="70">
        <v>587.20793596664794</v>
      </c>
      <c r="T48" s="70">
        <v>6588.8962544726119</v>
      </c>
      <c r="U48" s="70">
        <v>1023.64626675267</v>
      </c>
      <c r="V48" s="76">
        <v>115.0610144799513</v>
      </c>
      <c r="W48" s="70">
        <v>41.66002248412029</v>
      </c>
      <c r="X48" s="82">
        <v>54.224156249172452</v>
      </c>
      <c r="Y48" s="70">
        <v>155.3984965677503</v>
      </c>
      <c r="Z48" s="70">
        <v>1239.2203513530385</v>
      </c>
      <c r="AA48" s="70">
        <v>747.8965941196833</v>
      </c>
      <c r="AB48" s="70">
        <v>1606.2253113321938</v>
      </c>
      <c r="AC48" s="32">
        <v>1571.1779908296801</v>
      </c>
      <c r="AD48" s="32">
        <v>24.466997331943666</v>
      </c>
      <c r="AE48" s="70">
        <v>9.2577827742489536</v>
      </c>
      <c r="AF48" s="70">
        <v>1045.4681832919712</v>
      </c>
      <c r="AG48" s="70">
        <v>768.39597026266324</v>
      </c>
      <c r="AH48" s="70">
        <v>336.58653086376557</v>
      </c>
      <c r="AI48" s="70">
        <v>130.9314992358066</v>
      </c>
      <c r="AJ48" s="70">
        <v>191.10708726842486</v>
      </c>
      <c r="AK48" s="70">
        <v>487.35613604439141</v>
      </c>
      <c r="AL48" s="70">
        <v>52.90161585285118</v>
      </c>
      <c r="AM48" s="70">
        <v>748.55786431784406</v>
      </c>
      <c r="AN48" s="70">
        <v>13.886674161373435</v>
      </c>
      <c r="AO48" s="70">
        <v>60.83685823077883</v>
      </c>
      <c r="AP48" s="87">
        <v>44.305103276762857</v>
      </c>
      <c r="AQ48" s="70">
        <v>305.50683155021551</v>
      </c>
      <c r="AR48" s="70">
        <v>521.0809161505839</v>
      </c>
      <c r="AS48" s="70">
        <v>4515.8141832390083</v>
      </c>
      <c r="AT48" s="70">
        <v>136.22166082109177</v>
      </c>
      <c r="AU48" s="70">
        <v>39.676211889638381</v>
      </c>
      <c r="AV48" s="70">
        <v>16.531754954015987</v>
      </c>
      <c r="AW48" s="70">
        <v>225.49313757277812</v>
      </c>
      <c r="AX48" s="70">
        <v>156.7210369640716</v>
      </c>
      <c r="AY48" s="70">
        <v>939.00368138810802</v>
      </c>
      <c r="AZ48" s="70">
        <v>935.697330397305</v>
      </c>
      <c r="BA48" s="70">
        <v>87.948936355365063</v>
      </c>
      <c r="BB48" s="70">
        <v>31.740969511710695</v>
      </c>
      <c r="BC48" s="70">
        <v>294.26523818148456</v>
      </c>
      <c r="BD48" s="70">
        <v>1403.2153604968773</v>
      </c>
      <c r="BE48" s="70">
        <v>209.62265281692279</v>
      </c>
      <c r="BF48" s="70">
        <v>1290.1381566114078</v>
      </c>
      <c r="BG48" s="70">
        <v>362.37606859203038</v>
      </c>
      <c r="BH48" s="70">
        <v>377.58528314972523</v>
      </c>
      <c r="BI48" s="70">
        <v>351.79574542146025</v>
      </c>
      <c r="BJ48" s="70">
        <v>1368.1680399943634</v>
      </c>
      <c r="BK48" s="70">
        <v>34.386050304353255</v>
      </c>
      <c r="BL48" s="70">
        <v>536.29013070827864</v>
      </c>
      <c r="BM48" s="70">
        <v>642.09336241398103</v>
      </c>
      <c r="BN48" s="70">
        <v>342.53796264721126</v>
      </c>
      <c r="BO48" s="70">
        <v>93.239097940650169</v>
      </c>
      <c r="BP48" s="70">
        <v>640.10955181949919</v>
      </c>
      <c r="BQ48" s="70">
        <v>25.789537728264946</v>
      </c>
      <c r="BR48" s="70">
        <v>433.79324999337962</v>
      </c>
      <c r="BS48" s="70">
        <v>0</v>
      </c>
      <c r="BT48" s="22">
        <v>41941.723588536719</v>
      </c>
      <c r="BU48" s="22">
        <v>5793.2235316846991</v>
      </c>
      <c r="BV48" s="22">
        <v>0</v>
      </c>
      <c r="BW48" s="22">
        <v>0</v>
      </c>
      <c r="BX48" s="22">
        <v>11512.052879778576</v>
      </c>
      <c r="BY48" s="22">
        <v>0</v>
      </c>
      <c r="BZ48" s="22">
        <v>-2097</v>
      </c>
      <c r="CA48" s="22">
        <v>15208.276411463274</v>
      </c>
      <c r="CB48" s="22">
        <v>57150</v>
      </c>
      <c r="CD48" s="22">
        <f t="shared" si="3"/>
        <v>0</v>
      </c>
      <c r="CE48" s="22">
        <f t="shared" si="4"/>
        <v>0</v>
      </c>
      <c r="CF48" s="22">
        <f t="shared" si="5"/>
        <v>0</v>
      </c>
    </row>
    <row r="49" spans="1:84" s="52" customFormat="1" x14ac:dyDescent="0.3">
      <c r="A49" s="53" t="s">
        <v>282</v>
      </c>
      <c r="B49" s="54" t="s">
        <v>283</v>
      </c>
      <c r="C49" s="52">
        <f t="shared" si="2"/>
        <v>45</v>
      </c>
      <c r="D49" s="97">
        <v>3.8768137515223118</v>
      </c>
      <c r="E49" s="97">
        <v>0</v>
      </c>
      <c r="F49" s="97">
        <v>2.7691526796587933</v>
      </c>
      <c r="G49" s="55">
        <v>0</v>
      </c>
      <c r="H49" s="55">
        <v>3.8768137515223118</v>
      </c>
      <c r="I49" s="55">
        <v>7.7536275030446236</v>
      </c>
      <c r="J49" s="55">
        <v>3.8768137515223118</v>
      </c>
      <c r="K49" s="97">
        <v>39.321968051154883</v>
      </c>
      <c r="L49" s="55">
        <v>8.8612885749081389</v>
      </c>
      <c r="M49" s="55">
        <v>60.921358952493456</v>
      </c>
      <c r="N49" s="55">
        <v>201.04048454322839</v>
      </c>
      <c r="O49" s="55">
        <v>0</v>
      </c>
      <c r="P49" s="55">
        <v>7.7536275030446236</v>
      </c>
      <c r="Q49" s="55">
        <v>8.3074580389763835</v>
      </c>
      <c r="R49" s="55">
        <v>3.3229832155905514</v>
      </c>
      <c r="S49" s="55">
        <v>12.184271790498693</v>
      </c>
      <c r="T49" s="55">
        <v>110.76610718635173</v>
      </c>
      <c r="U49" s="55">
        <v>1016.2790334347771</v>
      </c>
      <c r="V49" s="55">
        <v>4.4306442874540695</v>
      </c>
      <c r="W49" s="55">
        <v>6.6459664311811029</v>
      </c>
      <c r="X49" s="55">
        <v>0.55383053593175868</v>
      </c>
      <c r="Y49" s="55">
        <v>14.399593934225729</v>
      </c>
      <c r="Z49" s="55">
        <v>0</v>
      </c>
      <c r="AA49" s="55">
        <v>6.6459664311811029</v>
      </c>
      <c r="AB49" s="55">
        <v>17.168746613884526</v>
      </c>
      <c r="AC49" s="55">
        <v>8.3074580389763835</v>
      </c>
      <c r="AD49" s="55">
        <v>12.184271790498693</v>
      </c>
      <c r="AE49" s="55">
        <v>1.1076610718635174</v>
      </c>
      <c r="AF49" s="55">
        <v>14.953424470157485</v>
      </c>
      <c r="AG49" s="55">
        <v>163.38000809986883</v>
      </c>
      <c r="AH49" s="55">
        <v>8.3074580389763835</v>
      </c>
      <c r="AI49" s="55">
        <v>15.507255006089247</v>
      </c>
      <c r="AJ49" s="55">
        <v>14.399593934225729</v>
      </c>
      <c r="AK49" s="55">
        <v>11.630441254566932</v>
      </c>
      <c r="AL49" s="55">
        <v>3.8768137515223118</v>
      </c>
      <c r="AM49" s="55">
        <v>22.707051973202109</v>
      </c>
      <c r="AN49" s="55">
        <v>0</v>
      </c>
      <c r="AO49" s="55">
        <v>22.153221437270346</v>
      </c>
      <c r="AP49" s="55">
        <v>7.1997969671128645</v>
      </c>
      <c r="AQ49" s="55">
        <v>27.137696260656181</v>
      </c>
      <c r="AR49" s="55">
        <v>75.87478342265095</v>
      </c>
      <c r="AS49" s="55">
        <v>5491.2297637633892</v>
      </c>
      <c r="AT49" s="55">
        <v>40.98345965895016</v>
      </c>
      <c r="AU49" s="55">
        <v>0.55383053593175868</v>
      </c>
      <c r="AV49" s="55">
        <v>35.998984835564322</v>
      </c>
      <c r="AW49" s="55">
        <v>40.42962912301838</v>
      </c>
      <c r="AX49" s="55">
        <v>1.6614916077952757</v>
      </c>
      <c r="AY49" s="55">
        <v>42.644951266745423</v>
      </c>
      <c r="AZ49" s="55">
        <v>1611.6468595614185</v>
      </c>
      <c r="BA49" s="55">
        <v>244.23926634590555</v>
      </c>
      <c r="BB49" s="55">
        <v>631.36681096220502</v>
      </c>
      <c r="BC49" s="55">
        <v>588.16802915952792</v>
      </c>
      <c r="BD49" s="55">
        <v>1438.2979018147778</v>
      </c>
      <c r="BE49" s="55">
        <v>251.43906331301847</v>
      </c>
      <c r="BF49" s="55">
        <v>443.06442874540693</v>
      </c>
      <c r="BG49" s="55">
        <v>228.73201133981635</v>
      </c>
      <c r="BH49" s="55">
        <v>2828.4125470034915</v>
      </c>
      <c r="BI49" s="55">
        <v>45.414103946404218</v>
      </c>
      <c r="BJ49" s="55">
        <v>991.91048985377984</v>
      </c>
      <c r="BK49" s="55">
        <v>1.1076610718635174</v>
      </c>
      <c r="BL49" s="55">
        <v>904.40526517656212</v>
      </c>
      <c r="BM49" s="55">
        <v>219.3168922289764</v>
      </c>
      <c r="BN49" s="55">
        <v>8.8612885749081389</v>
      </c>
      <c r="BO49" s="55">
        <v>99.135665931784828</v>
      </c>
      <c r="BP49" s="55">
        <v>16.614916077952767</v>
      </c>
      <c r="BQ49" s="55">
        <v>275.80760689401586</v>
      </c>
      <c r="BR49" s="55">
        <v>342.82110174175853</v>
      </c>
      <c r="BS49" s="55">
        <v>0</v>
      </c>
      <c r="BT49" s="55">
        <v>18773.747507014763</v>
      </c>
      <c r="BU49" s="55">
        <v>49.986236943851353</v>
      </c>
      <c r="BV49" s="55">
        <v>0</v>
      </c>
      <c r="BW49" s="55">
        <v>0</v>
      </c>
      <c r="BX49" s="55">
        <v>378.26625604139144</v>
      </c>
      <c r="BY49" s="55">
        <v>0</v>
      </c>
      <c r="BZ49" s="55">
        <v>-318</v>
      </c>
      <c r="CA49" s="55">
        <v>110.25249298524251</v>
      </c>
      <c r="CB49" s="55">
        <v>18884</v>
      </c>
      <c r="CD49" s="55">
        <f t="shared" si="3"/>
        <v>0</v>
      </c>
      <c r="CE49" s="55">
        <f t="shared" si="4"/>
        <v>2.7000623958883807E-13</v>
      </c>
      <c r="CF49" s="55">
        <f t="shared" si="5"/>
        <v>0</v>
      </c>
    </row>
    <row r="50" spans="1:84" s="47" customFormat="1" x14ac:dyDescent="0.3">
      <c r="A50" s="49" t="s">
        <v>284</v>
      </c>
      <c r="B50" s="49" t="s">
        <v>285</v>
      </c>
      <c r="C50" s="47">
        <f t="shared" si="2"/>
        <v>46</v>
      </c>
      <c r="D50" s="93">
        <v>0</v>
      </c>
      <c r="E50" s="93">
        <v>0</v>
      </c>
      <c r="F50" s="93">
        <v>0</v>
      </c>
      <c r="G50" s="48">
        <v>0</v>
      </c>
      <c r="H50" s="48">
        <v>843.48789054561428</v>
      </c>
      <c r="I50" s="48">
        <v>0</v>
      </c>
      <c r="J50" s="48">
        <v>0</v>
      </c>
      <c r="K50" s="93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8">
        <v>0</v>
      </c>
      <c r="R50" s="48">
        <v>0</v>
      </c>
      <c r="S50" s="48">
        <v>0</v>
      </c>
      <c r="T50" s="48">
        <v>0</v>
      </c>
      <c r="U50" s="48">
        <v>0</v>
      </c>
      <c r="V50" s="48">
        <v>0</v>
      </c>
      <c r="W50" s="48">
        <v>0</v>
      </c>
      <c r="X50" s="48">
        <v>0</v>
      </c>
      <c r="Y50" s="48">
        <v>0</v>
      </c>
      <c r="Z50" s="48">
        <v>0</v>
      </c>
      <c r="AA50" s="48">
        <v>0</v>
      </c>
      <c r="AB50" s="48">
        <v>0</v>
      </c>
      <c r="AC50" s="48">
        <v>0</v>
      </c>
      <c r="AD50" s="48">
        <v>0</v>
      </c>
      <c r="AE50" s="48">
        <v>0</v>
      </c>
      <c r="AF50" s="48">
        <v>0</v>
      </c>
      <c r="AG50" s="48">
        <v>0</v>
      </c>
      <c r="AH50" s="48">
        <v>0</v>
      </c>
      <c r="AI50" s="48">
        <v>0</v>
      </c>
      <c r="AJ50" s="48">
        <v>0</v>
      </c>
      <c r="AK50" s="48">
        <v>0</v>
      </c>
      <c r="AL50" s="48">
        <v>0</v>
      </c>
      <c r="AM50" s="48">
        <v>0</v>
      </c>
      <c r="AN50" s="48">
        <v>0</v>
      </c>
      <c r="AO50" s="48">
        <v>0</v>
      </c>
      <c r="AP50" s="87">
        <v>0</v>
      </c>
      <c r="AQ50" s="48">
        <v>0</v>
      </c>
      <c r="AR50" s="48">
        <v>0</v>
      </c>
      <c r="AS50" s="48">
        <v>0</v>
      </c>
      <c r="AT50" s="48">
        <v>0</v>
      </c>
      <c r="AU50" s="48">
        <v>0</v>
      </c>
      <c r="AV50" s="48">
        <v>4506.8294881188276</v>
      </c>
      <c r="AW50" s="48">
        <v>0</v>
      </c>
      <c r="AX50" s="48">
        <v>0</v>
      </c>
      <c r="AY50" s="48">
        <v>0</v>
      </c>
      <c r="AZ50" s="48">
        <v>0</v>
      </c>
      <c r="BA50" s="48">
        <v>0</v>
      </c>
      <c r="BB50" s="48">
        <v>0</v>
      </c>
      <c r="BC50" s="48">
        <v>0</v>
      </c>
      <c r="BD50" s="48">
        <v>0</v>
      </c>
      <c r="BE50" s="48">
        <v>0</v>
      </c>
      <c r="BF50" s="48">
        <v>0</v>
      </c>
      <c r="BG50" s="48">
        <v>0</v>
      </c>
      <c r="BH50" s="48">
        <v>0</v>
      </c>
      <c r="BI50" s="48">
        <v>0</v>
      </c>
      <c r="BJ50" s="48">
        <v>0</v>
      </c>
      <c r="BK50" s="48">
        <v>0</v>
      </c>
      <c r="BL50" s="48">
        <v>158.8246918584617</v>
      </c>
      <c r="BM50" s="48">
        <v>0</v>
      </c>
      <c r="BN50" s="48">
        <v>0</v>
      </c>
      <c r="BO50" s="48">
        <v>0</v>
      </c>
      <c r="BP50" s="48">
        <v>0</v>
      </c>
      <c r="BQ50" s="48">
        <v>0</v>
      </c>
      <c r="BR50" s="48">
        <v>0</v>
      </c>
      <c r="BS50" s="48">
        <v>0</v>
      </c>
      <c r="BT50" s="48">
        <v>5509.1420705229039</v>
      </c>
      <c r="BU50" s="48">
        <v>4886.6116381141155</v>
      </c>
      <c r="BV50" s="48">
        <v>0</v>
      </c>
      <c r="BW50" s="48">
        <v>0</v>
      </c>
      <c r="BX50" s="48">
        <v>199.2462913629802</v>
      </c>
      <c r="BY50" s="48">
        <v>0</v>
      </c>
      <c r="BZ50" s="48">
        <v>-250</v>
      </c>
      <c r="CA50" s="48">
        <v>4835.8579294770952</v>
      </c>
      <c r="CB50" s="48">
        <v>10345</v>
      </c>
      <c r="CD50" s="48">
        <f t="shared" si="3"/>
        <v>0</v>
      </c>
      <c r="CE50" s="48">
        <f t="shared" si="4"/>
        <v>0</v>
      </c>
      <c r="CF50" s="48">
        <f t="shared" si="5"/>
        <v>0</v>
      </c>
    </row>
    <row r="51" spans="1:84" s="47" customFormat="1" x14ac:dyDescent="0.3">
      <c r="A51" s="49" t="s">
        <v>286</v>
      </c>
      <c r="B51" s="46" t="s">
        <v>287</v>
      </c>
      <c r="C51" s="47">
        <f t="shared" si="2"/>
        <v>47</v>
      </c>
      <c r="D51" s="93">
        <v>464.94442905615961</v>
      </c>
      <c r="E51" s="93">
        <v>451.41877293816219</v>
      </c>
      <c r="F51" s="93">
        <v>46.77622740807422</v>
      </c>
      <c r="G51" s="48">
        <v>0.56356900491655704</v>
      </c>
      <c r="H51" s="48">
        <v>29.869157260577524</v>
      </c>
      <c r="I51" s="48">
        <v>1.1271380098331141</v>
      </c>
      <c r="J51" s="48">
        <v>3.3814140294993424</v>
      </c>
      <c r="K51" s="93">
        <v>351.10349006301504</v>
      </c>
      <c r="L51" s="48">
        <v>0.56356900491655704</v>
      </c>
      <c r="M51" s="48">
        <v>37.195554324492761</v>
      </c>
      <c r="N51" s="48">
        <v>65.374004570320608</v>
      </c>
      <c r="O51" s="48">
        <v>0.56356900491655704</v>
      </c>
      <c r="P51" s="48">
        <v>0.56356900491655704</v>
      </c>
      <c r="Q51" s="48">
        <v>0</v>
      </c>
      <c r="R51" s="48">
        <v>0</v>
      </c>
      <c r="S51" s="48">
        <v>105.95097292431271</v>
      </c>
      <c r="T51" s="48">
        <v>16.907070147496711</v>
      </c>
      <c r="U51" s="48">
        <v>0</v>
      </c>
      <c r="V51" s="48">
        <v>0.56356900491655704</v>
      </c>
      <c r="W51" s="48">
        <v>0</v>
      </c>
      <c r="X51" s="48">
        <v>0.56356900491655704</v>
      </c>
      <c r="Y51" s="48">
        <v>1.6907070147496712</v>
      </c>
      <c r="Z51" s="48">
        <v>0</v>
      </c>
      <c r="AA51" s="48">
        <v>0</v>
      </c>
      <c r="AB51" s="48">
        <v>0</v>
      </c>
      <c r="AC51" s="48">
        <v>1.6907070147496712</v>
      </c>
      <c r="AD51" s="48">
        <v>1.1271380098331141</v>
      </c>
      <c r="AE51" s="48">
        <v>0.56356900491655704</v>
      </c>
      <c r="AF51" s="48">
        <v>2.2542760196662281</v>
      </c>
      <c r="AG51" s="48">
        <v>0</v>
      </c>
      <c r="AH51" s="48">
        <v>1.1271380098331141</v>
      </c>
      <c r="AI51" s="48">
        <v>3.3814140294993424</v>
      </c>
      <c r="AJ51" s="48">
        <v>24.233467211411956</v>
      </c>
      <c r="AK51" s="48">
        <v>5.0721210442490126</v>
      </c>
      <c r="AL51" s="48">
        <v>1.1271380098331141</v>
      </c>
      <c r="AM51" s="48">
        <v>3.9449830344158991</v>
      </c>
      <c r="AN51" s="48">
        <v>6.7628280589986849</v>
      </c>
      <c r="AO51" s="48">
        <v>26.487743231078177</v>
      </c>
      <c r="AP51" s="87">
        <v>91.861747801398792</v>
      </c>
      <c r="AQ51" s="48">
        <v>711.22408420469503</v>
      </c>
      <c r="AR51" s="48">
        <v>634.0151305311266</v>
      </c>
      <c r="AS51" s="48">
        <v>1319.8786095145765</v>
      </c>
      <c r="AT51" s="48">
        <v>1142.3543729658611</v>
      </c>
      <c r="AU51" s="48">
        <v>16.343501142580152</v>
      </c>
      <c r="AV51" s="48">
        <v>77.208953673568303</v>
      </c>
      <c r="AW51" s="48">
        <v>75.51824665881864</v>
      </c>
      <c r="AX51" s="48">
        <v>44.521951388408006</v>
      </c>
      <c r="AY51" s="48">
        <v>124.54875008655911</v>
      </c>
      <c r="AZ51" s="48">
        <v>27.614881240911295</v>
      </c>
      <c r="BA51" s="48">
        <v>45.085520393324558</v>
      </c>
      <c r="BB51" s="48">
        <v>90.171040786649115</v>
      </c>
      <c r="BC51" s="48">
        <v>130.74800914064122</v>
      </c>
      <c r="BD51" s="48">
        <v>584.98462710338617</v>
      </c>
      <c r="BE51" s="48">
        <v>78.336091683401435</v>
      </c>
      <c r="BF51" s="48">
        <v>498.75856935115297</v>
      </c>
      <c r="BG51" s="48">
        <v>301.50941763035803</v>
      </c>
      <c r="BH51" s="48">
        <v>86.226057752233217</v>
      </c>
      <c r="BI51" s="48">
        <v>382.09978533342564</v>
      </c>
      <c r="BJ51" s="48">
        <v>442.96523786441384</v>
      </c>
      <c r="BK51" s="48">
        <v>87.353195762066335</v>
      </c>
      <c r="BL51" s="48">
        <v>796.88657295201153</v>
      </c>
      <c r="BM51" s="48">
        <v>134.1294231701406</v>
      </c>
      <c r="BN51" s="48">
        <v>25.924174226161622</v>
      </c>
      <c r="BO51" s="48">
        <v>32.687002285160304</v>
      </c>
      <c r="BP51" s="48">
        <v>207.95696281420953</v>
      </c>
      <c r="BQ51" s="48">
        <v>73.263970639152404</v>
      </c>
      <c r="BR51" s="48">
        <v>175.83352953396579</v>
      </c>
      <c r="BS51" s="48">
        <v>0</v>
      </c>
      <c r="BT51" s="48">
        <v>10096.902292085037</v>
      </c>
      <c r="BU51" s="48">
        <v>0</v>
      </c>
      <c r="BV51" s="48">
        <v>0</v>
      </c>
      <c r="BW51" s="48">
        <v>0</v>
      </c>
      <c r="BX51" s="48">
        <v>71288.09770791496</v>
      </c>
      <c r="BY51" s="48">
        <v>0</v>
      </c>
      <c r="BZ51" s="48">
        <v>0</v>
      </c>
      <c r="CA51" s="48">
        <v>71288.09770791496</v>
      </c>
      <c r="CB51" s="48">
        <v>81385</v>
      </c>
      <c r="CD51" s="48">
        <f t="shared" si="3"/>
        <v>0</v>
      </c>
      <c r="CE51" s="48">
        <f t="shared" si="4"/>
        <v>0</v>
      </c>
      <c r="CF51" s="48">
        <f t="shared" si="5"/>
        <v>0</v>
      </c>
    </row>
    <row r="52" spans="1:84" x14ac:dyDescent="0.3">
      <c r="A52" s="21" t="s">
        <v>288</v>
      </c>
      <c r="B52" s="21" t="s">
        <v>289</v>
      </c>
      <c r="C52">
        <f t="shared" si="2"/>
        <v>48</v>
      </c>
      <c r="D52" s="93">
        <v>0</v>
      </c>
      <c r="E52" s="93">
        <v>0</v>
      </c>
      <c r="F52" s="93">
        <v>0</v>
      </c>
      <c r="G52" s="32">
        <v>0</v>
      </c>
      <c r="H52" s="76">
        <v>0</v>
      </c>
      <c r="I52" s="70">
        <v>0</v>
      </c>
      <c r="J52" s="70">
        <v>0</v>
      </c>
      <c r="K52" s="93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0</v>
      </c>
      <c r="S52" s="70">
        <v>0</v>
      </c>
      <c r="T52" s="70">
        <v>0</v>
      </c>
      <c r="U52" s="70">
        <v>0</v>
      </c>
      <c r="V52" s="76">
        <v>1076.7806343906514</v>
      </c>
      <c r="W52" s="70">
        <v>0</v>
      </c>
      <c r="X52" s="82">
        <v>7569.2193656093477</v>
      </c>
      <c r="Y52" s="70">
        <v>0</v>
      </c>
      <c r="Z52" s="70">
        <v>0</v>
      </c>
      <c r="AA52" s="70">
        <v>0</v>
      </c>
      <c r="AB52" s="70">
        <v>0</v>
      </c>
      <c r="AC52" s="32">
        <v>0</v>
      </c>
      <c r="AD52" s="32">
        <v>0</v>
      </c>
      <c r="AE52" s="70">
        <v>0</v>
      </c>
      <c r="AF52" s="70">
        <v>0</v>
      </c>
      <c r="AG52" s="70">
        <v>0</v>
      </c>
      <c r="AH52" s="70">
        <v>0</v>
      </c>
      <c r="AI52" s="70">
        <v>0</v>
      </c>
      <c r="AJ52" s="70">
        <v>0</v>
      </c>
      <c r="AK52" s="70">
        <v>0</v>
      </c>
      <c r="AL52" s="70">
        <v>0</v>
      </c>
      <c r="AM52" s="70">
        <v>0</v>
      </c>
      <c r="AN52" s="70">
        <v>0</v>
      </c>
      <c r="AO52" s="70">
        <v>0</v>
      </c>
      <c r="AP52" s="87">
        <v>0</v>
      </c>
      <c r="AQ52" s="70">
        <v>0</v>
      </c>
      <c r="AR52" s="70">
        <v>0</v>
      </c>
      <c r="AS52" s="70">
        <v>0</v>
      </c>
      <c r="AT52" s="70">
        <v>0</v>
      </c>
      <c r="AU52" s="70">
        <v>0</v>
      </c>
      <c r="AV52" s="70">
        <v>0</v>
      </c>
      <c r="AW52" s="70">
        <v>0</v>
      </c>
      <c r="AX52" s="70">
        <v>0</v>
      </c>
      <c r="AY52" s="70">
        <v>0</v>
      </c>
      <c r="AZ52" s="70">
        <v>0</v>
      </c>
      <c r="BA52" s="70">
        <v>0</v>
      </c>
      <c r="BB52" s="70">
        <v>0</v>
      </c>
      <c r="BC52" s="70">
        <v>0</v>
      </c>
      <c r="BD52" s="70">
        <v>0</v>
      </c>
      <c r="BE52" s="70">
        <v>0</v>
      </c>
      <c r="BF52" s="70">
        <v>0</v>
      </c>
      <c r="BG52" s="70">
        <v>0</v>
      </c>
      <c r="BH52" s="70">
        <v>0</v>
      </c>
      <c r="BI52" s="70">
        <v>0</v>
      </c>
      <c r="BJ52" s="70">
        <v>0</v>
      </c>
      <c r="BK52" s="70">
        <v>0</v>
      </c>
      <c r="BL52" s="70">
        <v>0</v>
      </c>
      <c r="BM52" s="70">
        <v>0</v>
      </c>
      <c r="BN52" s="70">
        <v>0</v>
      </c>
      <c r="BO52" s="70">
        <v>0</v>
      </c>
      <c r="BP52" s="70">
        <v>0</v>
      </c>
      <c r="BQ52" s="70">
        <v>0</v>
      </c>
      <c r="BR52" s="70">
        <v>0</v>
      </c>
      <c r="BS52" s="70">
        <v>0</v>
      </c>
      <c r="BT52" s="22">
        <v>8646</v>
      </c>
      <c r="BU52" s="22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-428</v>
      </c>
      <c r="CA52" s="22">
        <v>-428</v>
      </c>
      <c r="CB52" s="22">
        <v>8218</v>
      </c>
      <c r="CD52" s="22">
        <f t="shared" si="3"/>
        <v>0</v>
      </c>
      <c r="CE52" s="22">
        <f t="shared" si="4"/>
        <v>0</v>
      </c>
      <c r="CF52" s="22">
        <f t="shared" si="5"/>
        <v>0</v>
      </c>
    </row>
    <row r="53" spans="1:84" s="47" customFormat="1" x14ac:dyDescent="0.3">
      <c r="A53" s="46" t="s">
        <v>290</v>
      </c>
      <c r="B53" s="49" t="s">
        <v>291</v>
      </c>
      <c r="C53" s="47">
        <f t="shared" si="2"/>
        <v>49</v>
      </c>
      <c r="D53" s="93">
        <v>49.646379467297649</v>
      </c>
      <c r="E53" s="93">
        <v>29.203752627822144</v>
      </c>
      <c r="F53" s="93">
        <v>6.5708443412599831</v>
      </c>
      <c r="G53" s="48">
        <v>330.73249851008575</v>
      </c>
      <c r="H53" s="48">
        <v>57.677411439948735</v>
      </c>
      <c r="I53" s="48">
        <v>0</v>
      </c>
      <c r="J53" s="48">
        <v>256.99302312483491</v>
      </c>
      <c r="K53" s="93">
        <v>401.55159863255454</v>
      </c>
      <c r="L53" s="48">
        <v>0</v>
      </c>
      <c r="M53" s="48">
        <v>262.10367983470377</v>
      </c>
      <c r="N53" s="48">
        <v>86.151070252075328</v>
      </c>
      <c r="O53" s="48">
        <v>0</v>
      </c>
      <c r="P53" s="48">
        <v>27.74356499643104</v>
      </c>
      <c r="Q53" s="48">
        <v>0</v>
      </c>
      <c r="R53" s="48">
        <v>0</v>
      </c>
      <c r="S53" s="48">
        <v>21.902814470866605</v>
      </c>
      <c r="T53" s="48">
        <v>657.0844341259982</v>
      </c>
      <c r="U53" s="48">
        <v>0</v>
      </c>
      <c r="V53" s="48">
        <v>235.09020865396829</v>
      </c>
      <c r="W53" s="48">
        <v>0</v>
      </c>
      <c r="X53" s="48">
        <v>535.15876690484083</v>
      </c>
      <c r="Y53" s="48">
        <v>91.991820777639759</v>
      </c>
      <c r="Z53" s="48">
        <v>10.221313419737752</v>
      </c>
      <c r="AA53" s="48">
        <v>6.5708443412599831</v>
      </c>
      <c r="AB53" s="48">
        <v>30.663940259213256</v>
      </c>
      <c r="AC53" s="48">
        <v>420.53403784063892</v>
      </c>
      <c r="AD53" s="48">
        <v>222.67861378714392</v>
      </c>
      <c r="AE53" s="48">
        <v>1215.6062031330969</v>
      </c>
      <c r="AF53" s="48">
        <v>15.331970129606628</v>
      </c>
      <c r="AG53" s="48">
        <v>0</v>
      </c>
      <c r="AH53" s="48">
        <v>3.650469078477768</v>
      </c>
      <c r="AI53" s="48">
        <v>60.597786702730957</v>
      </c>
      <c r="AJ53" s="48">
        <v>2.1902814470866612</v>
      </c>
      <c r="AK53" s="48">
        <v>2.1902814470866612</v>
      </c>
      <c r="AL53" s="48">
        <v>5.8407505255644301</v>
      </c>
      <c r="AM53" s="48">
        <v>2.1902814470866612</v>
      </c>
      <c r="AN53" s="48">
        <v>6.5708443412599831</v>
      </c>
      <c r="AO53" s="48">
        <v>2707.9179624148087</v>
      </c>
      <c r="AP53" s="87">
        <v>51.836660914384304</v>
      </c>
      <c r="AQ53" s="48">
        <v>665.11546609864945</v>
      </c>
      <c r="AR53" s="48">
        <v>4.3805628941733223</v>
      </c>
      <c r="AS53" s="48">
        <v>505.22492046132317</v>
      </c>
      <c r="AT53" s="48">
        <v>1.4601876313911075</v>
      </c>
      <c r="AU53" s="48">
        <v>819.16526121041113</v>
      </c>
      <c r="AV53" s="48">
        <v>0</v>
      </c>
      <c r="AW53" s="48">
        <v>318.32090364326149</v>
      </c>
      <c r="AX53" s="48">
        <v>0</v>
      </c>
      <c r="AY53" s="48">
        <v>0</v>
      </c>
      <c r="AZ53" s="48">
        <v>0</v>
      </c>
      <c r="BA53" s="48">
        <v>0</v>
      </c>
      <c r="BB53" s="48">
        <v>0</v>
      </c>
      <c r="BC53" s="48">
        <v>0</v>
      </c>
      <c r="BD53" s="48">
        <v>0</v>
      </c>
      <c r="BE53" s="48">
        <v>0</v>
      </c>
      <c r="BF53" s="48">
        <v>0</v>
      </c>
      <c r="BG53" s="48">
        <v>1.4601876313911075</v>
      </c>
      <c r="BH53" s="48">
        <v>0</v>
      </c>
      <c r="BI53" s="48">
        <v>5.8407505255644301</v>
      </c>
      <c r="BJ53" s="48">
        <v>9.4912196040421968</v>
      </c>
      <c r="BK53" s="48">
        <v>0</v>
      </c>
      <c r="BL53" s="48">
        <v>0</v>
      </c>
      <c r="BM53" s="48">
        <v>0</v>
      </c>
      <c r="BN53" s="48">
        <v>0</v>
      </c>
      <c r="BO53" s="48">
        <v>0</v>
      </c>
      <c r="BP53" s="48">
        <v>0</v>
      </c>
      <c r="BQ53" s="48">
        <v>0</v>
      </c>
      <c r="BR53" s="48">
        <v>0</v>
      </c>
      <c r="BS53" s="48">
        <v>0</v>
      </c>
      <c r="BT53" s="48">
        <v>10144.653569089718</v>
      </c>
      <c r="BU53" s="48">
        <v>6910.3464309102819</v>
      </c>
      <c r="BV53" s="48">
        <v>0</v>
      </c>
      <c r="BW53" s="48">
        <v>0</v>
      </c>
      <c r="BX53" s="48">
        <v>0</v>
      </c>
      <c r="BY53" s="48">
        <v>0</v>
      </c>
      <c r="BZ53" s="48">
        <v>-633</v>
      </c>
      <c r="CA53" s="48">
        <v>6277.3464309102819</v>
      </c>
      <c r="CB53" s="48">
        <v>16422</v>
      </c>
      <c r="CD53" s="48">
        <f t="shared" si="3"/>
        <v>0</v>
      </c>
      <c r="CE53" s="48">
        <f t="shared" si="4"/>
        <v>0</v>
      </c>
      <c r="CF53" s="48">
        <f t="shared" si="5"/>
        <v>0</v>
      </c>
    </row>
    <row r="54" spans="1:84" s="47" customFormat="1" x14ac:dyDescent="0.3">
      <c r="A54" s="46" t="s">
        <v>292</v>
      </c>
      <c r="B54" s="49" t="s">
        <v>293</v>
      </c>
      <c r="C54" s="47">
        <f t="shared" si="2"/>
        <v>50</v>
      </c>
      <c r="D54" s="93">
        <v>8433.6861967673321</v>
      </c>
      <c r="E54" s="93">
        <v>2557.4372494826862</v>
      </c>
      <c r="F54" s="93">
        <v>436.81418669599321</v>
      </c>
      <c r="G54" s="48">
        <v>584.04578407397219</v>
      </c>
      <c r="H54" s="48">
        <v>165.94058489009797</v>
      </c>
      <c r="I54" s="48">
        <v>2502.9371554256445</v>
      </c>
      <c r="J54" s="48">
        <v>911.04634841622408</v>
      </c>
      <c r="K54" s="93">
        <v>1686.2491788096718</v>
      </c>
      <c r="L54" s="48">
        <v>978.56139030778343</v>
      </c>
      <c r="M54" s="48">
        <v>2454.9445352858611</v>
      </c>
      <c r="N54" s="48">
        <v>446.57539757188124</v>
      </c>
      <c r="O54" s="48">
        <v>15.455250553489517</v>
      </c>
      <c r="P54" s="48">
        <v>134.21664954346159</v>
      </c>
      <c r="Q54" s="48">
        <v>100.86584571751052</v>
      </c>
      <c r="R54" s="48">
        <v>106.55988539511193</v>
      </c>
      <c r="S54" s="48">
        <v>60.19413373464338</v>
      </c>
      <c r="T54" s="48">
        <v>365.23197360614699</v>
      </c>
      <c r="U54" s="48">
        <v>21.96272447074826</v>
      </c>
      <c r="V54" s="48">
        <v>21.149290231090916</v>
      </c>
      <c r="W54" s="48">
        <v>933.00907288697238</v>
      </c>
      <c r="X54" s="48">
        <v>764.62818527790239</v>
      </c>
      <c r="Y54" s="48">
        <v>254.60491701274839</v>
      </c>
      <c r="Z54" s="48">
        <v>211.49290231090919</v>
      </c>
      <c r="AA54" s="48">
        <v>148.04503161763643</v>
      </c>
      <c r="AB54" s="48">
        <v>518.97104490138463</v>
      </c>
      <c r="AC54" s="48">
        <v>953.34492887840611</v>
      </c>
      <c r="AD54" s="48">
        <v>665.38920803970655</v>
      </c>
      <c r="AE54" s="48">
        <v>148.04503161763643</v>
      </c>
      <c r="AF54" s="48">
        <v>269.24673332658051</v>
      </c>
      <c r="AG54" s="48">
        <v>178.95553272461544</v>
      </c>
      <c r="AH54" s="48">
        <v>216.37350774885323</v>
      </c>
      <c r="AI54" s="48">
        <v>222.06754742645464</v>
      </c>
      <c r="AJ54" s="48">
        <v>736.97142112955282</v>
      </c>
      <c r="AK54" s="48">
        <v>146.41816313832175</v>
      </c>
      <c r="AL54" s="48">
        <v>139.09725498140565</v>
      </c>
      <c r="AM54" s="48">
        <v>204.1719941539931</v>
      </c>
      <c r="AN54" s="48">
        <v>161.05997945215387</v>
      </c>
      <c r="AO54" s="48">
        <v>3175.647271622267</v>
      </c>
      <c r="AP54" s="87">
        <v>559.64275688425198</v>
      </c>
      <c r="AQ54" s="48">
        <v>5123.822275601603</v>
      </c>
      <c r="AR54" s="48">
        <v>138.28382074174831</v>
      </c>
      <c r="AS54" s="48">
        <v>8411.7234722965841</v>
      </c>
      <c r="AT54" s="48">
        <v>58232.130348589875</v>
      </c>
      <c r="AU54" s="48">
        <v>344.08268337505604</v>
      </c>
      <c r="AV54" s="48">
        <v>66.701607651902123</v>
      </c>
      <c r="AW54" s="48">
        <v>1145.3154094375388</v>
      </c>
      <c r="AX54" s="48">
        <v>14.641816313832173</v>
      </c>
      <c r="AY54" s="48">
        <v>4.0671711982867151</v>
      </c>
      <c r="AZ54" s="48">
        <v>1.6268684793146861</v>
      </c>
      <c r="BA54" s="48">
        <v>6.5074739172587446</v>
      </c>
      <c r="BB54" s="48">
        <v>1.6268684793146861</v>
      </c>
      <c r="BC54" s="48">
        <v>0</v>
      </c>
      <c r="BD54" s="48">
        <v>0</v>
      </c>
      <c r="BE54" s="48">
        <v>2.440302718972029</v>
      </c>
      <c r="BF54" s="48">
        <v>0</v>
      </c>
      <c r="BG54" s="48">
        <v>10.574645115545458</v>
      </c>
      <c r="BH54" s="48">
        <v>0.81343423965734307</v>
      </c>
      <c r="BI54" s="48">
        <v>74.022515808818213</v>
      </c>
      <c r="BJ54" s="48">
        <v>0.81343423965734307</v>
      </c>
      <c r="BK54" s="48">
        <v>296.09006323527285</v>
      </c>
      <c r="BL54" s="48">
        <v>270.87360180589519</v>
      </c>
      <c r="BM54" s="48">
        <v>104.93301691579724</v>
      </c>
      <c r="BN54" s="48">
        <v>79.716555486419608</v>
      </c>
      <c r="BO54" s="48">
        <v>19.522421751776232</v>
      </c>
      <c r="BP54" s="48">
        <v>39.858277743209804</v>
      </c>
      <c r="BQ54" s="48">
        <v>48.806054379440575</v>
      </c>
      <c r="BR54" s="48">
        <v>228.57502134371339</v>
      </c>
      <c r="BS54" s="48">
        <v>0</v>
      </c>
      <c r="BT54" s="48">
        <v>107258.62540697759</v>
      </c>
      <c r="BU54" s="48">
        <v>0</v>
      </c>
      <c r="BV54" s="48">
        <v>0</v>
      </c>
      <c r="BW54" s="48">
        <v>0</v>
      </c>
      <c r="BX54" s="48">
        <v>5169.374593022414</v>
      </c>
      <c r="BY54" s="48">
        <v>0</v>
      </c>
      <c r="BZ54" s="48">
        <v>0</v>
      </c>
      <c r="CA54" s="48">
        <v>5169.374593022414</v>
      </c>
      <c r="CB54" s="48">
        <v>112428</v>
      </c>
      <c r="CD54" s="48">
        <f t="shared" si="3"/>
        <v>0</v>
      </c>
      <c r="CE54" s="48">
        <f t="shared" si="4"/>
        <v>0</v>
      </c>
      <c r="CF54" s="48">
        <f t="shared" si="5"/>
        <v>0</v>
      </c>
    </row>
    <row r="55" spans="1:84" x14ac:dyDescent="0.3">
      <c r="A55" s="21" t="s">
        <v>294</v>
      </c>
      <c r="B55" s="21" t="s">
        <v>295</v>
      </c>
      <c r="C55">
        <f t="shared" si="2"/>
        <v>51</v>
      </c>
      <c r="D55" s="93">
        <v>844.98164080331219</v>
      </c>
      <c r="E55" s="93">
        <v>619.26291150481381</v>
      </c>
      <c r="F55" s="93">
        <v>36.427230088518478</v>
      </c>
      <c r="G55" s="32">
        <v>14.961183786355797</v>
      </c>
      <c r="H55" s="76">
        <v>683.66105041130186</v>
      </c>
      <c r="I55" s="70">
        <v>287.51492319866367</v>
      </c>
      <c r="J55" s="70">
        <v>102.77682774974853</v>
      </c>
      <c r="K55" s="93">
        <v>54.640845132777692</v>
      </c>
      <c r="L55" s="70">
        <v>0.65048625158068685</v>
      </c>
      <c r="M55" s="70">
        <v>404.60244848318717</v>
      </c>
      <c r="N55" s="70">
        <v>46.835010113809453</v>
      </c>
      <c r="O55" s="70">
        <v>2.6019450063227474</v>
      </c>
      <c r="P55" s="70">
        <v>55.941817635939067</v>
      </c>
      <c r="Q55" s="70">
        <v>0</v>
      </c>
      <c r="R55" s="70">
        <v>89.116616466554092</v>
      </c>
      <c r="S55" s="70">
        <v>0</v>
      </c>
      <c r="T55" s="70">
        <v>349.96160335040952</v>
      </c>
      <c r="U55" s="70">
        <v>0</v>
      </c>
      <c r="V55" s="76">
        <v>108862.77711953742</v>
      </c>
      <c r="W55" s="70">
        <v>0</v>
      </c>
      <c r="X55" s="82">
        <v>1165.6713628325913</v>
      </c>
      <c r="Y55" s="70">
        <v>601.69978271213529</v>
      </c>
      <c r="Z55" s="70">
        <v>232.22359181430517</v>
      </c>
      <c r="AA55" s="70">
        <v>7.1553487673875535</v>
      </c>
      <c r="AB55" s="70">
        <v>920.43804598667191</v>
      </c>
      <c r="AC55" s="32">
        <v>2222.7115216512066</v>
      </c>
      <c r="AD55" s="32">
        <v>1733.5458604625303</v>
      </c>
      <c r="AE55" s="70">
        <v>132.6991953224601</v>
      </c>
      <c r="AF55" s="70">
        <v>98.873910240264422</v>
      </c>
      <c r="AG55" s="70">
        <v>0.65048625158068685</v>
      </c>
      <c r="AH55" s="70">
        <v>493.71906494974121</v>
      </c>
      <c r="AI55" s="70">
        <v>162.62156289517171</v>
      </c>
      <c r="AJ55" s="70">
        <v>116.43703903294293</v>
      </c>
      <c r="AK55" s="70">
        <v>171.72837041730133</v>
      </c>
      <c r="AL55" s="70">
        <v>9.7572937737103018</v>
      </c>
      <c r="AM55" s="70">
        <v>60.495221397003881</v>
      </c>
      <c r="AN55" s="70">
        <v>133.34968157404083</v>
      </c>
      <c r="AO55" s="70">
        <v>182.13615044259231</v>
      </c>
      <c r="AP55" s="87">
        <v>98.873910240264422</v>
      </c>
      <c r="AQ55" s="70">
        <v>1623.6136839453943</v>
      </c>
      <c r="AR55" s="70">
        <v>2.6019450063227474</v>
      </c>
      <c r="AS55" s="70">
        <v>3473.5965834408671</v>
      </c>
      <c r="AT55" s="70">
        <v>2727.4888528778197</v>
      </c>
      <c r="AU55" s="70">
        <v>39.679661346421888</v>
      </c>
      <c r="AV55" s="70">
        <v>0</v>
      </c>
      <c r="AW55" s="70">
        <v>74.80591893177899</v>
      </c>
      <c r="AX55" s="70">
        <v>11.708752528452363</v>
      </c>
      <c r="AY55" s="70">
        <v>1317.2346594508908</v>
      </c>
      <c r="AZ55" s="70">
        <v>0</v>
      </c>
      <c r="BA55" s="70">
        <v>2.6019450063227474</v>
      </c>
      <c r="BB55" s="70">
        <v>0</v>
      </c>
      <c r="BC55" s="70">
        <v>0</v>
      </c>
      <c r="BD55" s="70">
        <v>0</v>
      </c>
      <c r="BE55" s="70">
        <v>1.9514587547420608</v>
      </c>
      <c r="BF55" s="70">
        <v>0</v>
      </c>
      <c r="BG55" s="70">
        <v>117.08752528452362</v>
      </c>
      <c r="BH55" s="70">
        <v>14.310697534775107</v>
      </c>
      <c r="BI55" s="70">
        <v>139.85454408984768</v>
      </c>
      <c r="BJ55" s="70">
        <v>1.3009725031613737</v>
      </c>
      <c r="BK55" s="70">
        <v>0</v>
      </c>
      <c r="BL55" s="70">
        <v>299.22367572711596</v>
      </c>
      <c r="BM55" s="70">
        <v>91.068075221296155</v>
      </c>
      <c r="BN55" s="70">
        <v>0</v>
      </c>
      <c r="BO55" s="70">
        <v>12.359238780033053</v>
      </c>
      <c r="BP55" s="70">
        <v>24.067991308485407</v>
      </c>
      <c r="BQ55" s="70">
        <v>2.6019450063227474</v>
      </c>
      <c r="BR55" s="70">
        <v>154.81572787620345</v>
      </c>
      <c r="BS55" s="70">
        <v>0</v>
      </c>
      <c r="BT55" s="22">
        <v>131133.47491490538</v>
      </c>
      <c r="BU55" s="22">
        <v>2561.0549093558479</v>
      </c>
      <c r="BV55" s="22">
        <v>0</v>
      </c>
      <c r="BW55" s="22">
        <v>0</v>
      </c>
      <c r="BX55" s="22">
        <v>18822.470175738756</v>
      </c>
      <c r="BY55" s="22">
        <v>0</v>
      </c>
      <c r="BZ55" s="22">
        <v>-1504</v>
      </c>
      <c r="CA55" s="22">
        <v>19879.525085094607</v>
      </c>
      <c r="CB55" s="22">
        <v>151013</v>
      </c>
      <c r="CD55" s="22">
        <f t="shared" si="3"/>
        <v>0</v>
      </c>
      <c r="CE55" s="22">
        <f t="shared" si="4"/>
        <v>0</v>
      </c>
      <c r="CF55" s="22">
        <f t="shared" si="5"/>
        <v>0</v>
      </c>
    </row>
    <row r="56" spans="1:84" s="47" customFormat="1" x14ac:dyDescent="0.3">
      <c r="A56" s="49" t="s">
        <v>296</v>
      </c>
      <c r="B56" s="49" t="s">
        <v>297</v>
      </c>
      <c r="C56" s="47">
        <f t="shared" si="2"/>
        <v>52</v>
      </c>
      <c r="D56" s="93">
        <v>118.60851892210576</v>
      </c>
      <c r="E56" s="93">
        <v>122.15967218324663</v>
      </c>
      <c r="F56" s="93">
        <v>4.9716145655972479</v>
      </c>
      <c r="G56" s="48">
        <v>3.5511532611408914</v>
      </c>
      <c r="H56" s="48">
        <v>641.33827896204491</v>
      </c>
      <c r="I56" s="48">
        <v>0</v>
      </c>
      <c r="J56" s="48">
        <v>0</v>
      </c>
      <c r="K56" s="93">
        <v>41.193377829234336</v>
      </c>
      <c r="L56" s="48">
        <v>78.125371745099599</v>
      </c>
      <c r="M56" s="48">
        <v>63.210528048307836</v>
      </c>
      <c r="N56" s="48">
        <v>35.511532611408917</v>
      </c>
      <c r="O56" s="48">
        <v>0</v>
      </c>
      <c r="P56" s="48">
        <v>0</v>
      </c>
      <c r="Q56" s="48">
        <v>0</v>
      </c>
      <c r="R56" s="48">
        <v>0</v>
      </c>
      <c r="S56" s="48">
        <v>8.5227678267381357</v>
      </c>
      <c r="T56" s="48">
        <v>0.71023065222817816</v>
      </c>
      <c r="U56" s="48">
        <v>0</v>
      </c>
      <c r="V56" s="48">
        <v>20559.046690049072</v>
      </c>
      <c r="W56" s="48">
        <v>363.63809394082722</v>
      </c>
      <c r="X56" s="48">
        <v>318.18333219822387</v>
      </c>
      <c r="Y56" s="48">
        <v>277.70018502121764</v>
      </c>
      <c r="Z56" s="48">
        <v>1352.9893924946794</v>
      </c>
      <c r="AA56" s="48">
        <v>860.08931984832384</v>
      </c>
      <c r="AB56" s="48">
        <v>0</v>
      </c>
      <c r="AC56" s="48">
        <v>0</v>
      </c>
      <c r="AD56" s="48">
        <v>0</v>
      </c>
      <c r="AE56" s="48">
        <v>0</v>
      </c>
      <c r="AF56" s="48">
        <v>41.903608481462506</v>
      </c>
      <c r="AG56" s="48">
        <v>0</v>
      </c>
      <c r="AH56" s="48">
        <v>2.1306919566845339</v>
      </c>
      <c r="AI56" s="48">
        <v>0.71023065222817816</v>
      </c>
      <c r="AJ56" s="48">
        <v>12.073921087879031</v>
      </c>
      <c r="AK56" s="48">
        <v>0.71023065222817816</v>
      </c>
      <c r="AL56" s="48">
        <v>0</v>
      </c>
      <c r="AM56" s="48">
        <v>2.1306919566845339</v>
      </c>
      <c r="AN56" s="48">
        <v>0</v>
      </c>
      <c r="AO56" s="48">
        <v>5.6818452178254253</v>
      </c>
      <c r="AP56" s="87">
        <v>2.8409226089127126</v>
      </c>
      <c r="AQ56" s="48">
        <v>409.8030863356588</v>
      </c>
      <c r="AR56" s="48">
        <v>171.16558718699093</v>
      </c>
      <c r="AS56" s="48">
        <v>311.79125632817022</v>
      </c>
      <c r="AT56" s="48">
        <v>779.12302549431138</v>
      </c>
      <c r="AU56" s="48">
        <v>0</v>
      </c>
      <c r="AV56" s="48">
        <v>8.5227678267381357</v>
      </c>
      <c r="AW56" s="48">
        <v>53.267298917113358</v>
      </c>
      <c r="AX56" s="48">
        <v>0</v>
      </c>
      <c r="AY56" s="48">
        <v>9.9432291311944958</v>
      </c>
      <c r="AZ56" s="48">
        <v>0</v>
      </c>
      <c r="BA56" s="48">
        <v>0.71023065222817816</v>
      </c>
      <c r="BB56" s="48">
        <v>10.653459783422672</v>
      </c>
      <c r="BC56" s="48">
        <v>9.2329984789663175</v>
      </c>
      <c r="BD56" s="48">
        <v>52.557068264885181</v>
      </c>
      <c r="BE56" s="48">
        <v>0</v>
      </c>
      <c r="BF56" s="48">
        <v>53.267298917113358</v>
      </c>
      <c r="BG56" s="48">
        <v>99.432291311944951</v>
      </c>
      <c r="BH56" s="48">
        <v>28.409226089127131</v>
      </c>
      <c r="BI56" s="48">
        <v>44.744531090375219</v>
      </c>
      <c r="BJ56" s="48">
        <v>35.511532611408917</v>
      </c>
      <c r="BK56" s="48">
        <v>77.415141092871394</v>
      </c>
      <c r="BL56" s="48">
        <v>588.78121069715962</v>
      </c>
      <c r="BM56" s="48">
        <v>107.24482848645491</v>
      </c>
      <c r="BN56" s="48">
        <v>0</v>
      </c>
      <c r="BO56" s="48">
        <v>26.988764784670767</v>
      </c>
      <c r="BP56" s="48">
        <v>63.210528048307836</v>
      </c>
      <c r="BQ56" s="48">
        <v>0</v>
      </c>
      <c r="BR56" s="48">
        <v>129.97220935775661</v>
      </c>
      <c r="BS56" s="48">
        <v>0</v>
      </c>
      <c r="BT56" s="48">
        <v>27989.479773660278</v>
      </c>
      <c r="BU56" s="48">
        <v>2743.369149131252</v>
      </c>
      <c r="BV56" s="48">
        <v>0</v>
      </c>
      <c r="BW56" s="48">
        <v>0</v>
      </c>
      <c r="BX56" s="48">
        <v>31750.151077208469</v>
      </c>
      <c r="BY56" s="48">
        <v>0</v>
      </c>
      <c r="BZ56" s="48">
        <v>-3713</v>
      </c>
      <c r="CA56" s="48">
        <v>30780.520226339722</v>
      </c>
      <c r="CB56" s="48">
        <v>58770</v>
      </c>
      <c r="CD56" s="48">
        <f t="shared" si="3"/>
        <v>0</v>
      </c>
      <c r="CE56" s="48">
        <f t="shared" si="4"/>
        <v>0</v>
      </c>
      <c r="CF56" s="48">
        <f t="shared" si="5"/>
        <v>0</v>
      </c>
    </row>
    <row r="57" spans="1:84" x14ac:dyDescent="0.3">
      <c r="A57" s="23" t="s">
        <v>298</v>
      </c>
      <c r="B57" s="23" t="s">
        <v>299</v>
      </c>
      <c r="C57">
        <f t="shared" si="2"/>
        <v>53</v>
      </c>
      <c r="D57" s="93">
        <v>3462.3619270513573</v>
      </c>
      <c r="E57" s="93">
        <v>701.80718472340016</v>
      </c>
      <c r="F57" s="93">
        <v>43.703833147829648</v>
      </c>
      <c r="G57" s="32">
        <v>47.098305625330966</v>
      </c>
      <c r="H57" s="76">
        <v>941.96611250661965</v>
      </c>
      <c r="I57" s="70">
        <v>0.42430905968766652</v>
      </c>
      <c r="J57" s="70">
        <v>54.311559640021315</v>
      </c>
      <c r="K57" s="93">
        <v>0.42430905968766652</v>
      </c>
      <c r="L57" s="70">
        <v>69.16237672908963</v>
      </c>
      <c r="M57" s="70">
        <v>379.33229936077379</v>
      </c>
      <c r="N57" s="70">
        <v>56.00879587877197</v>
      </c>
      <c r="O57" s="70">
        <v>0</v>
      </c>
      <c r="P57" s="70">
        <v>118.38222765285893</v>
      </c>
      <c r="Q57" s="70">
        <v>0</v>
      </c>
      <c r="R57" s="70">
        <v>129.83857226442595</v>
      </c>
      <c r="S57" s="70">
        <v>0</v>
      </c>
      <c r="T57" s="70">
        <v>1616.617517410009</v>
      </c>
      <c r="U57" s="70">
        <v>5.9403268356273289</v>
      </c>
      <c r="V57" s="76">
        <v>0</v>
      </c>
      <c r="W57" s="70">
        <v>6.7889449550026644</v>
      </c>
      <c r="X57" s="82">
        <v>14506.278132601938</v>
      </c>
      <c r="Y57" s="70">
        <v>2101.1784635733247</v>
      </c>
      <c r="Z57" s="70">
        <v>683.98620421651822</v>
      </c>
      <c r="AA57" s="70">
        <v>125.17117260786161</v>
      </c>
      <c r="AB57" s="70">
        <v>284.71137905042411</v>
      </c>
      <c r="AC57" s="32">
        <v>1048.8919955479112</v>
      </c>
      <c r="AD57" s="32">
        <v>359.38977355545347</v>
      </c>
      <c r="AE57" s="70">
        <v>467.16427471612087</v>
      </c>
      <c r="AF57" s="70">
        <v>232.52136470884119</v>
      </c>
      <c r="AG57" s="70">
        <v>0</v>
      </c>
      <c r="AH57" s="70">
        <v>119.65515483192196</v>
      </c>
      <c r="AI57" s="70">
        <v>11.032035551879327</v>
      </c>
      <c r="AJ57" s="70">
        <v>5.0917087162519978</v>
      </c>
      <c r="AK57" s="70">
        <v>5.0917087162519978</v>
      </c>
      <c r="AL57" s="70">
        <v>173.96671447194328</v>
      </c>
      <c r="AM57" s="70">
        <v>126.86840884661231</v>
      </c>
      <c r="AN57" s="70">
        <v>117.10930047379593</v>
      </c>
      <c r="AO57" s="70">
        <v>139.1733715775546</v>
      </c>
      <c r="AP57" s="87">
        <v>530.81063366927071</v>
      </c>
      <c r="AQ57" s="70">
        <v>0.42430905968766652</v>
      </c>
      <c r="AR57" s="70">
        <v>0</v>
      </c>
      <c r="AS57" s="70">
        <v>298.71357802011715</v>
      </c>
      <c r="AT57" s="70">
        <v>0.42430905968766652</v>
      </c>
      <c r="AU57" s="70">
        <v>0</v>
      </c>
      <c r="AV57" s="70">
        <v>0</v>
      </c>
      <c r="AW57" s="70">
        <v>0</v>
      </c>
      <c r="AX57" s="70">
        <v>0</v>
      </c>
      <c r="AY57" s="70">
        <v>0</v>
      </c>
      <c r="AZ57" s="70">
        <v>0</v>
      </c>
      <c r="BA57" s="70">
        <v>0</v>
      </c>
      <c r="BB57" s="70">
        <v>0</v>
      </c>
      <c r="BC57" s="70">
        <v>0</v>
      </c>
      <c r="BD57" s="70">
        <v>0</v>
      </c>
      <c r="BE57" s="70">
        <v>0</v>
      </c>
      <c r="BF57" s="70">
        <v>0</v>
      </c>
      <c r="BG57" s="70">
        <v>4.243090596876665</v>
      </c>
      <c r="BH57" s="70">
        <v>1.2729271790629995</v>
      </c>
      <c r="BI57" s="70">
        <v>0</v>
      </c>
      <c r="BJ57" s="70">
        <v>0</v>
      </c>
      <c r="BK57" s="70">
        <v>0</v>
      </c>
      <c r="BL57" s="70">
        <v>3.3944724775013322</v>
      </c>
      <c r="BM57" s="70">
        <v>14.42650802938066</v>
      </c>
      <c r="BN57" s="70">
        <v>0</v>
      </c>
      <c r="BO57" s="70">
        <v>115.41206423504528</v>
      </c>
      <c r="BP57" s="70">
        <v>459.95102070143048</v>
      </c>
      <c r="BQ57" s="70">
        <v>0</v>
      </c>
      <c r="BR57" s="70">
        <v>241.85616402196993</v>
      </c>
      <c r="BS57" s="70">
        <v>0</v>
      </c>
      <c r="BT57" s="22">
        <v>29812.378842715123</v>
      </c>
      <c r="BU57" s="22">
        <v>1662.5891217329881</v>
      </c>
      <c r="BV57" s="22">
        <v>0</v>
      </c>
      <c r="BW57" s="22">
        <v>0</v>
      </c>
      <c r="BX57" s="22">
        <v>11.032035551879327</v>
      </c>
      <c r="BY57" s="22">
        <v>0</v>
      </c>
      <c r="BZ57" s="22">
        <v>-310</v>
      </c>
      <c r="CA57" s="22">
        <v>1363.6211572848674</v>
      </c>
      <c r="CB57" s="22">
        <v>31176</v>
      </c>
      <c r="CD57" s="22">
        <f t="shared" si="3"/>
        <v>0</v>
      </c>
      <c r="CE57" s="22">
        <f t="shared" si="4"/>
        <v>0</v>
      </c>
      <c r="CF57" s="22">
        <f t="shared" si="5"/>
        <v>0</v>
      </c>
    </row>
    <row r="58" spans="1:84" x14ac:dyDescent="0.3">
      <c r="A58" s="21" t="s">
        <v>300</v>
      </c>
      <c r="B58" s="21" t="s">
        <v>301</v>
      </c>
      <c r="C58">
        <f t="shared" si="2"/>
        <v>54</v>
      </c>
      <c r="D58" s="93">
        <v>32431.818013075186</v>
      </c>
      <c r="E58" s="93">
        <v>3102.1492957069781</v>
      </c>
      <c r="F58" s="93">
        <v>232.6965613970807</v>
      </c>
      <c r="G58" s="32">
        <v>0</v>
      </c>
      <c r="H58" s="76">
        <v>0</v>
      </c>
      <c r="I58" s="70">
        <v>0</v>
      </c>
      <c r="J58" s="70">
        <v>0</v>
      </c>
      <c r="K58" s="93">
        <v>0</v>
      </c>
      <c r="L58" s="70">
        <v>152.77342632756665</v>
      </c>
      <c r="M58" s="70">
        <v>0</v>
      </c>
      <c r="N58" s="70">
        <v>0</v>
      </c>
      <c r="O58" s="70">
        <v>0</v>
      </c>
      <c r="P58" s="70">
        <v>0</v>
      </c>
      <c r="Q58" s="70">
        <v>0</v>
      </c>
      <c r="R58" s="70">
        <v>0</v>
      </c>
      <c r="S58" s="70">
        <v>0</v>
      </c>
      <c r="T58" s="70">
        <v>0</v>
      </c>
      <c r="U58" s="70">
        <v>0</v>
      </c>
      <c r="V58" s="76">
        <v>0</v>
      </c>
      <c r="W58" s="70">
        <v>0</v>
      </c>
      <c r="X58" s="82">
        <v>1768.9182372465002</v>
      </c>
      <c r="Y58" s="70">
        <v>19.096678290945832</v>
      </c>
      <c r="Z58" s="70">
        <v>0</v>
      </c>
      <c r="AA58" s="70">
        <v>0</v>
      </c>
      <c r="AB58" s="70">
        <v>0</v>
      </c>
      <c r="AC58" s="32">
        <v>0</v>
      </c>
      <c r="AD58" s="32">
        <v>0</v>
      </c>
      <c r="AE58" s="70">
        <v>0</v>
      </c>
      <c r="AF58" s="70">
        <v>0</v>
      </c>
      <c r="AG58" s="70">
        <v>0</v>
      </c>
      <c r="AH58" s="70">
        <v>0</v>
      </c>
      <c r="AI58" s="70">
        <v>0</v>
      </c>
      <c r="AJ58" s="70">
        <v>0</v>
      </c>
      <c r="AK58" s="70">
        <v>0</v>
      </c>
      <c r="AL58" s="70">
        <v>0</v>
      </c>
      <c r="AM58" s="70">
        <v>0</v>
      </c>
      <c r="AN58" s="70">
        <v>0</v>
      </c>
      <c r="AO58" s="70">
        <v>0</v>
      </c>
      <c r="AP58" s="87">
        <v>0</v>
      </c>
      <c r="AQ58" s="70">
        <v>0</v>
      </c>
      <c r="AR58" s="70">
        <v>0</v>
      </c>
      <c r="AS58" s="70">
        <v>0</v>
      </c>
      <c r="AT58" s="70">
        <v>0</v>
      </c>
      <c r="AU58" s="70">
        <v>0</v>
      </c>
      <c r="AV58" s="70">
        <v>0</v>
      </c>
      <c r="AW58" s="70">
        <v>0</v>
      </c>
      <c r="AX58" s="70">
        <v>0</v>
      </c>
      <c r="AY58" s="70">
        <v>0</v>
      </c>
      <c r="AZ58" s="70">
        <v>0</v>
      </c>
      <c r="BA58" s="70">
        <v>0</v>
      </c>
      <c r="BB58" s="70">
        <v>0</v>
      </c>
      <c r="BC58" s="70">
        <v>0</v>
      </c>
      <c r="BD58" s="70">
        <v>0</v>
      </c>
      <c r="BE58" s="70">
        <v>0</v>
      </c>
      <c r="BF58" s="70">
        <v>0</v>
      </c>
      <c r="BG58" s="70">
        <v>0</v>
      </c>
      <c r="BH58" s="70">
        <v>0</v>
      </c>
      <c r="BI58" s="70">
        <v>0</v>
      </c>
      <c r="BJ58" s="70">
        <v>0</v>
      </c>
      <c r="BK58" s="70">
        <v>0</v>
      </c>
      <c r="BL58" s="70">
        <v>2.1218531434384258</v>
      </c>
      <c r="BM58" s="70">
        <v>0</v>
      </c>
      <c r="BN58" s="70">
        <v>0</v>
      </c>
      <c r="BO58" s="70">
        <v>0</v>
      </c>
      <c r="BP58" s="70">
        <v>0</v>
      </c>
      <c r="BQ58" s="70">
        <v>0</v>
      </c>
      <c r="BR58" s="70">
        <v>0</v>
      </c>
      <c r="BS58" s="70">
        <v>0</v>
      </c>
      <c r="BT58" s="22">
        <v>37709.574065187699</v>
      </c>
      <c r="BU58" s="22">
        <v>727.42593481229926</v>
      </c>
      <c r="BV58" s="22">
        <v>0</v>
      </c>
      <c r="BW58" s="22">
        <v>0</v>
      </c>
      <c r="BX58" s="22">
        <v>0</v>
      </c>
      <c r="BY58" s="22">
        <v>0</v>
      </c>
      <c r="BZ58" s="22">
        <v>-134</v>
      </c>
      <c r="CA58" s="22">
        <v>593.42593481229926</v>
      </c>
      <c r="CB58" s="22">
        <v>38303</v>
      </c>
      <c r="CD58" s="22">
        <f t="shared" si="3"/>
        <v>0</v>
      </c>
      <c r="CE58" s="22">
        <f t="shared" si="4"/>
        <v>0</v>
      </c>
      <c r="CF58" s="22">
        <f t="shared" si="5"/>
        <v>0</v>
      </c>
    </row>
    <row r="59" spans="1:84" x14ac:dyDescent="0.3">
      <c r="A59" s="23" t="s">
        <v>302</v>
      </c>
      <c r="B59" s="21" t="s">
        <v>303</v>
      </c>
      <c r="C59">
        <f t="shared" si="2"/>
        <v>55</v>
      </c>
      <c r="D59" s="93">
        <v>0</v>
      </c>
      <c r="E59" s="93">
        <v>1.3683790447526289</v>
      </c>
      <c r="F59" s="93">
        <v>0</v>
      </c>
      <c r="G59" s="32">
        <v>0</v>
      </c>
      <c r="H59" s="76">
        <v>1178.6304838802641</v>
      </c>
      <c r="I59" s="70">
        <v>159.1880955395558</v>
      </c>
      <c r="J59" s="70">
        <v>69.787331282384059</v>
      </c>
      <c r="K59" s="93">
        <v>262.72877659250469</v>
      </c>
      <c r="L59" s="70">
        <v>0</v>
      </c>
      <c r="M59" s="70">
        <v>232.16831125969603</v>
      </c>
      <c r="N59" s="70">
        <v>15.508295840529795</v>
      </c>
      <c r="O59" s="70">
        <v>0</v>
      </c>
      <c r="P59" s="70">
        <v>696.04880743083731</v>
      </c>
      <c r="Q59" s="70">
        <v>118.13672419697697</v>
      </c>
      <c r="R59" s="70">
        <v>430.5832727488272</v>
      </c>
      <c r="S59" s="70">
        <v>0</v>
      </c>
      <c r="T59" s="70">
        <v>914.53332824300696</v>
      </c>
      <c r="U59" s="70">
        <v>0</v>
      </c>
      <c r="V59" s="76">
        <v>0</v>
      </c>
      <c r="W59" s="70">
        <v>546.43936520454952</v>
      </c>
      <c r="X59" s="82">
        <v>11649.01080797913</v>
      </c>
      <c r="Y59" s="70">
        <v>7609.0997415211186</v>
      </c>
      <c r="Z59" s="70">
        <v>2366.8396210737969</v>
      </c>
      <c r="AA59" s="70">
        <v>1356.5197596981061</v>
      </c>
      <c r="AB59" s="70">
        <v>1299.0478398184957</v>
      </c>
      <c r="AC59" s="32">
        <v>0</v>
      </c>
      <c r="AD59" s="32">
        <v>306.97303237283967</v>
      </c>
      <c r="AE59" s="70">
        <v>182.9066656486014</v>
      </c>
      <c r="AF59" s="70">
        <v>289.64023113930637</v>
      </c>
      <c r="AG59" s="70">
        <v>0</v>
      </c>
      <c r="AH59" s="70">
        <v>63.857688755122687</v>
      </c>
      <c r="AI59" s="70">
        <v>4.561263482508763</v>
      </c>
      <c r="AJ59" s="70">
        <v>16.420548537031543</v>
      </c>
      <c r="AK59" s="70">
        <v>0</v>
      </c>
      <c r="AL59" s="70">
        <v>0.91225269650175256</v>
      </c>
      <c r="AM59" s="70">
        <v>177.43314946959083</v>
      </c>
      <c r="AN59" s="70">
        <v>0</v>
      </c>
      <c r="AO59" s="70">
        <v>6.841895223763145</v>
      </c>
      <c r="AP59" s="87">
        <v>99.891670266941915</v>
      </c>
      <c r="AQ59" s="70">
        <v>0</v>
      </c>
      <c r="AR59" s="70">
        <v>0</v>
      </c>
      <c r="AS59" s="70">
        <v>46.068761173338508</v>
      </c>
      <c r="AT59" s="70">
        <v>0</v>
      </c>
      <c r="AU59" s="70">
        <v>0</v>
      </c>
      <c r="AV59" s="70">
        <v>0</v>
      </c>
      <c r="AW59" s="70">
        <v>0</v>
      </c>
      <c r="AX59" s="70">
        <v>0</v>
      </c>
      <c r="AY59" s="70">
        <v>0</v>
      </c>
      <c r="AZ59" s="70">
        <v>0</v>
      </c>
      <c r="BA59" s="70">
        <v>0</v>
      </c>
      <c r="BB59" s="70">
        <v>0</v>
      </c>
      <c r="BC59" s="70">
        <v>0</v>
      </c>
      <c r="BD59" s="70">
        <v>0</v>
      </c>
      <c r="BE59" s="70">
        <v>0</v>
      </c>
      <c r="BF59" s="70">
        <v>0</v>
      </c>
      <c r="BG59" s="70">
        <v>17.332801233533299</v>
      </c>
      <c r="BH59" s="70">
        <v>0</v>
      </c>
      <c r="BI59" s="70">
        <v>0</v>
      </c>
      <c r="BJ59" s="70">
        <v>0</v>
      </c>
      <c r="BK59" s="70">
        <v>0</v>
      </c>
      <c r="BL59" s="70">
        <v>3.6490107860070102</v>
      </c>
      <c r="BM59" s="70">
        <v>18.701180278285936</v>
      </c>
      <c r="BN59" s="70">
        <v>0</v>
      </c>
      <c r="BO59" s="70">
        <v>46.981013869840254</v>
      </c>
      <c r="BP59" s="70">
        <v>42.419750387331497</v>
      </c>
      <c r="BQ59" s="70">
        <v>0</v>
      </c>
      <c r="BR59" s="70">
        <v>0</v>
      </c>
      <c r="BS59" s="70">
        <v>0</v>
      </c>
      <c r="BT59" s="22">
        <v>30230.229856675076</v>
      </c>
      <c r="BU59" s="22">
        <v>7477.7701433249231</v>
      </c>
      <c r="BV59" s="22">
        <v>0</v>
      </c>
      <c r="BW59" s="22">
        <v>0</v>
      </c>
      <c r="BX59" s="22">
        <v>0</v>
      </c>
      <c r="BY59" s="22">
        <v>0</v>
      </c>
      <c r="BZ59" s="22">
        <v>2584</v>
      </c>
      <c r="CA59" s="22">
        <v>10061.770143324924</v>
      </c>
      <c r="CB59" s="22">
        <v>40292</v>
      </c>
      <c r="CD59" s="22">
        <f t="shared" si="3"/>
        <v>0</v>
      </c>
      <c r="CE59" s="22">
        <f t="shared" si="4"/>
        <v>0</v>
      </c>
      <c r="CF59" s="22">
        <f t="shared" si="5"/>
        <v>0</v>
      </c>
    </row>
    <row r="60" spans="1:84" x14ac:dyDescent="0.3">
      <c r="A60" s="21" t="s">
        <v>304</v>
      </c>
      <c r="B60" s="21" t="s">
        <v>305</v>
      </c>
      <c r="C60">
        <f t="shared" si="2"/>
        <v>56</v>
      </c>
      <c r="D60" s="93">
        <v>70.988155946009584</v>
      </c>
      <c r="E60" s="93">
        <v>4.2878751913697055</v>
      </c>
      <c r="F60" s="93">
        <v>0</v>
      </c>
      <c r="G60" s="32">
        <v>0</v>
      </c>
      <c r="H60" s="76">
        <v>807.5498277079613</v>
      </c>
      <c r="I60" s="70">
        <v>0</v>
      </c>
      <c r="J60" s="70">
        <v>0</v>
      </c>
      <c r="K60" s="93">
        <v>0.95286115363771184</v>
      </c>
      <c r="L60" s="70">
        <v>1.4292917304565682</v>
      </c>
      <c r="M60" s="70">
        <v>5.2407363450074174</v>
      </c>
      <c r="N60" s="70">
        <v>0</v>
      </c>
      <c r="O60" s="70">
        <v>13.816486727746824</v>
      </c>
      <c r="P60" s="70">
        <v>2359.2842164069752</v>
      </c>
      <c r="Q60" s="70">
        <v>0</v>
      </c>
      <c r="R60" s="70">
        <v>768.48252040881505</v>
      </c>
      <c r="S60" s="70">
        <v>389.72021183782425</v>
      </c>
      <c r="T60" s="70">
        <v>957.6254594059011</v>
      </c>
      <c r="U60" s="70">
        <v>24.29795941776166</v>
      </c>
      <c r="V60" s="76">
        <v>0</v>
      </c>
      <c r="W60" s="70">
        <v>0</v>
      </c>
      <c r="X60" s="82">
        <v>1137.7162174434288</v>
      </c>
      <c r="Y60" s="70">
        <v>1237.7666385753882</v>
      </c>
      <c r="Z60" s="70">
        <v>666.52637696957959</v>
      </c>
      <c r="AA60" s="70">
        <v>47.166627105066759</v>
      </c>
      <c r="AB60" s="70">
        <v>11049.377937582909</v>
      </c>
      <c r="AC60" s="32">
        <v>1122.4704389852252</v>
      </c>
      <c r="AD60" s="32">
        <v>0.47643057681885592</v>
      </c>
      <c r="AE60" s="70">
        <v>141.97631189201917</v>
      </c>
      <c r="AF60" s="70">
        <v>610.78399948177355</v>
      </c>
      <c r="AG60" s="70">
        <v>120.5369359351706</v>
      </c>
      <c r="AH60" s="70">
        <v>2002.9141449464712</v>
      </c>
      <c r="AI60" s="70">
        <v>115.29619959016321</v>
      </c>
      <c r="AJ60" s="70">
        <v>46.213765951429046</v>
      </c>
      <c r="AK60" s="70">
        <v>811.83770289933068</v>
      </c>
      <c r="AL60" s="70">
        <v>222.96950995122464</v>
      </c>
      <c r="AM60" s="70">
        <v>1203.9400676212492</v>
      </c>
      <c r="AN60" s="70">
        <v>0</v>
      </c>
      <c r="AO60" s="70">
        <v>0</v>
      </c>
      <c r="AP60" s="87">
        <v>0</v>
      </c>
      <c r="AQ60" s="70">
        <v>0.47643057681885592</v>
      </c>
      <c r="AR60" s="70">
        <v>0</v>
      </c>
      <c r="AS60" s="70">
        <v>0</v>
      </c>
      <c r="AT60" s="70">
        <v>0</v>
      </c>
      <c r="AU60" s="70">
        <v>0</v>
      </c>
      <c r="AV60" s="70">
        <v>0</v>
      </c>
      <c r="AW60" s="70">
        <v>0</v>
      </c>
      <c r="AX60" s="70">
        <v>0</v>
      </c>
      <c r="AY60" s="70">
        <v>0</v>
      </c>
      <c r="AZ60" s="70">
        <v>0</v>
      </c>
      <c r="BA60" s="70">
        <v>0</v>
      </c>
      <c r="BB60" s="70">
        <v>0</v>
      </c>
      <c r="BC60" s="70">
        <v>0</v>
      </c>
      <c r="BD60" s="70">
        <v>0</v>
      </c>
      <c r="BE60" s="70">
        <v>0</v>
      </c>
      <c r="BF60" s="70">
        <v>0</v>
      </c>
      <c r="BG60" s="70">
        <v>5.2407363450074174</v>
      </c>
      <c r="BH60" s="70">
        <v>0</v>
      </c>
      <c r="BI60" s="70">
        <v>0</v>
      </c>
      <c r="BJ60" s="70">
        <v>0</v>
      </c>
      <c r="BK60" s="70">
        <v>0</v>
      </c>
      <c r="BL60" s="70">
        <v>0</v>
      </c>
      <c r="BM60" s="70">
        <v>0</v>
      </c>
      <c r="BN60" s="70">
        <v>0</v>
      </c>
      <c r="BO60" s="70">
        <v>0</v>
      </c>
      <c r="BP60" s="70">
        <v>0</v>
      </c>
      <c r="BQ60" s="70">
        <v>0</v>
      </c>
      <c r="BR60" s="70">
        <v>0</v>
      </c>
      <c r="BS60" s="70">
        <v>0</v>
      </c>
      <c r="BT60" s="22">
        <v>25947.362074708541</v>
      </c>
      <c r="BU60" s="22">
        <v>7637.6379252914585</v>
      </c>
      <c r="BV60" s="22">
        <v>0</v>
      </c>
      <c r="BW60" s="22">
        <v>0</v>
      </c>
      <c r="BX60" s="22">
        <v>0</v>
      </c>
      <c r="BY60" s="22">
        <v>0</v>
      </c>
      <c r="BZ60" s="22">
        <v>1600</v>
      </c>
      <c r="CA60" s="22">
        <v>9237.6379252914594</v>
      </c>
      <c r="CB60" s="22">
        <v>35185</v>
      </c>
      <c r="CD60" s="22">
        <f t="shared" si="3"/>
        <v>0</v>
      </c>
      <c r="CE60" s="22">
        <f t="shared" si="4"/>
        <v>0</v>
      </c>
      <c r="CF60" s="22">
        <f t="shared" si="5"/>
        <v>0</v>
      </c>
    </row>
    <row r="61" spans="1:84" x14ac:dyDescent="0.3">
      <c r="A61" s="21" t="s">
        <v>306</v>
      </c>
      <c r="B61" s="21" t="s">
        <v>307</v>
      </c>
      <c r="C61">
        <f t="shared" si="2"/>
        <v>57</v>
      </c>
      <c r="D61" s="93">
        <v>19378.590286511906</v>
      </c>
      <c r="E61" s="93">
        <v>2162.7259285657983</v>
      </c>
      <c r="F61" s="93">
        <v>68.649647841560352</v>
      </c>
      <c r="G61" s="32">
        <v>0</v>
      </c>
      <c r="H61" s="76">
        <v>0</v>
      </c>
      <c r="I61" s="70">
        <v>0</v>
      </c>
      <c r="J61" s="70">
        <v>0</v>
      </c>
      <c r="K61" s="93">
        <v>0</v>
      </c>
      <c r="L61" s="70">
        <v>22.00981075836286</v>
      </c>
      <c r="M61" s="70">
        <v>0.52404311329435393</v>
      </c>
      <c r="N61" s="70">
        <v>0</v>
      </c>
      <c r="O61" s="70">
        <v>0</v>
      </c>
      <c r="P61" s="70">
        <v>0</v>
      </c>
      <c r="Q61" s="70">
        <v>0</v>
      </c>
      <c r="R61" s="70">
        <v>0</v>
      </c>
      <c r="S61" s="70">
        <v>0</v>
      </c>
      <c r="T61" s="70">
        <v>0</v>
      </c>
      <c r="U61" s="70">
        <v>0</v>
      </c>
      <c r="V61" s="76">
        <v>0</v>
      </c>
      <c r="W61" s="70">
        <v>0</v>
      </c>
      <c r="X61" s="82">
        <v>0</v>
      </c>
      <c r="Y61" s="70">
        <v>4722.1524938954226</v>
      </c>
      <c r="Z61" s="70">
        <v>585.88020066308763</v>
      </c>
      <c r="AA61" s="70">
        <v>0</v>
      </c>
      <c r="AB61" s="70">
        <v>0</v>
      </c>
      <c r="AC61" s="32">
        <v>0</v>
      </c>
      <c r="AD61" s="32">
        <v>0</v>
      </c>
      <c r="AE61" s="70">
        <v>0</v>
      </c>
      <c r="AF61" s="70">
        <v>36.68301793060477</v>
      </c>
      <c r="AG61" s="70">
        <v>0</v>
      </c>
      <c r="AH61" s="70">
        <v>0</v>
      </c>
      <c r="AI61" s="70">
        <v>0</v>
      </c>
      <c r="AJ61" s="70">
        <v>0</v>
      </c>
      <c r="AK61" s="70">
        <v>0</v>
      </c>
      <c r="AL61" s="70">
        <v>0</v>
      </c>
      <c r="AM61" s="70">
        <v>0</v>
      </c>
      <c r="AN61" s="70">
        <v>0</v>
      </c>
      <c r="AO61" s="70">
        <v>0</v>
      </c>
      <c r="AP61" s="87">
        <v>0</v>
      </c>
      <c r="AQ61" s="70">
        <v>0</v>
      </c>
      <c r="AR61" s="70">
        <v>0</v>
      </c>
      <c r="AS61" s="70">
        <v>0</v>
      </c>
      <c r="AT61" s="70">
        <v>0</v>
      </c>
      <c r="AU61" s="70">
        <v>0</v>
      </c>
      <c r="AV61" s="70">
        <v>0</v>
      </c>
      <c r="AW61" s="70">
        <v>0</v>
      </c>
      <c r="AX61" s="70">
        <v>6.2885173595322472</v>
      </c>
      <c r="AY61" s="70">
        <v>0</v>
      </c>
      <c r="AZ61" s="70">
        <v>0</v>
      </c>
      <c r="BA61" s="70">
        <v>0</v>
      </c>
      <c r="BB61" s="70">
        <v>0</v>
      </c>
      <c r="BC61" s="70">
        <v>0</v>
      </c>
      <c r="BD61" s="70">
        <v>0</v>
      </c>
      <c r="BE61" s="70">
        <v>0</v>
      </c>
      <c r="BF61" s="70">
        <v>0</v>
      </c>
      <c r="BG61" s="70">
        <v>8.384689812709663</v>
      </c>
      <c r="BH61" s="70">
        <v>8.9087329260040153</v>
      </c>
      <c r="BI61" s="70">
        <v>0</v>
      </c>
      <c r="BJ61" s="70">
        <v>956.37868176219581</v>
      </c>
      <c r="BK61" s="70">
        <v>0</v>
      </c>
      <c r="BL61" s="70">
        <v>0</v>
      </c>
      <c r="BM61" s="70">
        <v>0</v>
      </c>
      <c r="BN61" s="70">
        <v>0</v>
      </c>
      <c r="BO61" s="70">
        <v>0</v>
      </c>
      <c r="BP61" s="70">
        <v>0</v>
      </c>
      <c r="BQ61" s="70">
        <v>1.5721293398830618</v>
      </c>
      <c r="BR61" s="70">
        <v>0</v>
      </c>
      <c r="BS61" s="70">
        <v>0</v>
      </c>
      <c r="BT61" s="22">
        <v>27958.748180480376</v>
      </c>
      <c r="BU61" s="22">
        <v>897.01339107019396</v>
      </c>
      <c r="BV61" s="22">
        <v>0</v>
      </c>
      <c r="BW61" s="22">
        <v>0</v>
      </c>
      <c r="BX61" s="22">
        <v>321.23842844943897</v>
      </c>
      <c r="BY61" s="22">
        <v>0</v>
      </c>
      <c r="BZ61" s="22">
        <v>700</v>
      </c>
      <c r="CA61" s="22">
        <v>1918.2518195196326</v>
      </c>
      <c r="CB61" s="22">
        <v>29877</v>
      </c>
      <c r="CD61" s="22">
        <f t="shared" si="3"/>
        <v>0</v>
      </c>
      <c r="CE61" s="22">
        <f t="shared" si="4"/>
        <v>0</v>
      </c>
      <c r="CF61" s="22">
        <f t="shared" si="5"/>
        <v>0</v>
      </c>
    </row>
    <row r="62" spans="1:84" x14ac:dyDescent="0.3">
      <c r="A62" s="21" t="s">
        <v>308</v>
      </c>
      <c r="B62" s="23" t="s">
        <v>309</v>
      </c>
      <c r="C62">
        <f t="shared" si="2"/>
        <v>58</v>
      </c>
      <c r="D62" s="93">
        <v>0.58522242783610423</v>
      </c>
      <c r="E62" s="93">
        <v>21.068007402099752</v>
      </c>
      <c r="F62" s="93">
        <v>0</v>
      </c>
      <c r="G62" s="32">
        <v>1927.7226772921274</v>
      </c>
      <c r="H62" s="76">
        <v>277.39543079431343</v>
      </c>
      <c r="I62" s="70">
        <v>188.44162176322556</v>
      </c>
      <c r="J62" s="70">
        <v>148.06127424253444</v>
      </c>
      <c r="K62" s="93">
        <v>894.21986973356729</v>
      </c>
      <c r="L62" s="70">
        <v>10.534003701049876</v>
      </c>
      <c r="M62" s="70">
        <v>2497.144099576657</v>
      </c>
      <c r="N62" s="70">
        <v>119.38537527856528</v>
      </c>
      <c r="O62" s="70">
        <v>3.5113345670166263</v>
      </c>
      <c r="P62" s="70">
        <v>135.77160325797621</v>
      </c>
      <c r="Q62" s="70">
        <v>0</v>
      </c>
      <c r="R62" s="70">
        <v>96.561700592957209</v>
      </c>
      <c r="S62" s="70">
        <v>399.70691821205918</v>
      </c>
      <c r="T62" s="70">
        <v>474.03016654724456</v>
      </c>
      <c r="U62" s="70">
        <v>227.65152442824453</v>
      </c>
      <c r="V62" s="76">
        <v>308.99744189746315</v>
      </c>
      <c r="W62" s="70">
        <v>141.62382753633727</v>
      </c>
      <c r="X62" s="82">
        <v>592.24509697013775</v>
      </c>
      <c r="Y62" s="70">
        <v>2584.9274637520725</v>
      </c>
      <c r="Z62" s="70">
        <v>918.21398927484756</v>
      </c>
      <c r="AA62" s="70">
        <v>876.07797447064831</v>
      </c>
      <c r="AB62" s="70">
        <v>1028.8210281358715</v>
      </c>
      <c r="AC62" s="32">
        <v>423.11581532550332</v>
      </c>
      <c r="AD62" s="32">
        <v>368.6901295367457</v>
      </c>
      <c r="AE62" s="70">
        <v>39.209902665019001</v>
      </c>
      <c r="AF62" s="70">
        <v>167.37361436112587</v>
      </c>
      <c r="AG62" s="70">
        <v>1.7556672835083131</v>
      </c>
      <c r="AH62" s="70">
        <v>102.41392487131824</v>
      </c>
      <c r="AI62" s="70">
        <v>166.20316950545362</v>
      </c>
      <c r="AJ62" s="70">
        <v>63.789244634135386</v>
      </c>
      <c r="AK62" s="70">
        <v>11.704448556722086</v>
      </c>
      <c r="AL62" s="70">
        <v>34.528123242330146</v>
      </c>
      <c r="AM62" s="70">
        <v>325.38366987687397</v>
      </c>
      <c r="AN62" s="70">
        <v>242.86730755198323</v>
      </c>
      <c r="AO62" s="70">
        <v>16.971450407247026</v>
      </c>
      <c r="AP62" s="87">
        <v>184.93028719620898</v>
      </c>
      <c r="AQ62" s="70">
        <v>527.87062990816605</v>
      </c>
      <c r="AR62" s="70">
        <v>31.016788675313531</v>
      </c>
      <c r="AS62" s="70">
        <v>1578.3448878739732</v>
      </c>
      <c r="AT62" s="70">
        <v>5.8522242783610432</v>
      </c>
      <c r="AU62" s="70">
        <v>0</v>
      </c>
      <c r="AV62" s="70">
        <v>0</v>
      </c>
      <c r="AW62" s="70">
        <v>35.113345670166254</v>
      </c>
      <c r="AX62" s="70">
        <v>0</v>
      </c>
      <c r="AY62" s="70">
        <v>0</v>
      </c>
      <c r="AZ62" s="70">
        <v>0</v>
      </c>
      <c r="BA62" s="70">
        <v>0</v>
      </c>
      <c r="BB62" s="70">
        <v>0.58522242783610423</v>
      </c>
      <c r="BC62" s="70">
        <v>0.58522242783610423</v>
      </c>
      <c r="BD62" s="70">
        <v>30.431566247477434</v>
      </c>
      <c r="BE62" s="70">
        <v>23.994119541280277</v>
      </c>
      <c r="BF62" s="70">
        <v>0</v>
      </c>
      <c r="BG62" s="70">
        <v>8.7783364175415635</v>
      </c>
      <c r="BH62" s="70">
        <v>11.704448556722086</v>
      </c>
      <c r="BI62" s="70">
        <v>0</v>
      </c>
      <c r="BJ62" s="70">
        <v>60.863132494954868</v>
      </c>
      <c r="BK62" s="70">
        <v>0.58522242783610423</v>
      </c>
      <c r="BL62" s="70">
        <v>37.454235381510671</v>
      </c>
      <c r="BM62" s="70">
        <v>239.94119541280276</v>
      </c>
      <c r="BN62" s="70">
        <v>0</v>
      </c>
      <c r="BO62" s="70">
        <v>667.15356773315875</v>
      </c>
      <c r="BP62" s="70">
        <v>0</v>
      </c>
      <c r="BQ62" s="70">
        <v>6.4374467061971483</v>
      </c>
      <c r="BR62" s="70">
        <v>7.6078915618693586</v>
      </c>
      <c r="BS62" s="70">
        <v>0</v>
      </c>
      <c r="BT62" s="22">
        <v>19295.953890612032</v>
      </c>
      <c r="BU62" s="22">
        <v>4672.5432133822078</v>
      </c>
      <c r="BV62" s="22">
        <v>0</v>
      </c>
      <c r="BW62" s="22">
        <v>0</v>
      </c>
      <c r="BX62" s="22">
        <v>336.50289600576002</v>
      </c>
      <c r="BY62" s="22">
        <v>0</v>
      </c>
      <c r="BZ62" s="22">
        <v>668</v>
      </c>
      <c r="CA62" s="22">
        <v>5677.0461093879685</v>
      </c>
      <c r="CB62" s="22">
        <v>24973</v>
      </c>
      <c r="CD62" s="22">
        <f t="shared" si="3"/>
        <v>0</v>
      </c>
      <c r="CE62" s="22">
        <f t="shared" si="4"/>
        <v>0</v>
      </c>
      <c r="CF62" s="22">
        <f t="shared" si="5"/>
        <v>0</v>
      </c>
    </row>
    <row r="63" spans="1:84" x14ac:dyDescent="0.3">
      <c r="A63" s="21" t="s">
        <v>310</v>
      </c>
      <c r="B63" s="21" t="s">
        <v>311</v>
      </c>
      <c r="C63">
        <f t="shared" si="2"/>
        <v>59</v>
      </c>
      <c r="D63" s="93">
        <v>14.710034411650119</v>
      </c>
      <c r="E63" s="93">
        <v>30.699202250400251</v>
      </c>
      <c r="F63" s="93">
        <v>1.9187001406500157</v>
      </c>
      <c r="G63" s="32">
        <v>0</v>
      </c>
      <c r="H63" s="76">
        <v>0</v>
      </c>
      <c r="I63" s="70">
        <v>0</v>
      </c>
      <c r="J63" s="70">
        <v>0</v>
      </c>
      <c r="K63" s="93">
        <v>1.2791334271000103</v>
      </c>
      <c r="L63" s="70">
        <v>0</v>
      </c>
      <c r="M63" s="70">
        <v>33.257469104600268</v>
      </c>
      <c r="N63" s="70">
        <v>0</v>
      </c>
      <c r="O63" s="70">
        <v>0</v>
      </c>
      <c r="P63" s="70">
        <v>42.211403094300337</v>
      </c>
      <c r="Q63" s="70">
        <v>36.455302672350292</v>
      </c>
      <c r="R63" s="70">
        <v>67.794071636300529</v>
      </c>
      <c r="S63" s="70">
        <v>222.5692163154018</v>
      </c>
      <c r="T63" s="70">
        <v>986.85143900765775</v>
      </c>
      <c r="U63" s="70">
        <v>652.99761453455517</v>
      </c>
      <c r="V63" s="76">
        <v>0</v>
      </c>
      <c r="W63" s="70">
        <v>0</v>
      </c>
      <c r="X63" s="82">
        <v>0</v>
      </c>
      <c r="Y63" s="70">
        <v>117.04070857965097</v>
      </c>
      <c r="Z63" s="70">
        <v>10.233067416800083</v>
      </c>
      <c r="AA63" s="70">
        <v>0.63956671355000516</v>
      </c>
      <c r="AB63" s="70">
        <v>1187.6753870623595</v>
      </c>
      <c r="AC63" s="32">
        <v>631.2523462738551</v>
      </c>
      <c r="AD63" s="32">
        <v>0</v>
      </c>
      <c r="AE63" s="70">
        <v>0</v>
      </c>
      <c r="AF63" s="70">
        <v>434.26579850045357</v>
      </c>
      <c r="AG63" s="70">
        <v>298.03808851430244</v>
      </c>
      <c r="AH63" s="70">
        <v>15.349601125200126</v>
      </c>
      <c r="AI63" s="70">
        <v>46.048803375600372</v>
      </c>
      <c r="AJ63" s="70">
        <v>385.65872827065311</v>
      </c>
      <c r="AK63" s="70">
        <v>138.1464101268011</v>
      </c>
      <c r="AL63" s="70">
        <v>118.95940872030096</v>
      </c>
      <c r="AM63" s="70">
        <v>228.96488345090185</v>
      </c>
      <c r="AN63" s="70">
        <v>405.48529639070313</v>
      </c>
      <c r="AO63" s="70">
        <v>125.35507585580103</v>
      </c>
      <c r="AP63" s="87">
        <v>120.23854214740096</v>
      </c>
      <c r="AQ63" s="70">
        <v>7557.7598540204108</v>
      </c>
      <c r="AR63" s="70">
        <v>935.04653521010732</v>
      </c>
      <c r="AS63" s="70">
        <v>0</v>
      </c>
      <c r="AT63" s="70">
        <v>189.31174721080157</v>
      </c>
      <c r="AU63" s="70">
        <v>0</v>
      </c>
      <c r="AV63" s="70">
        <v>0</v>
      </c>
      <c r="AW63" s="70">
        <v>0</v>
      </c>
      <c r="AX63" s="70">
        <v>8.9539339897000723</v>
      </c>
      <c r="AY63" s="70">
        <v>0</v>
      </c>
      <c r="AZ63" s="70">
        <v>157.97297824685126</v>
      </c>
      <c r="BA63" s="70">
        <v>120.23854214740096</v>
      </c>
      <c r="BB63" s="70">
        <v>0</v>
      </c>
      <c r="BC63" s="70">
        <v>0</v>
      </c>
      <c r="BD63" s="70">
        <v>0.63956671355000516</v>
      </c>
      <c r="BE63" s="70">
        <v>1122.4395822802589</v>
      </c>
      <c r="BF63" s="70">
        <v>0</v>
      </c>
      <c r="BG63" s="70">
        <v>1.9187001406500157</v>
      </c>
      <c r="BH63" s="70">
        <v>0.63956671355000516</v>
      </c>
      <c r="BI63" s="70">
        <v>14.07046769810011</v>
      </c>
      <c r="BJ63" s="70">
        <v>397.17092911455308</v>
      </c>
      <c r="BK63" s="70">
        <v>0</v>
      </c>
      <c r="BL63" s="70">
        <v>108.72634130350087</v>
      </c>
      <c r="BM63" s="70">
        <v>54.363170651750437</v>
      </c>
      <c r="BN63" s="70">
        <v>0</v>
      </c>
      <c r="BO63" s="70">
        <v>3.1978335677500258</v>
      </c>
      <c r="BP63" s="70">
        <v>0</v>
      </c>
      <c r="BQ63" s="70">
        <v>1.9187001406500157</v>
      </c>
      <c r="BR63" s="70">
        <v>77.387572339550616</v>
      </c>
      <c r="BS63" s="70">
        <v>0</v>
      </c>
      <c r="BT63" s="22">
        <v>17105.851320608432</v>
      </c>
      <c r="BU63" s="22">
        <v>586.59029523741117</v>
      </c>
      <c r="BV63" s="22">
        <v>0</v>
      </c>
      <c r="BW63" s="22">
        <v>0</v>
      </c>
      <c r="BX63" s="22">
        <v>238.55838415415192</v>
      </c>
      <c r="BY63" s="22">
        <v>0</v>
      </c>
      <c r="BZ63" s="22">
        <v>-439</v>
      </c>
      <c r="CA63" s="22">
        <v>386.14867939156289</v>
      </c>
      <c r="CB63" s="22">
        <v>17492</v>
      </c>
      <c r="CD63" s="22">
        <f t="shared" si="3"/>
        <v>0</v>
      </c>
      <c r="CE63" s="22">
        <f t="shared" si="4"/>
        <v>0</v>
      </c>
      <c r="CF63" s="22">
        <f t="shared" si="5"/>
        <v>0</v>
      </c>
    </row>
    <row r="64" spans="1:84" x14ac:dyDescent="0.3">
      <c r="A64" s="21" t="s">
        <v>312</v>
      </c>
      <c r="B64" s="21" t="s">
        <v>313</v>
      </c>
      <c r="C64">
        <f t="shared" si="2"/>
        <v>60</v>
      </c>
      <c r="D64" s="93">
        <v>1.0446206007534258</v>
      </c>
      <c r="E64" s="93">
        <v>12.187240342123307</v>
      </c>
      <c r="F64" s="93">
        <v>0</v>
      </c>
      <c r="G64" s="32">
        <v>0</v>
      </c>
      <c r="H64" s="76">
        <v>39.347375961712395</v>
      </c>
      <c r="I64" s="70">
        <v>26.463721885753451</v>
      </c>
      <c r="J64" s="70">
        <v>7.3123442052739858</v>
      </c>
      <c r="K64" s="93">
        <v>25.767308151917849</v>
      </c>
      <c r="L64" s="70">
        <v>6.2677236045205573</v>
      </c>
      <c r="M64" s="70">
        <v>90.881992265548078</v>
      </c>
      <c r="N64" s="70">
        <v>10.794412874452066</v>
      </c>
      <c r="O64" s="70">
        <v>0</v>
      </c>
      <c r="P64" s="70">
        <v>18.803170813561678</v>
      </c>
      <c r="Q64" s="70">
        <v>19.151377680479488</v>
      </c>
      <c r="R64" s="70">
        <v>0.34820686691780889</v>
      </c>
      <c r="S64" s="70">
        <v>9.4015854067808391</v>
      </c>
      <c r="T64" s="70">
        <v>19.151377680479488</v>
      </c>
      <c r="U64" s="70">
        <v>0.34820686691780889</v>
      </c>
      <c r="V64" s="76">
        <v>16.017515878219207</v>
      </c>
      <c r="W64" s="70">
        <v>0.34820686691780889</v>
      </c>
      <c r="X64" s="82">
        <v>26.811928752671278</v>
      </c>
      <c r="Y64" s="70">
        <v>65.462890980548053</v>
      </c>
      <c r="Z64" s="70">
        <v>751.08221194171313</v>
      </c>
      <c r="AA64" s="70">
        <v>9.0533785398630258</v>
      </c>
      <c r="AB64" s="70">
        <v>12.535447209041115</v>
      </c>
      <c r="AC64" s="32">
        <v>28.901169954178116</v>
      </c>
      <c r="AD64" s="32">
        <v>8.705171672945216</v>
      </c>
      <c r="AE64" s="70">
        <v>22.633446349657564</v>
      </c>
      <c r="AF64" s="70">
        <v>242.35197937479481</v>
      </c>
      <c r="AG64" s="70">
        <v>19.151377680479488</v>
      </c>
      <c r="AH64" s="70">
        <v>4.8748961368493244</v>
      </c>
      <c r="AI64" s="70">
        <v>12.883654075958924</v>
      </c>
      <c r="AJ64" s="70">
        <v>9.4015854067808391</v>
      </c>
      <c r="AK64" s="70">
        <v>12.883654075958924</v>
      </c>
      <c r="AL64" s="70">
        <v>1.741034334589044</v>
      </c>
      <c r="AM64" s="70">
        <v>2.7856549353424711</v>
      </c>
      <c r="AN64" s="70">
        <v>0</v>
      </c>
      <c r="AO64" s="70">
        <v>9.0533785398630258</v>
      </c>
      <c r="AP64" s="87">
        <v>22.633446349657564</v>
      </c>
      <c r="AQ64" s="70">
        <v>60.239787976780924</v>
      </c>
      <c r="AR64" s="70">
        <v>100.97999140616456</v>
      </c>
      <c r="AS64" s="70">
        <v>1164.055556106234</v>
      </c>
      <c r="AT64" s="70">
        <v>163.65722745137009</v>
      </c>
      <c r="AU64" s="70">
        <v>4.5266892699315129</v>
      </c>
      <c r="AV64" s="70">
        <v>0.34820686691780889</v>
      </c>
      <c r="AW64" s="70">
        <v>54.668478106096003</v>
      </c>
      <c r="AX64" s="70">
        <v>45.615099566232942</v>
      </c>
      <c r="AY64" s="70">
        <v>38.650962227876775</v>
      </c>
      <c r="AZ64" s="70">
        <v>5.2231030037671315</v>
      </c>
      <c r="BA64" s="70">
        <v>27.508342486506894</v>
      </c>
      <c r="BB64" s="70">
        <v>72.078821451986414</v>
      </c>
      <c r="BC64" s="70">
        <v>4.5266892699315129</v>
      </c>
      <c r="BD64" s="70">
        <v>10.097999140616452</v>
      </c>
      <c r="BE64" s="70">
        <v>0</v>
      </c>
      <c r="BF64" s="70">
        <v>156.69309011301391</v>
      </c>
      <c r="BG64" s="70">
        <v>61.632615444452156</v>
      </c>
      <c r="BH64" s="70">
        <v>152.86281457691805</v>
      </c>
      <c r="BI64" s="70">
        <v>59.89158110986309</v>
      </c>
      <c r="BJ64" s="70">
        <v>869.82075356068651</v>
      </c>
      <c r="BK64" s="70">
        <v>0.69641373383561778</v>
      </c>
      <c r="BL64" s="70">
        <v>99.238957071575527</v>
      </c>
      <c r="BM64" s="70">
        <v>99.935370805411139</v>
      </c>
      <c r="BN64" s="70">
        <v>77.650131322671371</v>
      </c>
      <c r="BO64" s="70">
        <v>26.115515018835666</v>
      </c>
      <c r="BP64" s="70">
        <v>329.40369610424705</v>
      </c>
      <c r="BQ64" s="70">
        <v>104.46206007534266</v>
      </c>
      <c r="BR64" s="70">
        <v>660.54842654308322</v>
      </c>
      <c r="BS64" s="70">
        <v>0</v>
      </c>
      <c r="BT64" s="22">
        <v>6017.7110740735716</v>
      </c>
      <c r="BU64" s="22">
        <v>2682.3983948946043</v>
      </c>
      <c r="BV64" s="22">
        <v>0</v>
      </c>
      <c r="BW64" s="22">
        <v>0</v>
      </c>
      <c r="BX64" s="22">
        <v>28605.890531031808</v>
      </c>
      <c r="BY64" s="22">
        <v>0</v>
      </c>
      <c r="BZ64" s="22">
        <v>-62</v>
      </c>
      <c r="CA64" s="22">
        <v>31226.288925926416</v>
      </c>
      <c r="CB64" s="22">
        <v>37244</v>
      </c>
      <c r="CD64" s="22">
        <f t="shared" si="3"/>
        <v>0</v>
      </c>
      <c r="CE64" s="22">
        <f t="shared" si="4"/>
        <v>0</v>
      </c>
      <c r="CF64" s="22">
        <f t="shared" si="5"/>
        <v>0</v>
      </c>
    </row>
    <row r="65" spans="1:84" x14ac:dyDescent="0.3">
      <c r="A65" s="21" t="s">
        <v>314</v>
      </c>
      <c r="B65" s="21" t="s">
        <v>315</v>
      </c>
      <c r="C65">
        <f t="shared" si="2"/>
        <v>61</v>
      </c>
      <c r="D65" s="93">
        <v>229.60462236292739</v>
      </c>
      <c r="E65" s="93">
        <v>2016.2890557672767</v>
      </c>
      <c r="F65" s="93">
        <v>10.579052566209961</v>
      </c>
      <c r="G65" s="32">
        <v>0</v>
      </c>
      <c r="H65" s="76">
        <v>217.06648598815997</v>
      </c>
      <c r="I65" s="70">
        <v>0</v>
      </c>
      <c r="J65" s="70">
        <v>0</v>
      </c>
      <c r="K65" s="93">
        <v>0</v>
      </c>
      <c r="L65" s="70">
        <v>0</v>
      </c>
      <c r="M65" s="70">
        <v>192.77384676204827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  <c r="T65" s="70">
        <v>0</v>
      </c>
      <c r="U65" s="70">
        <v>0</v>
      </c>
      <c r="V65" s="76">
        <v>0</v>
      </c>
      <c r="W65" s="70">
        <v>0</v>
      </c>
      <c r="X65" s="82">
        <v>1.5672670468459204</v>
      </c>
      <c r="Y65" s="70">
        <v>191.20657971520228</v>
      </c>
      <c r="Z65" s="70">
        <v>0</v>
      </c>
      <c r="AA65" s="70">
        <v>3142.3704289260713</v>
      </c>
      <c r="AB65" s="70">
        <v>0</v>
      </c>
      <c r="AC65" s="32">
        <v>0</v>
      </c>
      <c r="AD65" s="32">
        <v>0</v>
      </c>
      <c r="AE65" s="70">
        <v>0</v>
      </c>
      <c r="AF65" s="70">
        <v>0</v>
      </c>
      <c r="AG65" s="70">
        <v>0</v>
      </c>
      <c r="AH65" s="70">
        <v>0</v>
      </c>
      <c r="AI65" s="70">
        <v>0</v>
      </c>
      <c r="AJ65" s="70">
        <v>0</v>
      </c>
      <c r="AK65" s="70">
        <v>0</v>
      </c>
      <c r="AL65" s="70">
        <v>0</v>
      </c>
      <c r="AM65" s="70">
        <v>0</v>
      </c>
      <c r="AN65" s="70">
        <v>0</v>
      </c>
      <c r="AO65" s="70">
        <v>0</v>
      </c>
      <c r="AP65" s="87">
        <v>0</v>
      </c>
      <c r="AQ65" s="70">
        <v>0</v>
      </c>
      <c r="AR65" s="70">
        <v>0</v>
      </c>
      <c r="AS65" s="70">
        <v>200.21836523456625</v>
      </c>
      <c r="AT65" s="70">
        <v>0</v>
      </c>
      <c r="AU65" s="70">
        <v>0</v>
      </c>
      <c r="AV65" s="70">
        <v>0</v>
      </c>
      <c r="AW65" s="70">
        <v>0</v>
      </c>
      <c r="AX65" s="70">
        <v>0</v>
      </c>
      <c r="AY65" s="70">
        <v>0</v>
      </c>
      <c r="AZ65" s="70">
        <v>0</v>
      </c>
      <c r="BA65" s="70">
        <v>0</v>
      </c>
      <c r="BB65" s="70">
        <v>0</v>
      </c>
      <c r="BC65" s="70">
        <v>0</v>
      </c>
      <c r="BD65" s="70">
        <v>0</v>
      </c>
      <c r="BE65" s="70">
        <v>0</v>
      </c>
      <c r="BF65" s="70">
        <v>0</v>
      </c>
      <c r="BG65" s="70">
        <v>7.0527017108066419</v>
      </c>
      <c r="BH65" s="70">
        <v>27.427173319803604</v>
      </c>
      <c r="BI65" s="70">
        <v>0</v>
      </c>
      <c r="BJ65" s="70">
        <v>0</v>
      </c>
      <c r="BK65" s="70">
        <v>0</v>
      </c>
      <c r="BL65" s="70">
        <v>292.29530423676403</v>
      </c>
      <c r="BM65" s="70">
        <v>277.0144505300164</v>
      </c>
      <c r="BN65" s="70">
        <v>113.62686089632925</v>
      </c>
      <c r="BO65" s="70">
        <v>2823.0397681312152</v>
      </c>
      <c r="BP65" s="70">
        <v>5554.7862307836549</v>
      </c>
      <c r="BQ65" s="70">
        <v>3.1345340936918409</v>
      </c>
      <c r="BR65" s="70">
        <v>385.15587676238482</v>
      </c>
      <c r="BS65" s="70">
        <v>0</v>
      </c>
      <c r="BT65" s="22">
        <v>15685.208604833973</v>
      </c>
      <c r="BU65" s="22">
        <v>3329.6512180507057</v>
      </c>
      <c r="BV65" s="22">
        <v>8121.9013575221597</v>
      </c>
      <c r="BW65" s="22">
        <v>0</v>
      </c>
      <c r="BX65" s="22">
        <v>35190.238819593171</v>
      </c>
      <c r="BY65" s="22">
        <v>0</v>
      </c>
      <c r="BZ65" s="22">
        <v>-153</v>
      </c>
      <c r="CA65" s="22">
        <v>46488.791395166038</v>
      </c>
      <c r="CB65" s="22">
        <v>62174</v>
      </c>
      <c r="CD65" s="22">
        <f t="shared" si="3"/>
        <v>0</v>
      </c>
      <c r="CE65" s="22">
        <f t="shared" si="4"/>
        <v>0</v>
      </c>
      <c r="CF65" s="22">
        <f t="shared" si="5"/>
        <v>0</v>
      </c>
    </row>
    <row r="66" spans="1:84" x14ac:dyDescent="0.3">
      <c r="A66" s="21" t="s">
        <v>316</v>
      </c>
      <c r="B66" s="21" t="s">
        <v>317</v>
      </c>
      <c r="C66">
        <f t="shared" si="2"/>
        <v>62</v>
      </c>
      <c r="D66" s="93">
        <v>0</v>
      </c>
      <c r="E66" s="93">
        <v>0</v>
      </c>
      <c r="F66" s="93">
        <v>0</v>
      </c>
      <c r="G66" s="32">
        <v>13.880233230984469</v>
      </c>
      <c r="H66" s="76">
        <v>51.634467619262217</v>
      </c>
      <c r="I66" s="70">
        <v>337.01206284830295</v>
      </c>
      <c r="J66" s="70">
        <v>61.073026216331662</v>
      </c>
      <c r="K66" s="93">
        <v>0</v>
      </c>
      <c r="L66" s="70">
        <v>0</v>
      </c>
      <c r="M66" s="70">
        <v>1.6656279877181359</v>
      </c>
      <c r="N66" s="70">
        <v>0</v>
      </c>
      <c r="O66" s="70">
        <v>0</v>
      </c>
      <c r="P66" s="70">
        <v>18.877117194138876</v>
      </c>
      <c r="Q66" s="70">
        <v>0</v>
      </c>
      <c r="R66" s="70">
        <v>319.80057364188207</v>
      </c>
      <c r="S66" s="70">
        <v>0</v>
      </c>
      <c r="T66" s="70">
        <v>0</v>
      </c>
      <c r="U66" s="70">
        <v>0</v>
      </c>
      <c r="V66" s="76">
        <v>0</v>
      </c>
      <c r="W66" s="70">
        <v>0</v>
      </c>
      <c r="X66" s="82">
        <v>0</v>
      </c>
      <c r="Y66" s="70">
        <v>2.7760466461968942</v>
      </c>
      <c r="Z66" s="70">
        <v>0</v>
      </c>
      <c r="AA66" s="70">
        <v>0.55520932923937871</v>
      </c>
      <c r="AB66" s="70">
        <v>1030.4685150682869</v>
      </c>
      <c r="AC66" s="32">
        <v>52.744886277740967</v>
      </c>
      <c r="AD66" s="32">
        <v>161.01070547941984</v>
      </c>
      <c r="AE66" s="70">
        <v>12.769814572505714</v>
      </c>
      <c r="AF66" s="70">
        <v>3.3312559754362718</v>
      </c>
      <c r="AG66" s="70">
        <v>0</v>
      </c>
      <c r="AH66" s="70">
        <v>80.50535273970992</v>
      </c>
      <c r="AI66" s="70">
        <v>760.08157172870949</v>
      </c>
      <c r="AJ66" s="70">
        <v>4001.948845157443</v>
      </c>
      <c r="AK66" s="70">
        <v>943.3006503777043</v>
      </c>
      <c r="AL66" s="70">
        <v>644.04282191767936</v>
      </c>
      <c r="AM66" s="70">
        <v>25.539629145011428</v>
      </c>
      <c r="AN66" s="70">
        <v>419.18304357573095</v>
      </c>
      <c r="AO66" s="70">
        <v>0</v>
      </c>
      <c r="AP66" s="87">
        <v>9.4385585970694379</v>
      </c>
      <c r="AQ66" s="70">
        <v>27.760466461968939</v>
      </c>
      <c r="AR66" s="70">
        <v>446.94351003769975</v>
      </c>
      <c r="AS66" s="70">
        <v>208.75870779400637</v>
      </c>
      <c r="AT66" s="70">
        <v>4436.1225406226376</v>
      </c>
      <c r="AU66" s="70">
        <v>0</v>
      </c>
      <c r="AV66" s="70">
        <v>717.33045337727742</v>
      </c>
      <c r="AW66" s="70">
        <v>0</v>
      </c>
      <c r="AX66" s="70">
        <v>0</v>
      </c>
      <c r="AY66" s="70">
        <v>0</v>
      </c>
      <c r="AZ66" s="70">
        <v>0</v>
      </c>
      <c r="BA66" s="70">
        <v>0</v>
      </c>
      <c r="BB66" s="70">
        <v>0</v>
      </c>
      <c r="BC66" s="70">
        <v>0</v>
      </c>
      <c r="BD66" s="70">
        <v>0</v>
      </c>
      <c r="BE66" s="70">
        <v>0</v>
      </c>
      <c r="BF66" s="70">
        <v>0</v>
      </c>
      <c r="BG66" s="70">
        <v>2.2208373169575149</v>
      </c>
      <c r="BH66" s="70">
        <v>0</v>
      </c>
      <c r="BI66" s="70">
        <v>259.28275675478989</v>
      </c>
      <c r="BJ66" s="70">
        <v>0</v>
      </c>
      <c r="BK66" s="70">
        <v>0</v>
      </c>
      <c r="BL66" s="70">
        <v>0.55520932923937871</v>
      </c>
      <c r="BM66" s="70">
        <v>3.3312559754362718</v>
      </c>
      <c r="BN66" s="70">
        <v>0</v>
      </c>
      <c r="BO66" s="70">
        <v>7.7729306093513015</v>
      </c>
      <c r="BP66" s="70">
        <v>4.4416746339150297</v>
      </c>
      <c r="BQ66" s="70">
        <v>0</v>
      </c>
      <c r="BR66" s="70">
        <v>13.325023901745087</v>
      </c>
      <c r="BS66" s="70">
        <v>0</v>
      </c>
      <c r="BT66" s="22">
        <v>15079.485382141525</v>
      </c>
      <c r="BU66" s="22">
        <v>4211.3728262440391</v>
      </c>
      <c r="BV66" s="22">
        <v>0</v>
      </c>
      <c r="BW66" s="22">
        <v>0</v>
      </c>
      <c r="BX66" s="22">
        <v>5296.1417916144337</v>
      </c>
      <c r="BY66" s="22">
        <v>0</v>
      </c>
      <c r="BZ66" s="22">
        <v>-163</v>
      </c>
      <c r="CA66" s="22">
        <v>9344.514617858471</v>
      </c>
      <c r="CB66" s="22">
        <v>24424</v>
      </c>
      <c r="CD66" s="22">
        <f t="shared" si="3"/>
        <v>0</v>
      </c>
      <c r="CE66" s="22">
        <f t="shared" si="4"/>
        <v>0</v>
      </c>
      <c r="CF66" s="22">
        <f t="shared" si="5"/>
        <v>0</v>
      </c>
    </row>
    <row r="67" spans="1:84" x14ac:dyDescent="0.3">
      <c r="A67" s="21" t="s">
        <v>318</v>
      </c>
      <c r="B67" s="21" t="s">
        <v>319</v>
      </c>
      <c r="C67">
        <f t="shared" si="2"/>
        <v>63</v>
      </c>
      <c r="D67" s="93">
        <v>558.02369207571212</v>
      </c>
      <c r="E67" s="93">
        <v>193.00067545475758</v>
      </c>
      <c r="F67" s="93">
        <v>39.159557338646465</v>
      </c>
      <c r="G67" s="32">
        <v>118.17794982555809</v>
      </c>
      <c r="H67" s="76">
        <v>43.355224196358584</v>
      </c>
      <c r="I67" s="70">
        <v>0</v>
      </c>
      <c r="J67" s="70">
        <v>0</v>
      </c>
      <c r="K67" s="93">
        <v>2444.6752224269294</v>
      </c>
      <c r="L67" s="70">
        <v>126.56928354098231</v>
      </c>
      <c r="M67" s="70">
        <v>6432.6565706823003</v>
      </c>
      <c r="N67" s="70">
        <v>2827.8794620979697</v>
      </c>
      <c r="O67" s="70">
        <v>0</v>
      </c>
      <c r="P67" s="70">
        <v>66.431391913775272</v>
      </c>
      <c r="Q67" s="70">
        <v>73.42417000996214</v>
      </c>
      <c r="R67" s="70">
        <v>286.70390194366161</v>
      </c>
      <c r="S67" s="70">
        <v>177.61656364314649</v>
      </c>
      <c r="T67" s="70">
        <v>630.74858427605557</v>
      </c>
      <c r="U67" s="70">
        <v>829.34348220776269</v>
      </c>
      <c r="V67" s="76">
        <v>85.311892773479812</v>
      </c>
      <c r="W67" s="70">
        <v>33.565334861696961</v>
      </c>
      <c r="X67" s="82">
        <v>1051.713825666505</v>
      </c>
      <c r="Y67" s="70">
        <v>583.19769322198476</v>
      </c>
      <c r="Z67" s="70">
        <v>1492.9581235358967</v>
      </c>
      <c r="AA67" s="70">
        <v>406.97968519807574</v>
      </c>
      <c r="AB67" s="70">
        <v>12877.900141937742</v>
      </c>
      <c r="AC67" s="32">
        <v>1899.2385309243534</v>
      </c>
      <c r="AD67" s="32">
        <v>220.27251002988632</v>
      </c>
      <c r="AE67" s="70">
        <v>0</v>
      </c>
      <c r="AF67" s="70">
        <v>651.02764075499749</v>
      </c>
      <c r="AG67" s="70">
        <v>1054.5109369049799</v>
      </c>
      <c r="AH67" s="70">
        <v>1768.4735805256594</v>
      </c>
      <c r="AI67" s="70">
        <v>965.00337727378803</v>
      </c>
      <c r="AJ67" s="70">
        <v>1971.9634231246969</v>
      </c>
      <c r="AK67" s="70">
        <v>1745.3974128082425</v>
      </c>
      <c r="AL67" s="70">
        <v>225.16745469721718</v>
      </c>
      <c r="AM67" s="70">
        <v>2213.9135452527635</v>
      </c>
      <c r="AN67" s="70">
        <v>619.5601393221566</v>
      </c>
      <c r="AO67" s="70">
        <v>234.95734403187876</v>
      </c>
      <c r="AP67" s="87">
        <v>324.46490366307069</v>
      </c>
      <c r="AQ67" s="70">
        <v>12170.930276413246</v>
      </c>
      <c r="AR67" s="70">
        <v>1020.246324233664</v>
      </c>
      <c r="AS67" s="70">
        <v>4843.8973872286433</v>
      </c>
      <c r="AT67" s="70">
        <v>53.844391340638893</v>
      </c>
      <c r="AU67" s="70">
        <v>0</v>
      </c>
      <c r="AV67" s="70">
        <v>7.6920559058055584</v>
      </c>
      <c r="AW67" s="70">
        <v>101.39528239470957</v>
      </c>
      <c r="AX67" s="70">
        <v>8.3913337154242402</v>
      </c>
      <c r="AY67" s="70">
        <v>405.58112957883827</v>
      </c>
      <c r="AZ67" s="70">
        <v>0</v>
      </c>
      <c r="BA67" s="70">
        <v>0</v>
      </c>
      <c r="BB67" s="70">
        <v>0</v>
      </c>
      <c r="BC67" s="70">
        <v>2.0978334288560601</v>
      </c>
      <c r="BD67" s="70">
        <v>26.572556765510093</v>
      </c>
      <c r="BE67" s="70">
        <v>89.507559631191924</v>
      </c>
      <c r="BF67" s="70">
        <v>479.70457739841936</v>
      </c>
      <c r="BG67" s="70">
        <v>6.2935002865681815</v>
      </c>
      <c r="BH67" s="70">
        <v>0</v>
      </c>
      <c r="BI67" s="70">
        <v>0</v>
      </c>
      <c r="BJ67" s="70">
        <v>429.35657510587379</v>
      </c>
      <c r="BK67" s="70">
        <v>0</v>
      </c>
      <c r="BL67" s="70">
        <v>111.18517172937121</v>
      </c>
      <c r="BM67" s="70">
        <v>179.71439707200255</v>
      </c>
      <c r="BN67" s="70">
        <v>0</v>
      </c>
      <c r="BO67" s="70">
        <v>409.77679643655051</v>
      </c>
      <c r="BP67" s="70">
        <v>383.90351748065922</v>
      </c>
      <c r="BQ67" s="70">
        <v>0</v>
      </c>
      <c r="BR67" s="70">
        <v>73.42417000996214</v>
      </c>
      <c r="BS67" s="70">
        <v>0</v>
      </c>
      <c r="BT67" s="22">
        <v>66076.858064298591</v>
      </c>
      <c r="BU67" s="22">
        <v>3281.3094415578335</v>
      </c>
      <c r="BV67" s="22">
        <v>0</v>
      </c>
      <c r="BW67" s="22">
        <v>0</v>
      </c>
      <c r="BX67" s="22">
        <v>5971.8324941435867</v>
      </c>
      <c r="BY67" s="22">
        <v>0</v>
      </c>
      <c r="BZ67" s="22">
        <v>-2059</v>
      </c>
      <c r="CA67" s="22">
        <v>7194.1419357014211</v>
      </c>
      <c r="CB67" s="22">
        <v>73271</v>
      </c>
      <c r="CD67" s="22">
        <f t="shared" si="3"/>
        <v>0</v>
      </c>
      <c r="CE67" s="22">
        <f t="shared" si="4"/>
        <v>0</v>
      </c>
      <c r="CF67" s="22">
        <f t="shared" si="5"/>
        <v>0</v>
      </c>
    </row>
    <row r="68" spans="1:84" x14ac:dyDescent="0.3">
      <c r="A68" s="21" t="s">
        <v>320</v>
      </c>
      <c r="B68" s="21" t="s">
        <v>321</v>
      </c>
      <c r="C68">
        <f t="shared" si="2"/>
        <v>64</v>
      </c>
      <c r="D68" s="93">
        <v>58.399433320113175</v>
      </c>
      <c r="E68" s="93">
        <v>124.48300260339916</v>
      </c>
      <c r="F68" s="93">
        <v>10.757790348441901</v>
      </c>
      <c r="G68" s="32">
        <v>0</v>
      </c>
      <c r="H68" s="76">
        <v>41.49433420113305</v>
      </c>
      <c r="I68" s="70">
        <v>0</v>
      </c>
      <c r="J68" s="70">
        <v>0</v>
      </c>
      <c r="K68" s="93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  <c r="S68" s="70">
        <v>0</v>
      </c>
      <c r="T68" s="70">
        <v>0</v>
      </c>
      <c r="U68" s="70">
        <v>0</v>
      </c>
      <c r="V68" s="76">
        <v>0</v>
      </c>
      <c r="W68" s="70">
        <v>0</v>
      </c>
      <c r="X68" s="82">
        <v>0</v>
      </c>
      <c r="Y68" s="70">
        <v>0</v>
      </c>
      <c r="Z68" s="70">
        <v>0</v>
      </c>
      <c r="AA68" s="70">
        <v>0</v>
      </c>
      <c r="AB68" s="70">
        <v>0</v>
      </c>
      <c r="AC68" s="32">
        <v>5707.7761934447444</v>
      </c>
      <c r="AD68" s="32">
        <v>0</v>
      </c>
      <c r="AE68" s="70">
        <v>0</v>
      </c>
      <c r="AF68" s="70">
        <v>0</v>
      </c>
      <c r="AG68" s="70">
        <v>0</v>
      </c>
      <c r="AH68" s="70">
        <v>0</v>
      </c>
      <c r="AI68" s="70">
        <v>0</v>
      </c>
      <c r="AJ68" s="70">
        <v>0</v>
      </c>
      <c r="AK68" s="70">
        <v>0</v>
      </c>
      <c r="AL68" s="70">
        <v>0</v>
      </c>
      <c r="AM68" s="70">
        <v>0</v>
      </c>
      <c r="AN68" s="70">
        <v>0</v>
      </c>
      <c r="AO68" s="70">
        <v>623.18342661331292</v>
      </c>
      <c r="AP68" s="87">
        <v>122.94617541076461</v>
      </c>
      <c r="AQ68" s="70">
        <v>9158.7216545056435</v>
      </c>
      <c r="AR68" s="70">
        <v>0</v>
      </c>
      <c r="AS68" s="70">
        <v>0</v>
      </c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  <c r="BA68" s="70">
        <v>0</v>
      </c>
      <c r="BB68" s="70">
        <v>0</v>
      </c>
      <c r="BC68" s="70">
        <v>0</v>
      </c>
      <c r="BD68" s="70">
        <v>0</v>
      </c>
      <c r="BE68" s="70">
        <v>711.55099018980002</v>
      </c>
      <c r="BF68" s="70">
        <v>0</v>
      </c>
      <c r="BG68" s="70">
        <v>0</v>
      </c>
      <c r="BH68" s="70">
        <v>0</v>
      </c>
      <c r="BI68" s="70">
        <v>0</v>
      </c>
      <c r="BJ68" s="70">
        <v>0</v>
      </c>
      <c r="BK68" s="70">
        <v>0</v>
      </c>
      <c r="BL68" s="70">
        <v>52.252124549574937</v>
      </c>
      <c r="BM68" s="70">
        <v>16.905099118980132</v>
      </c>
      <c r="BN68" s="70">
        <v>0</v>
      </c>
      <c r="BO68" s="70">
        <v>2.3052407889518363</v>
      </c>
      <c r="BP68" s="70">
        <v>0</v>
      </c>
      <c r="BQ68" s="70">
        <v>0</v>
      </c>
      <c r="BR68" s="70">
        <v>0</v>
      </c>
      <c r="BS68" s="70">
        <v>0</v>
      </c>
      <c r="BT68" s="22">
        <v>16630.775465094863</v>
      </c>
      <c r="BU68" s="22">
        <v>63.224534905139059</v>
      </c>
      <c r="BV68" s="22">
        <v>0</v>
      </c>
      <c r="BW68" s="22">
        <v>0</v>
      </c>
      <c r="BX68" s="22">
        <v>0</v>
      </c>
      <c r="BY68" s="22">
        <v>0</v>
      </c>
      <c r="BZ68" s="22">
        <v>-311</v>
      </c>
      <c r="CA68" s="22">
        <v>-247.77546509486092</v>
      </c>
      <c r="CB68" s="22">
        <v>16383</v>
      </c>
      <c r="CD68" s="22">
        <f t="shared" si="3"/>
        <v>0</v>
      </c>
      <c r="CE68" s="22">
        <f t="shared" si="4"/>
        <v>0</v>
      </c>
      <c r="CF68" s="22">
        <f t="shared" si="5"/>
        <v>0</v>
      </c>
    </row>
    <row r="69" spans="1:84" x14ac:dyDescent="0.3">
      <c r="A69" s="21" t="s">
        <v>322</v>
      </c>
      <c r="B69" s="21" t="s">
        <v>323</v>
      </c>
      <c r="C69">
        <f t="shared" si="2"/>
        <v>65</v>
      </c>
      <c r="D69" s="93">
        <v>87.747217466402859</v>
      </c>
      <c r="E69" s="93">
        <v>148.43904288066483</v>
      </c>
      <c r="F69" s="93">
        <v>13.162082619960428</v>
      </c>
      <c r="G69" s="32">
        <v>0</v>
      </c>
      <c r="H69" s="76">
        <v>16.818216681060544</v>
      </c>
      <c r="I69" s="70">
        <v>0</v>
      </c>
      <c r="J69" s="70">
        <v>0</v>
      </c>
      <c r="K69" s="93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  <c r="S69" s="70">
        <v>0</v>
      </c>
      <c r="T69" s="70">
        <v>0</v>
      </c>
      <c r="U69" s="70">
        <v>0</v>
      </c>
      <c r="V69" s="76">
        <v>0</v>
      </c>
      <c r="W69" s="70">
        <v>0</v>
      </c>
      <c r="X69" s="82">
        <v>0</v>
      </c>
      <c r="Y69" s="70">
        <v>0</v>
      </c>
      <c r="Z69" s="70">
        <v>0</v>
      </c>
      <c r="AA69" s="70">
        <v>0</v>
      </c>
      <c r="AB69" s="70">
        <v>0</v>
      </c>
      <c r="AC69" s="32">
        <v>12.430855807740402</v>
      </c>
      <c r="AD69" s="32">
        <v>0</v>
      </c>
      <c r="AE69" s="70">
        <v>0</v>
      </c>
      <c r="AF69" s="70">
        <v>0</v>
      </c>
      <c r="AG69" s="70">
        <v>0</v>
      </c>
      <c r="AH69" s="70">
        <v>0</v>
      </c>
      <c r="AI69" s="70">
        <v>0</v>
      </c>
      <c r="AJ69" s="70">
        <v>0</v>
      </c>
      <c r="AK69" s="70">
        <v>0</v>
      </c>
      <c r="AL69" s="70">
        <v>0</v>
      </c>
      <c r="AM69" s="70">
        <v>0</v>
      </c>
      <c r="AN69" s="70">
        <v>0</v>
      </c>
      <c r="AO69" s="70">
        <v>1125.3580640066166</v>
      </c>
      <c r="AP69" s="87">
        <v>575.47550121715869</v>
      </c>
      <c r="AQ69" s="70">
        <v>22462.556444586909</v>
      </c>
      <c r="AR69" s="70">
        <v>0</v>
      </c>
      <c r="AS69" s="70">
        <v>0</v>
      </c>
      <c r="AT69" s="70">
        <v>0</v>
      </c>
      <c r="AU69" s="70">
        <v>0</v>
      </c>
      <c r="AV69" s="70">
        <v>0</v>
      </c>
      <c r="AW69" s="70">
        <v>7.3122681222002353</v>
      </c>
      <c r="AX69" s="70">
        <v>0</v>
      </c>
      <c r="AY69" s="70">
        <v>0</v>
      </c>
      <c r="AZ69" s="70">
        <v>0</v>
      </c>
      <c r="BA69" s="70">
        <v>0</v>
      </c>
      <c r="BB69" s="70">
        <v>0</v>
      </c>
      <c r="BC69" s="70">
        <v>0</v>
      </c>
      <c r="BD69" s="70">
        <v>0</v>
      </c>
      <c r="BE69" s="70">
        <v>725.37699772226358</v>
      </c>
      <c r="BF69" s="70">
        <v>0</v>
      </c>
      <c r="BG69" s="70">
        <v>0</v>
      </c>
      <c r="BH69" s="70">
        <v>0</v>
      </c>
      <c r="BI69" s="70">
        <v>0</v>
      </c>
      <c r="BJ69" s="70">
        <v>0</v>
      </c>
      <c r="BK69" s="70">
        <v>0</v>
      </c>
      <c r="BL69" s="70">
        <v>38.023794235441237</v>
      </c>
      <c r="BM69" s="70">
        <v>6.5810413099802139</v>
      </c>
      <c r="BN69" s="70">
        <v>0</v>
      </c>
      <c r="BO69" s="70">
        <v>2.1936804366600713</v>
      </c>
      <c r="BP69" s="70">
        <v>0</v>
      </c>
      <c r="BQ69" s="70">
        <v>0</v>
      </c>
      <c r="BR69" s="70">
        <v>157.94499143952515</v>
      </c>
      <c r="BS69" s="70">
        <v>0</v>
      </c>
      <c r="BT69" s="22">
        <v>25379.420198532585</v>
      </c>
      <c r="BU69" s="22">
        <v>39.579801467414761</v>
      </c>
      <c r="BV69" s="22">
        <v>0</v>
      </c>
      <c r="BW69" s="22">
        <v>0</v>
      </c>
      <c r="BX69" s="22">
        <v>0</v>
      </c>
      <c r="BY69" s="22">
        <v>0</v>
      </c>
      <c r="BZ69" s="22">
        <v>-1248</v>
      </c>
      <c r="CA69" s="22">
        <v>-1208.4201985325851</v>
      </c>
      <c r="CB69" s="22">
        <v>24171</v>
      </c>
      <c r="CD69" s="22">
        <f t="shared" si="3"/>
        <v>0</v>
      </c>
      <c r="CE69" s="22">
        <f t="shared" si="4"/>
        <v>0</v>
      </c>
      <c r="CF69" s="22">
        <f t="shared" si="5"/>
        <v>0</v>
      </c>
    </row>
    <row r="70" spans="1:84" x14ac:dyDescent="0.3">
      <c r="A70" s="23" t="s">
        <v>324</v>
      </c>
      <c r="B70" s="21" t="s">
        <v>325</v>
      </c>
      <c r="C70">
        <f t="shared" ref="C70:C133" si="6">C69+1</f>
        <v>66</v>
      </c>
      <c r="D70" s="93">
        <v>2606.1599887509283</v>
      </c>
      <c r="E70" s="93">
        <v>1475.8412786976414</v>
      </c>
      <c r="F70" s="93">
        <v>42.45328488463052</v>
      </c>
      <c r="G70" s="32">
        <v>36.55699531732072</v>
      </c>
      <c r="H70" s="76">
        <v>12.382208091350572</v>
      </c>
      <c r="I70" s="70">
        <v>4.1274026971168558</v>
      </c>
      <c r="J70" s="70">
        <v>10.02369226442665</v>
      </c>
      <c r="K70" s="93">
        <v>0.58962895673097926</v>
      </c>
      <c r="L70" s="70">
        <v>93.751004120225744</v>
      </c>
      <c r="M70" s="70">
        <v>1216.4045377360105</v>
      </c>
      <c r="N70" s="70">
        <v>1412.1613513706952</v>
      </c>
      <c r="O70" s="70">
        <v>0</v>
      </c>
      <c r="P70" s="70">
        <v>0</v>
      </c>
      <c r="Q70" s="70">
        <v>0</v>
      </c>
      <c r="R70" s="70">
        <v>0</v>
      </c>
      <c r="S70" s="70">
        <v>0</v>
      </c>
      <c r="T70" s="70">
        <v>152.71389979332363</v>
      </c>
      <c r="U70" s="70">
        <v>0</v>
      </c>
      <c r="V70" s="76">
        <v>0</v>
      </c>
      <c r="W70" s="70">
        <v>0</v>
      </c>
      <c r="X70" s="82">
        <v>335.49887637992725</v>
      </c>
      <c r="Y70" s="70">
        <v>137.38354691831819</v>
      </c>
      <c r="Z70" s="70">
        <v>262.97451470201685</v>
      </c>
      <c r="AA70" s="70">
        <v>42.45328488463052</v>
      </c>
      <c r="AB70" s="70">
        <v>313.68260498088108</v>
      </c>
      <c r="AC70" s="32">
        <v>2722.9065221836627</v>
      </c>
      <c r="AD70" s="32">
        <v>253.54045139432117</v>
      </c>
      <c r="AE70" s="70">
        <v>4.1274026971168558</v>
      </c>
      <c r="AF70" s="70">
        <v>131.48725735100842</v>
      </c>
      <c r="AG70" s="70">
        <v>0.58962895673097926</v>
      </c>
      <c r="AH70" s="70">
        <v>244.69601704335639</v>
      </c>
      <c r="AI70" s="70">
        <v>257.078225134707</v>
      </c>
      <c r="AJ70" s="70">
        <v>1474.6620207841795</v>
      </c>
      <c r="AK70" s="70">
        <v>62.500669413483791</v>
      </c>
      <c r="AL70" s="70">
        <v>155.6620445769785</v>
      </c>
      <c r="AM70" s="70">
        <v>396.82028787994903</v>
      </c>
      <c r="AN70" s="70">
        <v>176.88868701929383</v>
      </c>
      <c r="AO70" s="70">
        <v>134.43540213466329</v>
      </c>
      <c r="AP70" s="87">
        <v>52.47697714905717</v>
      </c>
      <c r="AQ70" s="70">
        <v>20724.278571180454</v>
      </c>
      <c r="AR70" s="70">
        <v>158.02056040390249</v>
      </c>
      <c r="AS70" s="70">
        <v>2.9481447836548962</v>
      </c>
      <c r="AT70" s="70">
        <v>0</v>
      </c>
      <c r="AU70" s="70">
        <v>0</v>
      </c>
      <c r="AV70" s="70">
        <v>0</v>
      </c>
      <c r="AW70" s="70">
        <v>0</v>
      </c>
      <c r="AX70" s="70">
        <v>161.55833414428832</v>
      </c>
      <c r="AY70" s="70">
        <v>486.44388930305803</v>
      </c>
      <c r="AZ70" s="70">
        <v>0</v>
      </c>
      <c r="BA70" s="70">
        <v>0</v>
      </c>
      <c r="BB70" s="70">
        <v>0</v>
      </c>
      <c r="BC70" s="70">
        <v>0</v>
      </c>
      <c r="BD70" s="70">
        <v>0</v>
      </c>
      <c r="BE70" s="70">
        <v>760.62135418296339</v>
      </c>
      <c r="BF70" s="70">
        <v>0</v>
      </c>
      <c r="BG70" s="70">
        <v>1.7688868701929379</v>
      </c>
      <c r="BH70" s="70">
        <v>0</v>
      </c>
      <c r="BI70" s="70">
        <v>0</v>
      </c>
      <c r="BJ70" s="70">
        <v>61.911040456752836</v>
      </c>
      <c r="BK70" s="70">
        <v>0</v>
      </c>
      <c r="BL70" s="70">
        <v>171.58202640871502</v>
      </c>
      <c r="BM70" s="70">
        <v>103.77469638465236</v>
      </c>
      <c r="BN70" s="70">
        <v>0</v>
      </c>
      <c r="BO70" s="70">
        <v>91.9821172500328</v>
      </c>
      <c r="BP70" s="70">
        <v>66.628072110600669</v>
      </c>
      <c r="BQ70" s="70">
        <v>0.58962895673097926</v>
      </c>
      <c r="BR70" s="70">
        <v>43.632542798092466</v>
      </c>
      <c r="BS70" s="70">
        <v>0</v>
      </c>
      <c r="BT70" s="22">
        <v>37058.769559498789</v>
      </c>
      <c r="BU70" s="22">
        <v>5776.7812196830873</v>
      </c>
      <c r="BV70" s="22">
        <v>0</v>
      </c>
      <c r="BW70" s="22">
        <v>0</v>
      </c>
      <c r="BX70" s="22">
        <v>2305.4492208181296</v>
      </c>
      <c r="BY70" s="22">
        <v>0</v>
      </c>
      <c r="BZ70" s="22">
        <v>1419</v>
      </c>
      <c r="CA70" s="22">
        <v>9501.2304405012183</v>
      </c>
      <c r="CB70" s="22">
        <v>46560</v>
      </c>
      <c r="CD70" s="22">
        <f t="shared" ref="CD70:CD151" si="7">SUM(D70:BS70)-BT70</f>
        <v>0</v>
      </c>
      <c r="CE70" s="22">
        <f t="shared" ref="CE70:CE156" si="8">SUM(BU70:BZ70)-CA70</f>
        <v>0</v>
      </c>
      <c r="CF70" s="22">
        <f t="shared" ref="CF70:CF156" si="9">BT70+CA70-CB70</f>
        <v>0</v>
      </c>
    </row>
    <row r="71" spans="1:84" x14ac:dyDescent="0.3">
      <c r="A71" s="23" t="s">
        <v>326</v>
      </c>
      <c r="B71" s="21" t="s">
        <v>327</v>
      </c>
      <c r="C71">
        <f t="shared" si="6"/>
        <v>67</v>
      </c>
      <c r="D71" s="93">
        <v>0</v>
      </c>
      <c r="E71" s="93">
        <v>0</v>
      </c>
      <c r="F71" s="93">
        <v>0</v>
      </c>
      <c r="G71" s="32">
        <v>0</v>
      </c>
      <c r="H71" s="76">
        <v>0</v>
      </c>
      <c r="I71" s="70">
        <v>0</v>
      </c>
      <c r="J71" s="70">
        <v>0</v>
      </c>
      <c r="K71" s="93">
        <v>0</v>
      </c>
      <c r="L71" s="70">
        <v>0</v>
      </c>
      <c r="M71" s="70">
        <v>0</v>
      </c>
      <c r="N71" s="70">
        <v>0</v>
      </c>
      <c r="O71" s="70">
        <v>0</v>
      </c>
      <c r="P71" s="70">
        <v>0</v>
      </c>
      <c r="Q71" s="70">
        <v>0</v>
      </c>
      <c r="R71" s="70">
        <v>0</v>
      </c>
      <c r="S71" s="70">
        <v>0</v>
      </c>
      <c r="T71" s="70">
        <v>0</v>
      </c>
      <c r="U71" s="70">
        <v>0</v>
      </c>
      <c r="V71" s="76">
        <v>0</v>
      </c>
      <c r="W71" s="70">
        <v>0</v>
      </c>
      <c r="X71" s="82">
        <v>0</v>
      </c>
      <c r="Y71" s="70">
        <v>0</v>
      </c>
      <c r="Z71" s="70">
        <v>0</v>
      </c>
      <c r="AA71" s="70">
        <v>0</v>
      </c>
      <c r="AB71" s="70">
        <v>0</v>
      </c>
      <c r="AC71" s="32">
        <v>23.045628087741257</v>
      </c>
      <c r="AD71" s="32">
        <v>1578.6255240102762</v>
      </c>
      <c r="AE71" s="70">
        <v>241.33893858551264</v>
      </c>
      <c r="AF71" s="70">
        <v>0</v>
      </c>
      <c r="AG71" s="70">
        <v>0</v>
      </c>
      <c r="AH71" s="70">
        <v>0</v>
      </c>
      <c r="AI71" s="70">
        <v>5.121250686164724</v>
      </c>
      <c r="AJ71" s="70">
        <v>10.882657708100037</v>
      </c>
      <c r="AK71" s="70">
        <v>0</v>
      </c>
      <c r="AL71" s="70">
        <v>0</v>
      </c>
      <c r="AM71" s="70">
        <v>0</v>
      </c>
      <c r="AN71" s="70">
        <v>0</v>
      </c>
      <c r="AO71" s="70">
        <v>0</v>
      </c>
      <c r="AP71" s="87">
        <v>0</v>
      </c>
      <c r="AQ71" s="70">
        <v>0</v>
      </c>
      <c r="AR71" s="70">
        <v>0</v>
      </c>
      <c r="AS71" s="70">
        <v>0</v>
      </c>
      <c r="AT71" s="70">
        <v>0</v>
      </c>
      <c r="AU71" s="70">
        <v>0</v>
      </c>
      <c r="AV71" s="70">
        <v>0</v>
      </c>
      <c r="AW71" s="70">
        <v>0</v>
      </c>
      <c r="AX71" s="70">
        <v>0</v>
      </c>
      <c r="AY71" s="70">
        <v>0</v>
      </c>
      <c r="AZ71" s="70">
        <v>0</v>
      </c>
      <c r="BA71" s="70">
        <v>0</v>
      </c>
      <c r="BB71" s="70">
        <v>0</v>
      </c>
      <c r="BC71" s="70">
        <v>0</v>
      </c>
      <c r="BD71" s="70">
        <v>0</v>
      </c>
      <c r="BE71" s="70">
        <v>0</v>
      </c>
      <c r="BF71" s="70">
        <v>0</v>
      </c>
      <c r="BG71" s="70">
        <v>1.9204690073117716</v>
      </c>
      <c r="BH71" s="70">
        <v>0</v>
      </c>
      <c r="BI71" s="70">
        <v>0</v>
      </c>
      <c r="BJ71" s="70">
        <v>0</v>
      </c>
      <c r="BK71" s="70">
        <v>0</v>
      </c>
      <c r="BL71" s="70">
        <v>0</v>
      </c>
      <c r="BM71" s="70">
        <v>0</v>
      </c>
      <c r="BN71" s="70">
        <v>0</v>
      </c>
      <c r="BO71" s="70">
        <v>0</v>
      </c>
      <c r="BP71" s="70">
        <v>0</v>
      </c>
      <c r="BQ71" s="70">
        <v>0</v>
      </c>
      <c r="BR71" s="70">
        <v>0</v>
      </c>
      <c r="BS71" s="70">
        <v>0</v>
      </c>
      <c r="BT71" s="22">
        <v>1860.9344680851063</v>
      </c>
      <c r="BU71" s="22">
        <v>9711.0655319148937</v>
      </c>
      <c r="BV71" s="22">
        <v>0</v>
      </c>
      <c r="BW71" s="22">
        <v>0</v>
      </c>
      <c r="BX71" s="22">
        <v>0</v>
      </c>
      <c r="BY71" s="22">
        <v>0</v>
      </c>
      <c r="BZ71" s="22">
        <v>103</v>
      </c>
      <c r="CA71" s="22">
        <v>9814.0655319148937</v>
      </c>
      <c r="CB71" s="22">
        <v>11675</v>
      </c>
      <c r="CD71" s="22">
        <f t="shared" si="7"/>
        <v>0</v>
      </c>
      <c r="CE71" s="22">
        <f t="shared" si="8"/>
        <v>0</v>
      </c>
      <c r="CF71" s="22">
        <f t="shared" si="9"/>
        <v>0</v>
      </c>
    </row>
    <row r="72" spans="1:84" x14ac:dyDescent="0.3">
      <c r="A72" s="21" t="s">
        <v>328</v>
      </c>
      <c r="B72" s="23" t="s">
        <v>329</v>
      </c>
      <c r="C72">
        <f t="shared" si="6"/>
        <v>68</v>
      </c>
      <c r="D72" s="93">
        <v>171.56954230963728</v>
      </c>
      <c r="E72" s="93">
        <v>291.9565740983324</v>
      </c>
      <c r="F72" s="93">
        <v>16.58024988706579</v>
      </c>
      <c r="G72" s="32">
        <v>69.204521267752853</v>
      </c>
      <c r="H72" s="76">
        <v>1319.9320670964112</v>
      </c>
      <c r="I72" s="70">
        <v>0</v>
      </c>
      <c r="J72" s="70">
        <v>64.879238688518299</v>
      </c>
      <c r="K72" s="93">
        <v>156.43105328231636</v>
      </c>
      <c r="L72" s="70">
        <v>0</v>
      </c>
      <c r="M72" s="70">
        <v>28.835217194897023</v>
      </c>
      <c r="N72" s="70">
        <v>0</v>
      </c>
      <c r="O72" s="70">
        <v>0</v>
      </c>
      <c r="P72" s="70">
        <v>0</v>
      </c>
      <c r="Q72" s="70">
        <v>0</v>
      </c>
      <c r="R72" s="70">
        <v>0</v>
      </c>
      <c r="S72" s="70">
        <v>0</v>
      </c>
      <c r="T72" s="70">
        <v>118.94527092895024</v>
      </c>
      <c r="U72" s="70">
        <v>0</v>
      </c>
      <c r="V72" s="76">
        <v>0</v>
      </c>
      <c r="W72" s="70">
        <v>0</v>
      </c>
      <c r="X72" s="82">
        <v>0</v>
      </c>
      <c r="Y72" s="70">
        <v>0</v>
      </c>
      <c r="Z72" s="70">
        <v>0</v>
      </c>
      <c r="AA72" s="70">
        <v>0.72088042987242562</v>
      </c>
      <c r="AB72" s="70">
        <v>575.26258303819554</v>
      </c>
      <c r="AC72" s="32">
        <v>642.30446301633106</v>
      </c>
      <c r="AD72" s="32">
        <v>5723.069732757187</v>
      </c>
      <c r="AE72" s="70">
        <v>94.435336313287749</v>
      </c>
      <c r="AF72" s="70">
        <v>14137.186110228136</v>
      </c>
      <c r="AG72" s="70">
        <v>36.044021493621273</v>
      </c>
      <c r="AH72" s="70">
        <v>2453.1561028558644</v>
      </c>
      <c r="AI72" s="70">
        <v>6751.0452257552661</v>
      </c>
      <c r="AJ72" s="70">
        <v>4841.43296702321</v>
      </c>
      <c r="AK72" s="70">
        <v>5206.919344968529</v>
      </c>
      <c r="AL72" s="70">
        <v>1169.9889376829472</v>
      </c>
      <c r="AM72" s="70">
        <v>1024.3710908487167</v>
      </c>
      <c r="AN72" s="70">
        <v>962.37537387968803</v>
      </c>
      <c r="AO72" s="70">
        <v>211.21796595262069</v>
      </c>
      <c r="AP72" s="87">
        <v>78.575966856094396</v>
      </c>
      <c r="AQ72" s="70">
        <v>14575.481411590574</v>
      </c>
      <c r="AR72" s="70">
        <v>0</v>
      </c>
      <c r="AS72" s="70">
        <v>947.95776528223973</v>
      </c>
      <c r="AT72" s="70">
        <v>19.463771606555497</v>
      </c>
      <c r="AU72" s="70">
        <v>0</v>
      </c>
      <c r="AV72" s="70">
        <v>0</v>
      </c>
      <c r="AW72" s="70">
        <v>4.3252825792345533</v>
      </c>
      <c r="AX72" s="70">
        <v>0</v>
      </c>
      <c r="AY72" s="70">
        <v>0</v>
      </c>
      <c r="AZ72" s="70">
        <v>0</v>
      </c>
      <c r="BA72" s="70">
        <v>0</v>
      </c>
      <c r="BB72" s="70">
        <v>0</v>
      </c>
      <c r="BC72" s="70">
        <v>13.69672816757609</v>
      </c>
      <c r="BD72" s="70">
        <v>0</v>
      </c>
      <c r="BE72" s="70">
        <v>0</v>
      </c>
      <c r="BF72" s="70">
        <v>0</v>
      </c>
      <c r="BG72" s="70">
        <v>20.184652036427916</v>
      </c>
      <c r="BH72" s="70">
        <v>0</v>
      </c>
      <c r="BI72" s="70">
        <v>206.89268337338615</v>
      </c>
      <c r="BJ72" s="70">
        <v>0</v>
      </c>
      <c r="BK72" s="70">
        <v>0</v>
      </c>
      <c r="BL72" s="70">
        <v>108.85294491073626</v>
      </c>
      <c r="BM72" s="70">
        <v>32.43961934425915</v>
      </c>
      <c r="BN72" s="70">
        <v>0</v>
      </c>
      <c r="BO72" s="70">
        <v>3.6044021493621279</v>
      </c>
      <c r="BP72" s="70">
        <v>0</v>
      </c>
      <c r="BQ72" s="70">
        <v>0</v>
      </c>
      <c r="BR72" s="70">
        <v>0</v>
      </c>
      <c r="BS72" s="70">
        <v>0</v>
      </c>
      <c r="BT72" s="22">
        <v>62079.33909889379</v>
      </c>
      <c r="BU72" s="22">
        <v>24514.491239678169</v>
      </c>
      <c r="BV72" s="22">
        <v>0</v>
      </c>
      <c r="BW72" s="22">
        <v>0</v>
      </c>
      <c r="BX72" s="22">
        <v>173.73218359925454</v>
      </c>
      <c r="BY72" s="22">
        <v>63.43747782877346</v>
      </c>
      <c r="BZ72" s="22">
        <v>-2164</v>
      </c>
      <c r="CA72" s="22">
        <v>22587.660901106203</v>
      </c>
      <c r="CB72" s="22">
        <v>84667</v>
      </c>
      <c r="CD72" s="22">
        <f t="shared" si="7"/>
        <v>0</v>
      </c>
      <c r="CE72" s="22">
        <f t="shared" si="8"/>
        <v>0</v>
      </c>
      <c r="CF72" s="22">
        <f t="shared" si="9"/>
        <v>0</v>
      </c>
    </row>
    <row r="73" spans="1:84" x14ac:dyDescent="0.3">
      <c r="A73" s="21" t="s">
        <v>330</v>
      </c>
      <c r="B73" s="21" t="s">
        <v>331</v>
      </c>
      <c r="C73">
        <f t="shared" si="6"/>
        <v>69</v>
      </c>
      <c r="D73" s="93">
        <v>0</v>
      </c>
      <c r="E73" s="93">
        <v>0</v>
      </c>
      <c r="F73" s="93">
        <v>0</v>
      </c>
      <c r="G73" s="32">
        <v>0</v>
      </c>
      <c r="H73" s="76">
        <v>0</v>
      </c>
      <c r="I73" s="70">
        <v>0</v>
      </c>
      <c r="J73" s="70">
        <v>5.5250135583871227</v>
      </c>
      <c r="K73" s="93">
        <v>245.86310334822693</v>
      </c>
      <c r="L73" s="70">
        <v>0</v>
      </c>
      <c r="M73" s="70">
        <v>350.2858596017436</v>
      </c>
      <c r="N73" s="70">
        <v>0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  <c r="T73" s="70">
        <v>181.22044471509761</v>
      </c>
      <c r="U73" s="70">
        <v>215.47552877709774</v>
      </c>
      <c r="V73" s="76">
        <v>0</v>
      </c>
      <c r="W73" s="70">
        <v>0</v>
      </c>
      <c r="X73" s="82">
        <v>16.022539319322661</v>
      </c>
      <c r="Y73" s="70">
        <v>149.17536607645232</v>
      </c>
      <c r="Z73" s="70">
        <v>0</v>
      </c>
      <c r="AA73" s="70">
        <v>6.630016270064548</v>
      </c>
      <c r="AB73" s="70">
        <v>59.117645074742214</v>
      </c>
      <c r="AC73" s="32">
        <v>70.720173547355159</v>
      </c>
      <c r="AD73" s="32">
        <v>1225.4480072502638</v>
      </c>
      <c r="AE73" s="70">
        <v>7827.8392095228764</v>
      </c>
      <c r="AF73" s="70">
        <v>2093.9801386287195</v>
      </c>
      <c r="AG73" s="70">
        <v>134.81033082464577</v>
      </c>
      <c r="AH73" s="70">
        <v>5492.968479748477</v>
      </c>
      <c r="AI73" s="70">
        <v>897.26220188206901</v>
      </c>
      <c r="AJ73" s="70">
        <v>349.1808568900662</v>
      </c>
      <c r="AK73" s="70">
        <v>2083.4826128677842</v>
      </c>
      <c r="AL73" s="70">
        <v>806.09947816868112</v>
      </c>
      <c r="AM73" s="70">
        <v>1804.4694281692339</v>
      </c>
      <c r="AN73" s="70">
        <v>275.69817656351734</v>
      </c>
      <c r="AO73" s="70">
        <v>10.497525760935531</v>
      </c>
      <c r="AP73" s="87">
        <v>80.665197952451976</v>
      </c>
      <c r="AQ73" s="70">
        <v>2598.966377865303</v>
      </c>
      <c r="AR73" s="70">
        <v>0</v>
      </c>
      <c r="AS73" s="70">
        <v>16.575040675161368</v>
      </c>
      <c r="AT73" s="70">
        <v>9.3925230492581075</v>
      </c>
      <c r="AU73" s="70">
        <v>0</v>
      </c>
      <c r="AV73" s="70">
        <v>0</v>
      </c>
      <c r="AW73" s="70">
        <v>0</v>
      </c>
      <c r="AX73" s="70">
        <v>0</v>
      </c>
      <c r="AY73" s="70">
        <v>0</v>
      </c>
      <c r="AZ73" s="70">
        <v>0</v>
      </c>
      <c r="BA73" s="70">
        <v>0</v>
      </c>
      <c r="BB73" s="70">
        <v>0</v>
      </c>
      <c r="BC73" s="70">
        <v>0</v>
      </c>
      <c r="BD73" s="70">
        <v>0</v>
      </c>
      <c r="BE73" s="70">
        <v>35.912588129516294</v>
      </c>
      <c r="BF73" s="70">
        <v>0</v>
      </c>
      <c r="BG73" s="70">
        <v>0.55250135583871218</v>
      </c>
      <c r="BH73" s="70">
        <v>0</v>
      </c>
      <c r="BI73" s="70">
        <v>0</v>
      </c>
      <c r="BJ73" s="70">
        <v>0</v>
      </c>
      <c r="BK73" s="70">
        <v>0</v>
      </c>
      <c r="BL73" s="70">
        <v>8.8400216934193949</v>
      </c>
      <c r="BM73" s="70">
        <v>2.2100054233548487</v>
      </c>
      <c r="BN73" s="70">
        <v>0</v>
      </c>
      <c r="BO73" s="70">
        <v>0</v>
      </c>
      <c r="BP73" s="70">
        <v>0</v>
      </c>
      <c r="BQ73" s="70">
        <v>0</v>
      </c>
      <c r="BR73" s="70">
        <v>0</v>
      </c>
      <c r="BS73" s="70">
        <v>0</v>
      </c>
      <c r="BT73" s="22">
        <v>27054.886392710068</v>
      </c>
      <c r="BU73" s="22">
        <v>21953.442918523873</v>
      </c>
      <c r="BV73" s="22">
        <v>0</v>
      </c>
      <c r="BW73" s="22">
        <v>0</v>
      </c>
      <c r="BX73" s="22">
        <v>280.67068876606584</v>
      </c>
      <c r="BY73" s="22">
        <v>0</v>
      </c>
      <c r="BZ73" s="22">
        <v>408</v>
      </c>
      <c r="CA73" s="22">
        <v>22642.113607289935</v>
      </c>
      <c r="CB73" s="22">
        <v>49697</v>
      </c>
      <c r="CD73" s="22">
        <f t="shared" si="7"/>
        <v>0</v>
      </c>
      <c r="CE73" s="22">
        <f t="shared" si="8"/>
        <v>0</v>
      </c>
      <c r="CF73" s="22">
        <f t="shared" si="9"/>
        <v>0</v>
      </c>
    </row>
    <row r="74" spans="1:84" x14ac:dyDescent="0.3">
      <c r="A74" s="21" t="s">
        <v>332</v>
      </c>
      <c r="B74" s="21" t="s">
        <v>333</v>
      </c>
      <c r="C74">
        <f t="shared" si="6"/>
        <v>70</v>
      </c>
      <c r="D74" s="93">
        <v>0</v>
      </c>
      <c r="E74" s="93">
        <v>0</v>
      </c>
      <c r="F74" s="93">
        <v>0</v>
      </c>
      <c r="G74" s="32">
        <v>0</v>
      </c>
      <c r="H74" s="76">
        <v>0</v>
      </c>
      <c r="I74" s="70">
        <v>0</v>
      </c>
      <c r="J74" s="70">
        <v>76.923842075881709</v>
      </c>
      <c r="K74" s="93">
        <v>0</v>
      </c>
      <c r="L74" s="70">
        <v>0</v>
      </c>
      <c r="M74" s="70">
        <v>0</v>
      </c>
      <c r="N74" s="70">
        <v>0</v>
      </c>
      <c r="O74" s="70">
        <v>0</v>
      </c>
      <c r="P74" s="70">
        <v>0.68074196527328923</v>
      </c>
      <c r="Q74" s="70">
        <v>0</v>
      </c>
      <c r="R74" s="70">
        <v>0</v>
      </c>
      <c r="S74" s="70">
        <v>0</v>
      </c>
      <c r="T74" s="70">
        <v>0</v>
      </c>
      <c r="U74" s="70">
        <v>0</v>
      </c>
      <c r="V74" s="76">
        <v>0</v>
      </c>
      <c r="W74" s="70">
        <v>0</v>
      </c>
      <c r="X74" s="82">
        <v>0</v>
      </c>
      <c r="Y74" s="70">
        <v>0</v>
      </c>
      <c r="Z74" s="70">
        <v>0</v>
      </c>
      <c r="AA74" s="70">
        <v>0</v>
      </c>
      <c r="AB74" s="70">
        <v>0</v>
      </c>
      <c r="AC74" s="32">
        <v>0</v>
      </c>
      <c r="AD74" s="32">
        <v>104.83426265208658</v>
      </c>
      <c r="AE74" s="70">
        <v>258.68194680384994</v>
      </c>
      <c r="AF74" s="70">
        <v>0</v>
      </c>
      <c r="AG74" s="70">
        <v>0</v>
      </c>
      <c r="AH74" s="70">
        <v>757.66580734917113</v>
      </c>
      <c r="AI74" s="70">
        <v>579.99215441284252</v>
      </c>
      <c r="AJ74" s="70">
        <v>0</v>
      </c>
      <c r="AK74" s="70">
        <v>1443.8537083446463</v>
      </c>
      <c r="AL74" s="70">
        <v>23.145226819291828</v>
      </c>
      <c r="AM74" s="70">
        <v>0</v>
      </c>
      <c r="AN74" s="70">
        <v>913.55571739675429</v>
      </c>
      <c r="AO74" s="70">
        <v>0</v>
      </c>
      <c r="AP74" s="87">
        <v>0</v>
      </c>
      <c r="AQ74" s="70">
        <v>217.83742888745257</v>
      </c>
      <c r="AR74" s="70">
        <v>417.97556667779958</v>
      </c>
      <c r="AS74" s="70">
        <v>0</v>
      </c>
      <c r="AT74" s="70">
        <v>0</v>
      </c>
      <c r="AU74" s="70">
        <v>0</v>
      </c>
      <c r="AV74" s="70">
        <v>0</v>
      </c>
      <c r="AW74" s="70">
        <v>0</v>
      </c>
      <c r="AX74" s="70">
        <v>0</v>
      </c>
      <c r="AY74" s="70">
        <v>0</v>
      </c>
      <c r="AZ74" s="70">
        <v>0</v>
      </c>
      <c r="BA74" s="70">
        <v>0</v>
      </c>
      <c r="BB74" s="70">
        <v>0</v>
      </c>
      <c r="BC74" s="70">
        <v>0</v>
      </c>
      <c r="BD74" s="70">
        <v>0</v>
      </c>
      <c r="BE74" s="70">
        <v>0</v>
      </c>
      <c r="BF74" s="70">
        <v>0</v>
      </c>
      <c r="BG74" s="70">
        <v>0</v>
      </c>
      <c r="BH74" s="70">
        <v>0</v>
      </c>
      <c r="BI74" s="70">
        <v>0</v>
      </c>
      <c r="BJ74" s="70">
        <v>0</v>
      </c>
      <c r="BK74" s="70">
        <v>0</v>
      </c>
      <c r="BL74" s="70">
        <v>0</v>
      </c>
      <c r="BM74" s="70">
        <v>0</v>
      </c>
      <c r="BN74" s="70">
        <v>0</v>
      </c>
      <c r="BO74" s="70">
        <v>0</v>
      </c>
      <c r="BP74" s="70">
        <v>0</v>
      </c>
      <c r="BQ74" s="70">
        <v>0</v>
      </c>
      <c r="BR74" s="70">
        <v>0</v>
      </c>
      <c r="BS74" s="70">
        <v>0</v>
      </c>
      <c r="BT74" s="22">
        <v>4795.1464033850498</v>
      </c>
      <c r="BU74" s="22">
        <v>34.853596614950632</v>
      </c>
      <c r="BV74" s="22">
        <v>0</v>
      </c>
      <c r="BW74" s="22">
        <v>0</v>
      </c>
      <c r="BX74" s="22">
        <v>0</v>
      </c>
      <c r="BY74" s="22">
        <v>0</v>
      </c>
      <c r="BZ74" s="22">
        <v>-105</v>
      </c>
      <c r="CA74" s="22">
        <v>-70.146403385049368</v>
      </c>
      <c r="CB74" s="22">
        <v>4725</v>
      </c>
      <c r="CD74" s="22">
        <f t="shared" si="7"/>
        <v>0</v>
      </c>
      <c r="CE74" s="22">
        <f t="shared" si="8"/>
        <v>0</v>
      </c>
      <c r="CF74" s="22">
        <f t="shared" si="9"/>
        <v>0</v>
      </c>
    </row>
    <row r="75" spans="1:84" x14ac:dyDescent="0.3">
      <c r="A75" s="21" t="s">
        <v>334</v>
      </c>
      <c r="B75" s="21" t="s">
        <v>335</v>
      </c>
      <c r="C75">
        <f t="shared" si="6"/>
        <v>71</v>
      </c>
      <c r="D75" s="93">
        <v>389.68168954868565</v>
      </c>
      <c r="E75" s="93">
        <v>575.49017728050922</v>
      </c>
      <c r="F75" s="93">
        <v>50.323132094035557</v>
      </c>
      <c r="G75" s="32">
        <v>43.871448492236127</v>
      </c>
      <c r="H75" s="76">
        <v>1179.3677624089355</v>
      </c>
      <c r="I75" s="70">
        <v>503.87648930053547</v>
      </c>
      <c r="J75" s="70">
        <v>223.87342098244028</v>
      </c>
      <c r="K75" s="93">
        <v>2116.1522213902131</v>
      </c>
      <c r="L75" s="70">
        <v>61.290994217094592</v>
      </c>
      <c r="M75" s="70">
        <v>1973.5700137904455</v>
      </c>
      <c r="N75" s="70">
        <v>3532.9419403453676</v>
      </c>
      <c r="O75" s="70">
        <v>14.193703923958745</v>
      </c>
      <c r="P75" s="70">
        <v>57.419984056014925</v>
      </c>
      <c r="Q75" s="70">
        <v>67.097509458714086</v>
      </c>
      <c r="R75" s="70">
        <v>46.452121932955897</v>
      </c>
      <c r="S75" s="70">
        <v>358.06843989986839</v>
      </c>
      <c r="T75" s="70">
        <v>97.420422387171413</v>
      </c>
      <c r="U75" s="70">
        <v>16.12920900449857</v>
      </c>
      <c r="V75" s="76">
        <v>283.22891011899497</v>
      </c>
      <c r="W75" s="70">
        <v>50.968300454215488</v>
      </c>
      <c r="X75" s="82">
        <v>354.84259809896872</v>
      </c>
      <c r="Y75" s="70">
        <v>706.4593543970376</v>
      </c>
      <c r="Z75" s="70">
        <v>832.26718463212649</v>
      </c>
      <c r="AA75" s="70">
        <v>128.38850367580864</v>
      </c>
      <c r="AB75" s="70">
        <v>118.71097827310953</v>
      </c>
      <c r="AC75" s="32">
        <v>172.90512052822473</v>
      </c>
      <c r="AD75" s="32">
        <v>1961.311814947027</v>
      </c>
      <c r="AE75" s="70">
        <v>160.64692168480582</v>
      </c>
      <c r="AF75" s="70">
        <v>6802.6551897373211</v>
      </c>
      <c r="AG75" s="70">
        <v>783.23438925845062</v>
      </c>
      <c r="AH75" s="70">
        <v>1876.1495914032744</v>
      </c>
      <c r="AI75" s="70">
        <v>4471.0167360470041</v>
      </c>
      <c r="AJ75" s="70">
        <v>2533.5761504266366</v>
      </c>
      <c r="AK75" s="70">
        <v>1506.4681210201668</v>
      </c>
      <c r="AL75" s="70">
        <v>2491.6402070149397</v>
      </c>
      <c r="AM75" s="70">
        <v>1085.1731818226644</v>
      </c>
      <c r="AN75" s="70">
        <v>2570.3507469568931</v>
      </c>
      <c r="AO75" s="70">
        <v>2437.4460647598244</v>
      </c>
      <c r="AP75" s="87">
        <v>450.97268376578018</v>
      </c>
      <c r="AQ75" s="70">
        <v>22027.983321623793</v>
      </c>
      <c r="AR75" s="70">
        <v>235.48645146567921</v>
      </c>
      <c r="AS75" s="70">
        <v>1090.9796970642835</v>
      </c>
      <c r="AT75" s="70">
        <v>67.742677818894009</v>
      </c>
      <c r="AU75" s="70">
        <v>0.64516836017994295</v>
      </c>
      <c r="AV75" s="70">
        <v>0</v>
      </c>
      <c r="AW75" s="70">
        <v>3.8710101610796577</v>
      </c>
      <c r="AX75" s="70">
        <v>152.90490136264651</v>
      </c>
      <c r="AY75" s="70">
        <v>1806.4714085038408</v>
      </c>
      <c r="AZ75" s="70">
        <v>0</v>
      </c>
      <c r="BA75" s="70">
        <v>8.3871886823392607</v>
      </c>
      <c r="BB75" s="70">
        <v>15.484040644318631</v>
      </c>
      <c r="BC75" s="70">
        <v>1.9355050805398288</v>
      </c>
      <c r="BD75" s="70">
        <v>0</v>
      </c>
      <c r="BE75" s="70">
        <v>336.77788401393036</v>
      </c>
      <c r="BF75" s="70">
        <v>0</v>
      </c>
      <c r="BG75" s="70">
        <v>18.064714085038407</v>
      </c>
      <c r="BH75" s="70">
        <v>0</v>
      </c>
      <c r="BI75" s="70">
        <v>0</v>
      </c>
      <c r="BJ75" s="70">
        <v>205.80870689740183</v>
      </c>
      <c r="BK75" s="70">
        <v>74.19436142069344</v>
      </c>
      <c r="BL75" s="70">
        <v>699.36250243505833</v>
      </c>
      <c r="BM75" s="70">
        <v>79.355708302132996</v>
      </c>
      <c r="BN75" s="70">
        <v>0</v>
      </c>
      <c r="BO75" s="70">
        <v>109.0334528704104</v>
      </c>
      <c r="BP75" s="70">
        <v>0</v>
      </c>
      <c r="BQ75" s="70">
        <v>0</v>
      </c>
      <c r="BR75" s="70">
        <v>78.065371581773121</v>
      </c>
      <c r="BS75" s="70">
        <v>0</v>
      </c>
      <c r="BT75" s="22">
        <v>70098.187501911001</v>
      </c>
      <c r="BU75" s="22">
        <v>5725.4081760443687</v>
      </c>
      <c r="BV75" s="22">
        <v>0</v>
      </c>
      <c r="BW75" s="22">
        <v>0</v>
      </c>
      <c r="BX75" s="22">
        <v>12210.456384765601</v>
      </c>
      <c r="BY75" s="22">
        <v>7023.9479372790383</v>
      </c>
      <c r="BZ75" s="22">
        <v>-420</v>
      </c>
      <c r="CA75" s="22">
        <v>24539.812498089013</v>
      </c>
      <c r="CB75" s="22">
        <v>94638</v>
      </c>
      <c r="CD75" s="22">
        <f t="shared" si="7"/>
        <v>0</v>
      </c>
      <c r="CE75" s="22">
        <f t="shared" si="8"/>
        <v>0</v>
      </c>
      <c r="CF75" s="22">
        <f t="shared" si="9"/>
        <v>0</v>
      </c>
    </row>
    <row r="76" spans="1:84" x14ac:dyDescent="0.3">
      <c r="A76" s="21" t="s">
        <v>336</v>
      </c>
      <c r="B76" s="21" t="s">
        <v>337</v>
      </c>
      <c r="C76">
        <f t="shared" si="6"/>
        <v>72</v>
      </c>
      <c r="D76" s="93">
        <v>0</v>
      </c>
      <c r="E76" s="93">
        <v>0</v>
      </c>
      <c r="F76" s="93">
        <v>0</v>
      </c>
      <c r="G76" s="32">
        <v>0</v>
      </c>
      <c r="H76" s="76">
        <v>0</v>
      </c>
      <c r="I76" s="70">
        <v>0</v>
      </c>
      <c r="J76" s="70">
        <v>0</v>
      </c>
      <c r="K76" s="93">
        <v>0</v>
      </c>
      <c r="L76" s="70">
        <v>0</v>
      </c>
      <c r="M76" s="70">
        <v>0</v>
      </c>
      <c r="N76" s="70">
        <v>0</v>
      </c>
      <c r="O76" s="70">
        <v>0</v>
      </c>
      <c r="P76" s="70">
        <v>0</v>
      </c>
      <c r="Q76" s="70">
        <v>0</v>
      </c>
      <c r="R76" s="70">
        <v>0</v>
      </c>
      <c r="S76" s="70">
        <v>0</v>
      </c>
      <c r="T76" s="70">
        <v>0</v>
      </c>
      <c r="U76" s="70">
        <v>71.180133915187653</v>
      </c>
      <c r="V76" s="76">
        <v>0</v>
      </c>
      <c r="W76" s="70">
        <v>0</v>
      </c>
      <c r="X76" s="82">
        <v>0</v>
      </c>
      <c r="Y76" s="70">
        <v>0</v>
      </c>
      <c r="Z76" s="70">
        <v>0</v>
      </c>
      <c r="AA76" s="70">
        <v>0</v>
      </c>
      <c r="AB76" s="70">
        <v>0</v>
      </c>
      <c r="AC76" s="32">
        <v>0</v>
      </c>
      <c r="AD76" s="32">
        <v>0</v>
      </c>
      <c r="AE76" s="70">
        <v>0</v>
      </c>
      <c r="AF76" s="70">
        <v>0</v>
      </c>
      <c r="AG76" s="70">
        <v>3346.3582756418282</v>
      </c>
      <c r="AH76" s="70">
        <v>161.80546732099046</v>
      </c>
      <c r="AI76" s="70">
        <v>23.369918653858598</v>
      </c>
      <c r="AJ76" s="70">
        <v>9.098212605700672</v>
      </c>
      <c r="AK76" s="70">
        <v>71.893719217595574</v>
      </c>
      <c r="AL76" s="70">
        <v>2.4975485584276362</v>
      </c>
      <c r="AM76" s="70">
        <v>10.882175861720414</v>
      </c>
      <c r="AN76" s="70">
        <v>151.99366941288181</v>
      </c>
      <c r="AO76" s="70">
        <v>57.978805820641583</v>
      </c>
      <c r="AP76" s="87">
        <v>0</v>
      </c>
      <c r="AQ76" s="70">
        <v>0</v>
      </c>
      <c r="AR76" s="70">
        <v>0</v>
      </c>
      <c r="AS76" s="70">
        <v>11.774157489730294</v>
      </c>
      <c r="AT76" s="70">
        <v>0</v>
      </c>
      <c r="AU76" s="70">
        <v>0</v>
      </c>
      <c r="AV76" s="70">
        <v>0</v>
      </c>
      <c r="AW76" s="70">
        <v>61.189939681477092</v>
      </c>
      <c r="AX76" s="70">
        <v>0</v>
      </c>
      <c r="AY76" s="70">
        <v>0</v>
      </c>
      <c r="AZ76" s="70">
        <v>0</v>
      </c>
      <c r="BA76" s="70">
        <v>0</v>
      </c>
      <c r="BB76" s="70">
        <v>0</v>
      </c>
      <c r="BC76" s="70">
        <v>132.37007359666472</v>
      </c>
      <c r="BD76" s="70">
        <v>0</v>
      </c>
      <c r="BE76" s="70">
        <v>0</v>
      </c>
      <c r="BF76" s="70">
        <v>0</v>
      </c>
      <c r="BG76" s="70">
        <v>1.4271706048157919</v>
      </c>
      <c r="BH76" s="70">
        <v>0</v>
      </c>
      <c r="BI76" s="70">
        <v>0</v>
      </c>
      <c r="BJ76" s="70">
        <v>0</v>
      </c>
      <c r="BK76" s="70">
        <v>0</v>
      </c>
      <c r="BL76" s="70">
        <v>12.487742792138187</v>
      </c>
      <c r="BM76" s="70">
        <v>5.7086824192631678</v>
      </c>
      <c r="BN76" s="70">
        <v>0</v>
      </c>
      <c r="BO76" s="70">
        <v>0.53518897680592192</v>
      </c>
      <c r="BP76" s="70">
        <v>0.17839632560197399</v>
      </c>
      <c r="BQ76" s="70">
        <v>3.567926512039481</v>
      </c>
      <c r="BR76" s="70">
        <v>41.387947539657965</v>
      </c>
      <c r="BS76" s="70">
        <v>0</v>
      </c>
      <c r="BT76" s="22">
        <v>4177.6851529470277</v>
      </c>
      <c r="BU76" s="22">
        <v>646.31484705297191</v>
      </c>
      <c r="BV76" s="22">
        <v>0</v>
      </c>
      <c r="BW76" s="22">
        <v>0</v>
      </c>
      <c r="BX76" s="22">
        <v>0</v>
      </c>
      <c r="BY76" s="22">
        <v>0</v>
      </c>
      <c r="BZ76" s="22">
        <v>-774</v>
      </c>
      <c r="CA76" s="22">
        <v>-127.68515294702812</v>
      </c>
      <c r="CB76" s="22">
        <v>4050</v>
      </c>
      <c r="CD76" s="22">
        <f t="shared" si="7"/>
        <v>0</v>
      </c>
      <c r="CE76" s="22">
        <f t="shared" si="8"/>
        <v>0</v>
      </c>
      <c r="CF76" s="22">
        <f t="shared" si="9"/>
        <v>0</v>
      </c>
    </row>
    <row r="77" spans="1:84" x14ac:dyDescent="0.3">
      <c r="A77" s="21" t="s">
        <v>338</v>
      </c>
      <c r="B77" s="21" t="s">
        <v>339</v>
      </c>
      <c r="C77">
        <f t="shared" si="6"/>
        <v>73</v>
      </c>
      <c r="D77" s="93">
        <v>0.39203295534077282</v>
      </c>
      <c r="E77" s="93">
        <v>0</v>
      </c>
      <c r="F77" s="93">
        <v>0</v>
      </c>
      <c r="G77" s="32">
        <v>0</v>
      </c>
      <c r="H77" s="76">
        <v>58.804943301115948</v>
      </c>
      <c r="I77" s="70">
        <v>0</v>
      </c>
      <c r="J77" s="70">
        <v>0</v>
      </c>
      <c r="K77" s="93">
        <v>0</v>
      </c>
      <c r="L77" s="70">
        <v>0</v>
      </c>
      <c r="M77" s="70">
        <v>0</v>
      </c>
      <c r="N77" s="70">
        <v>0</v>
      </c>
      <c r="O77" s="70">
        <v>0</v>
      </c>
      <c r="P77" s="70">
        <v>0</v>
      </c>
      <c r="Q77" s="70">
        <v>0</v>
      </c>
      <c r="R77" s="70">
        <v>0</v>
      </c>
      <c r="S77" s="70">
        <v>0</v>
      </c>
      <c r="T77" s="70">
        <v>0</v>
      </c>
      <c r="U77" s="70">
        <v>0</v>
      </c>
      <c r="V77" s="76">
        <v>0</v>
      </c>
      <c r="W77" s="70">
        <v>0</v>
      </c>
      <c r="X77" s="82">
        <v>0</v>
      </c>
      <c r="Y77" s="70">
        <v>0</v>
      </c>
      <c r="Z77" s="70">
        <v>0</v>
      </c>
      <c r="AA77" s="70">
        <v>0</v>
      </c>
      <c r="AB77" s="70">
        <v>0</v>
      </c>
      <c r="AC77" s="32">
        <v>0</v>
      </c>
      <c r="AD77" s="32">
        <v>0</v>
      </c>
      <c r="AE77" s="70">
        <v>0</v>
      </c>
      <c r="AF77" s="70">
        <v>0</v>
      </c>
      <c r="AG77" s="70">
        <v>2831.6540364264029</v>
      </c>
      <c r="AH77" s="70">
        <v>0</v>
      </c>
      <c r="AI77" s="70">
        <v>14.113186392267826</v>
      </c>
      <c r="AJ77" s="70">
        <v>0</v>
      </c>
      <c r="AK77" s="70">
        <v>1.1760988660223193</v>
      </c>
      <c r="AL77" s="70">
        <v>24.698076186468693</v>
      </c>
      <c r="AM77" s="70">
        <v>0</v>
      </c>
      <c r="AN77" s="70">
        <v>97.616205879852473</v>
      </c>
      <c r="AO77" s="70">
        <v>23.521977320446378</v>
      </c>
      <c r="AP77" s="87">
        <v>9.0167579728377785</v>
      </c>
      <c r="AQ77" s="70">
        <v>0</v>
      </c>
      <c r="AR77" s="70">
        <v>1.9601647767038644</v>
      </c>
      <c r="AS77" s="70">
        <v>93.695876326444719</v>
      </c>
      <c r="AT77" s="70">
        <v>0</v>
      </c>
      <c r="AU77" s="70">
        <v>0</v>
      </c>
      <c r="AV77" s="70">
        <v>0</v>
      </c>
      <c r="AW77" s="70">
        <v>32.538735293284155</v>
      </c>
      <c r="AX77" s="70">
        <v>0.39203295534077282</v>
      </c>
      <c r="AY77" s="70">
        <v>0</v>
      </c>
      <c r="AZ77" s="70">
        <v>0</v>
      </c>
      <c r="BA77" s="70">
        <v>218.75438908015127</v>
      </c>
      <c r="BB77" s="70">
        <v>6.272527285452365</v>
      </c>
      <c r="BC77" s="70">
        <v>1962.1249414805686</v>
      </c>
      <c r="BD77" s="70">
        <v>299.51317788035067</v>
      </c>
      <c r="BE77" s="70">
        <v>0.39203295534077282</v>
      </c>
      <c r="BF77" s="70">
        <v>295.200815371602</v>
      </c>
      <c r="BG77" s="70">
        <v>304.21757334443976</v>
      </c>
      <c r="BH77" s="70">
        <v>113.6895570488242</v>
      </c>
      <c r="BI77" s="70">
        <v>41.163460310781154</v>
      </c>
      <c r="BJ77" s="70">
        <v>346.94916547658408</v>
      </c>
      <c r="BK77" s="70">
        <v>25.482142097150231</v>
      </c>
      <c r="BL77" s="70">
        <v>171.3184014839178</v>
      </c>
      <c r="BM77" s="70">
        <v>572.76014775286922</v>
      </c>
      <c r="BN77" s="70">
        <v>116.82582069155032</v>
      </c>
      <c r="BO77" s="70">
        <v>63.901371720545988</v>
      </c>
      <c r="BP77" s="70">
        <v>80.758788800199213</v>
      </c>
      <c r="BQ77" s="70">
        <v>3.5282965980669565</v>
      </c>
      <c r="BR77" s="70">
        <v>368.11894506498584</v>
      </c>
      <c r="BS77" s="70">
        <v>0</v>
      </c>
      <c r="BT77" s="22">
        <v>8180.55167909591</v>
      </c>
      <c r="BU77" s="22">
        <v>446.22185567010314</v>
      </c>
      <c r="BV77" s="22">
        <v>0</v>
      </c>
      <c r="BW77" s="22">
        <v>0</v>
      </c>
      <c r="BX77" s="22">
        <v>7711.2882315530032</v>
      </c>
      <c r="BY77" s="22">
        <v>7639.9382336809849</v>
      </c>
      <c r="BZ77" s="22">
        <v>-385</v>
      </c>
      <c r="CA77" s="22">
        <v>15412.448320904094</v>
      </c>
      <c r="CB77" s="22">
        <v>23593</v>
      </c>
      <c r="CD77" s="22">
        <f t="shared" si="7"/>
        <v>0</v>
      </c>
      <c r="CE77" s="22">
        <f t="shared" si="8"/>
        <v>0</v>
      </c>
      <c r="CF77" s="22">
        <f t="shared" si="9"/>
        <v>0</v>
      </c>
    </row>
    <row r="78" spans="1:84" x14ac:dyDescent="0.3">
      <c r="A78" s="23" t="s">
        <v>340</v>
      </c>
      <c r="B78" s="21" t="s">
        <v>341</v>
      </c>
      <c r="C78">
        <f t="shared" si="6"/>
        <v>74</v>
      </c>
      <c r="D78" s="93">
        <v>0</v>
      </c>
      <c r="E78" s="93">
        <v>0</v>
      </c>
      <c r="F78" s="93">
        <v>0</v>
      </c>
      <c r="G78" s="32">
        <v>0</v>
      </c>
      <c r="H78" s="76">
        <v>0</v>
      </c>
      <c r="I78" s="70">
        <v>0</v>
      </c>
      <c r="J78" s="70">
        <v>0</v>
      </c>
      <c r="K78" s="93">
        <v>0</v>
      </c>
      <c r="L78" s="70">
        <v>0</v>
      </c>
      <c r="M78" s="70">
        <v>0</v>
      </c>
      <c r="N78" s="70">
        <v>0</v>
      </c>
      <c r="O78" s="70">
        <v>0</v>
      </c>
      <c r="P78" s="70">
        <v>0</v>
      </c>
      <c r="Q78" s="70">
        <v>0</v>
      </c>
      <c r="R78" s="70">
        <v>0</v>
      </c>
      <c r="S78" s="70">
        <v>0</v>
      </c>
      <c r="T78" s="70">
        <v>0</v>
      </c>
      <c r="U78" s="70">
        <v>0</v>
      </c>
      <c r="V78" s="76">
        <v>0</v>
      </c>
      <c r="W78" s="70">
        <v>0</v>
      </c>
      <c r="X78" s="82">
        <v>0</v>
      </c>
      <c r="Y78" s="70">
        <v>0</v>
      </c>
      <c r="Z78" s="70">
        <v>0</v>
      </c>
      <c r="AA78" s="70">
        <v>0</v>
      </c>
      <c r="AB78" s="70">
        <v>0</v>
      </c>
      <c r="AC78" s="32">
        <v>0</v>
      </c>
      <c r="AD78" s="32">
        <v>0</v>
      </c>
      <c r="AE78" s="70">
        <v>0</v>
      </c>
      <c r="AF78" s="70">
        <v>0</v>
      </c>
      <c r="AG78" s="70">
        <v>7675.1954951599228</v>
      </c>
      <c r="AH78" s="70">
        <v>5.3439848662138605</v>
      </c>
      <c r="AI78" s="70">
        <v>0</v>
      </c>
      <c r="AJ78" s="70">
        <v>92.080970002454222</v>
      </c>
      <c r="AK78" s="70">
        <v>0</v>
      </c>
      <c r="AL78" s="70">
        <v>23.020242500613556</v>
      </c>
      <c r="AM78" s="70">
        <v>14.387651562883471</v>
      </c>
      <c r="AN78" s="70">
        <v>1.644303035758111</v>
      </c>
      <c r="AO78" s="70">
        <v>0</v>
      </c>
      <c r="AP78" s="87">
        <v>0</v>
      </c>
      <c r="AQ78" s="70">
        <v>6.5772121430324439</v>
      </c>
      <c r="AR78" s="70">
        <v>0</v>
      </c>
      <c r="AS78" s="70">
        <v>12.743348527125356</v>
      </c>
      <c r="AT78" s="70">
        <v>0.82215151787905549</v>
      </c>
      <c r="AU78" s="70">
        <v>0</v>
      </c>
      <c r="AV78" s="70">
        <v>6.1661363840929155</v>
      </c>
      <c r="AW78" s="70">
        <v>20.142712188036864</v>
      </c>
      <c r="AX78" s="70">
        <v>0</v>
      </c>
      <c r="AY78" s="70">
        <v>0</v>
      </c>
      <c r="AZ78" s="70">
        <v>0</v>
      </c>
      <c r="BA78" s="70">
        <v>69.06072750184066</v>
      </c>
      <c r="BB78" s="70">
        <v>191.56130366581993</v>
      </c>
      <c r="BC78" s="70">
        <v>0</v>
      </c>
      <c r="BD78" s="70">
        <v>86.736985136240349</v>
      </c>
      <c r="BE78" s="70">
        <v>0</v>
      </c>
      <c r="BF78" s="70">
        <v>69.882879019719695</v>
      </c>
      <c r="BG78" s="70">
        <v>63.305666876687276</v>
      </c>
      <c r="BH78" s="70">
        <v>1.233227276818583</v>
      </c>
      <c r="BI78" s="70">
        <v>0</v>
      </c>
      <c r="BJ78" s="70">
        <v>640.45603242778429</v>
      </c>
      <c r="BK78" s="70">
        <v>108.52400036003532</v>
      </c>
      <c r="BL78" s="70">
        <v>6.9882879019719724</v>
      </c>
      <c r="BM78" s="70">
        <v>3.288606071516222</v>
      </c>
      <c r="BN78" s="70">
        <v>1.644303035758111</v>
      </c>
      <c r="BO78" s="70">
        <v>0.41107575893952775</v>
      </c>
      <c r="BP78" s="70">
        <v>1.233227276818583</v>
      </c>
      <c r="BQ78" s="70">
        <v>47.273712278045707</v>
      </c>
      <c r="BR78" s="70">
        <v>264.32171299811631</v>
      </c>
      <c r="BS78" s="70">
        <v>0</v>
      </c>
      <c r="BT78" s="22">
        <v>9414.0459554741228</v>
      </c>
      <c r="BU78" s="22">
        <v>1076.9640660587004</v>
      </c>
      <c r="BV78" s="22">
        <v>0</v>
      </c>
      <c r="BW78" s="22">
        <v>0</v>
      </c>
      <c r="BX78" s="22">
        <v>21965.833178933666</v>
      </c>
      <c r="BY78" s="22">
        <v>12647.156799533514</v>
      </c>
      <c r="BZ78" s="22">
        <v>-1651</v>
      </c>
      <c r="CA78" s="22">
        <v>34038.954044525875</v>
      </c>
      <c r="CB78" s="22">
        <v>43453</v>
      </c>
      <c r="CD78" s="22">
        <f t="shared" si="7"/>
        <v>0</v>
      </c>
      <c r="CE78" s="22">
        <f t="shared" si="8"/>
        <v>0</v>
      </c>
      <c r="CF78" s="22">
        <f t="shared" si="9"/>
        <v>0</v>
      </c>
    </row>
    <row r="79" spans="1:84" x14ac:dyDescent="0.3">
      <c r="A79" s="21" t="s">
        <v>342</v>
      </c>
      <c r="B79" s="21" t="s">
        <v>343</v>
      </c>
      <c r="C79">
        <f t="shared" si="6"/>
        <v>75</v>
      </c>
      <c r="D79" s="93">
        <v>0</v>
      </c>
      <c r="E79" s="93">
        <v>0</v>
      </c>
      <c r="F79" s="93">
        <v>0</v>
      </c>
      <c r="G79" s="32">
        <v>0</v>
      </c>
      <c r="H79" s="76">
        <v>142.49921845133869</v>
      </c>
      <c r="I79" s="70">
        <v>0</v>
      </c>
      <c r="J79" s="70">
        <v>0</v>
      </c>
      <c r="K79" s="93">
        <v>11.213950012485393</v>
      </c>
      <c r="L79" s="70">
        <v>0</v>
      </c>
      <c r="M79" s="70">
        <v>0</v>
      </c>
      <c r="N79" s="70">
        <v>0</v>
      </c>
      <c r="O79" s="70">
        <v>0</v>
      </c>
      <c r="P79" s="70">
        <v>0</v>
      </c>
      <c r="Q79" s="70">
        <v>0</v>
      </c>
      <c r="R79" s="70">
        <v>0</v>
      </c>
      <c r="S79" s="70">
        <v>0</v>
      </c>
      <c r="T79" s="70">
        <v>0</v>
      </c>
      <c r="U79" s="70">
        <v>99.010973280968543</v>
      </c>
      <c r="V79" s="76">
        <v>0</v>
      </c>
      <c r="W79" s="70">
        <v>0</v>
      </c>
      <c r="X79" s="82">
        <v>0</v>
      </c>
      <c r="Y79" s="70">
        <v>0</v>
      </c>
      <c r="Z79" s="70">
        <v>0</v>
      </c>
      <c r="AA79" s="70">
        <v>0</v>
      </c>
      <c r="AB79" s="70">
        <v>0</v>
      </c>
      <c r="AC79" s="32">
        <v>0</v>
      </c>
      <c r="AD79" s="32">
        <v>0</v>
      </c>
      <c r="AE79" s="70">
        <v>0</v>
      </c>
      <c r="AF79" s="70">
        <v>0</v>
      </c>
      <c r="AG79" s="70">
        <v>907.78292905948797</v>
      </c>
      <c r="AH79" s="70">
        <v>12.855015867971055</v>
      </c>
      <c r="AI79" s="70">
        <v>253.54467467253562</v>
      </c>
      <c r="AJ79" s="70">
        <v>74.668496424597848</v>
      </c>
      <c r="AK79" s="70">
        <v>0.54702195182855562</v>
      </c>
      <c r="AL79" s="70">
        <v>19.419279289913721</v>
      </c>
      <c r="AM79" s="70">
        <v>18.872257338085166</v>
      </c>
      <c r="AN79" s="70">
        <v>134.84091112573898</v>
      </c>
      <c r="AO79" s="70">
        <v>3.5556426868856117</v>
      </c>
      <c r="AP79" s="87">
        <v>1.3675548795713892</v>
      </c>
      <c r="AQ79" s="70">
        <v>280.34875031213483</v>
      </c>
      <c r="AR79" s="70">
        <v>0</v>
      </c>
      <c r="AS79" s="70">
        <v>46.223354929512944</v>
      </c>
      <c r="AT79" s="70">
        <v>0</v>
      </c>
      <c r="AU79" s="70">
        <v>0</v>
      </c>
      <c r="AV79" s="70">
        <v>0</v>
      </c>
      <c r="AW79" s="70">
        <v>15.863636603028112</v>
      </c>
      <c r="AX79" s="70">
        <v>0</v>
      </c>
      <c r="AY79" s="70">
        <v>0</v>
      </c>
      <c r="AZ79" s="70">
        <v>0</v>
      </c>
      <c r="BA79" s="70">
        <v>15.590125627113837</v>
      </c>
      <c r="BB79" s="70">
        <v>0</v>
      </c>
      <c r="BC79" s="70">
        <v>11.760971964313949</v>
      </c>
      <c r="BD79" s="70">
        <v>0</v>
      </c>
      <c r="BE79" s="70">
        <v>0</v>
      </c>
      <c r="BF79" s="70">
        <v>0</v>
      </c>
      <c r="BG79" s="70">
        <v>557.68887988921279</v>
      </c>
      <c r="BH79" s="70">
        <v>2.7351097591427784</v>
      </c>
      <c r="BI79" s="70">
        <v>0</v>
      </c>
      <c r="BJ79" s="70">
        <v>0</v>
      </c>
      <c r="BK79" s="70">
        <v>0</v>
      </c>
      <c r="BL79" s="70">
        <v>46.496865905427235</v>
      </c>
      <c r="BM79" s="70">
        <v>50.052508592312833</v>
      </c>
      <c r="BN79" s="70">
        <v>0</v>
      </c>
      <c r="BO79" s="70">
        <v>120.61834037819655</v>
      </c>
      <c r="BP79" s="70">
        <v>77.403606183740649</v>
      </c>
      <c r="BQ79" s="70">
        <v>0</v>
      </c>
      <c r="BR79" s="70">
        <v>13.128526843885336</v>
      </c>
      <c r="BS79" s="70">
        <v>0</v>
      </c>
      <c r="BT79" s="22">
        <v>2918.0886020294297</v>
      </c>
      <c r="BU79" s="22">
        <v>1329.1558204809166</v>
      </c>
      <c r="BV79" s="22">
        <v>0</v>
      </c>
      <c r="BW79" s="22">
        <v>0</v>
      </c>
      <c r="BX79" s="22">
        <v>1543.6959480601845</v>
      </c>
      <c r="BY79" s="22">
        <v>4526.0596294294692</v>
      </c>
      <c r="BZ79" s="22">
        <v>-403</v>
      </c>
      <c r="CA79" s="22">
        <v>6995.9113979705699</v>
      </c>
      <c r="CB79" s="22">
        <v>9914</v>
      </c>
      <c r="CD79" s="22">
        <f t="shared" si="7"/>
        <v>0</v>
      </c>
      <c r="CE79" s="22">
        <f t="shared" si="8"/>
        <v>0</v>
      </c>
      <c r="CF79" s="22">
        <f t="shared" si="9"/>
        <v>0</v>
      </c>
    </row>
    <row r="80" spans="1:84" x14ac:dyDescent="0.3">
      <c r="A80" s="21" t="s">
        <v>344</v>
      </c>
      <c r="B80" s="21" t="s">
        <v>345</v>
      </c>
      <c r="C80">
        <f t="shared" si="6"/>
        <v>76</v>
      </c>
      <c r="D80" s="93">
        <v>37.696218200895068</v>
      </c>
      <c r="E80" s="93">
        <v>86.387166710384534</v>
      </c>
      <c r="F80" s="93">
        <v>6.2827030334825116</v>
      </c>
      <c r="G80" s="32">
        <v>16.753874755953365</v>
      </c>
      <c r="H80" s="76">
        <v>159.16181018155697</v>
      </c>
      <c r="I80" s="70">
        <v>16.753874755953365</v>
      </c>
      <c r="J80" s="70">
        <v>14.136081825335651</v>
      </c>
      <c r="K80" s="93">
        <v>40.314011131512778</v>
      </c>
      <c r="L80" s="70">
        <v>16.230316169829816</v>
      </c>
      <c r="M80" s="70">
        <v>62.303471748701583</v>
      </c>
      <c r="N80" s="70">
        <v>16.753874755953365</v>
      </c>
      <c r="O80" s="70">
        <v>1.5706757583706279</v>
      </c>
      <c r="P80" s="70">
        <v>31.413515167412559</v>
      </c>
      <c r="Q80" s="70">
        <v>4.1884686889883413</v>
      </c>
      <c r="R80" s="70">
        <v>6.8062616196060537</v>
      </c>
      <c r="S80" s="70">
        <v>17.277433342076904</v>
      </c>
      <c r="T80" s="70">
        <v>48.167389923365924</v>
      </c>
      <c r="U80" s="70">
        <v>3.6649101028647988</v>
      </c>
      <c r="V80" s="76">
        <v>4.1884686889883413</v>
      </c>
      <c r="W80" s="70">
        <v>6.2827030334825116</v>
      </c>
      <c r="X80" s="82">
        <v>80.104463676902043</v>
      </c>
      <c r="Y80" s="70">
        <v>14.136081825335651</v>
      </c>
      <c r="Z80" s="70">
        <v>5.7591444473589677</v>
      </c>
      <c r="AA80" s="70">
        <v>7.8533787918531397</v>
      </c>
      <c r="AB80" s="70">
        <v>58.115003059713224</v>
      </c>
      <c r="AC80" s="32">
        <v>111.51797884431457</v>
      </c>
      <c r="AD80" s="32">
        <v>15.706757583706279</v>
      </c>
      <c r="AE80" s="70">
        <v>67.015499023813462</v>
      </c>
      <c r="AF80" s="70">
        <v>26.701487892300673</v>
      </c>
      <c r="AG80" s="70">
        <v>1557.5867937175394</v>
      </c>
      <c r="AH80" s="70">
        <v>6404.1686254631722</v>
      </c>
      <c r="AI80" s="70">
        <v>2210.4643506135972</v>
      </c>
      <c r="AJ80" s="70">
        <v>834.02882769480357</v>
      </c>
      <c r="AK80" s="70">
        <v>682.7203963050996</v>
      </c>
      <c r="AL80" s="70">
        <v>361.77898301136793</v>
      </c>
      <c r="AM80" s="70">
        <v>215.18257889677602</v>
      </c>
      <c r="AN80" s="70">
        <v>1923.0306868317716</v>
      </c>
      <c r="AO80" s="70">
        <v>5498.9358300555668</v>
      </c>
      <c r="AP80" s="87">
        <v>156.54401725093928</v>
      </c>
      <c r="AQ80" s="70">
        <v>8175.8908809052418</v>
      </c>
      <c r="AR80" s="70">
        <v>362.82610018361515</v>
      </c>
      <c r="AS80" s="70">
        <v>770.67823877385479</v>
      </c>
      <c r="AT80" s="70">
        <v>957.06509543383584</v>
      </c>
      <c r="AU80" s="70">
        <v>13.612523239212107</v>
      </c>
      <c r="AV80" s="70">
        <v>0.52355858612354267</v>
      </c>
      <c r="AW80" s="70">
        <v>63.874147507072202</v>
      </c>
      <c r="AX80" s="70">
        <v>26.177929306177127</v>
      </c>
      <c r="AY80" s="70">
        <v>16.753874755953365</v>
      </c>
      <c r="AZ80" s="70">
        <v>4.1884686889883413</v>
      </c>
      <c r="BA80" s="70">
        <v>47.643831337242382</v>
      </c>
      <c r="BB80" s="70">
        <v>671.7256659965052</v>
      </c>
      <c r="BC80" s="70">
        <v>11.518288894717935</v>
      </c>
      <c r="BD80" s="70">
        <v>39.790452545389243</v>
      </c>
      <c r="BE80" s="70">
        <v>390.05114666203923</v>
      </c>
      <c r="BF80" s="70">
        <v>585.86205787224424</v>
      </c>
      <c r="BG80" s="70">
        <v>42.408245476006954</v>
      </c>
      <c r="BH80" s="70">
        <v>31.413515167412559</v>
      </c>
      <c r="BI80" s="70">
        <v>26.701487892300673</v>
      </c>
      <c r="BJ80" s="70">
        <v>457.06664568585279</v>
      </c>
      <c r="BK80" s="70">
        <v>1.0471171722470853</v>
      </c>
      <c r="BL80" s="70">
        <v>64.397706093195737</v>
      </c>
      <c r="BM80" s="70">
        <v>50.785182853983642</v>
      </c>
      <c r="BN80" s="70">
        <v>0</v>
      </c>
      <c r="BO80" s="70">
        <v>5.7591444473589677</v>
      </c>
      <c r="BP80" s="70">
        <v>2.0942343444941707</v>
      </c>
      <c r="BQ80" s="70">
        <v>50.785182853983642</v>
      </c>
      <c r="BR80" s="70">
        <v>441.88344668827</v>
      </c>
      <c r="BS80" s="70">
        <v>0</v>
      </c>
      <c r="BT80" s="22">
        <v>34140.208283943968</v>
      </c>
      <c r="BU80" s="22">
        <v>7536.6810630255795</v>
      </c>
      <c r="BV80" s="22">
        <v>0</v>
      </c>
      <c r="BW80" s="22">
        <v>0</v>
      </c>
      <c r="BX80" s="22">
        <v>2277.4798496374106</v>
      </c>
      <c r="BY80" s="22">
        <v>12692.630803393045</v>
      </c>
      <c r="BZ80" s="22">
        <v>-335</v>
      </c>
      <c r="CA80" s="22">
        <v>22171.791716056032</v>
      </c>
      <c r="CB80" s="22">
        <v>56312</v>
      </c>
      <c r="CD80" s="22">
        <f t="shared" si="7"/>
        <v>0</v>
      </c>
      <c r="CE80" s="22">
        <f t="shared" si="8"/>
        <v>0</v>
      </c>
      <c r="CF80" s="22">
        <f t="shared" si="9"/>
        <v>0</v>
      </c>
    </row>
    <row r="81" spans="1:84" x14ac:dyDescent="0.3">
      <c r="A81" s="21" t="s">
        <v>346</v>
      </c>
      <c r="B81" s="23" t="s">
        <v>347</v>
      </c>
      <c r="C81">
        <f t="shared" si="6"/>
        <v>77</v>
      </c>
      <c r="D81" s="93">
        <v>0</v>
      </c>
      <c r="E81" s="93">
        <v>0</v>
      </c>
      <c r="F81" s="93">
        <v>0</v>
      </c>
      <c r="G81" s="32">
        <v>0</v>
      </c>
      <c r="H81" s="76">
        <v>0</v>
      </c>
      <c r="I81" s="70">
        <v>0</v>
      </c>
      <c r="J81" s="70">
        <v>0</v>
      </c>
      <c r="K81" s="93">
        <v>0</v>
      </c>
      <c r="L81" s="70">
        <v>0</v>
      </c>
      <c r="M81" s="70">
        <v>0</v>
      </c>
      <c r="N81" s="70">
        <v>0</v>
      </c>
      <c r="O81" s="70">
        <v>0</v>
      </c>
      <c r="P81" s="70">
        <v>0</v>
      </c>
      <c r="Q81" s="70">
        <v>0</v>
      </c>
      <c r="R81" s="70">
        <v>0</v>
      </c>
      <c r="S81" s="70">
        <v>0</v>
      </c>
      <c r="T81" s="70">
        <v>0</v>
      </c>
      <c r="U81" s="70">
        <v>0</v>
      </c>
      <c r="V81" s="76">
        <v>0</v>
      </c>
      <c r="W81" s="70">
        <v>0</v>
      </c>
      <c r="X81" s="82">
        <v>0</v>
      </c>
      <c r="Y81" s="70">
        <v>0</v>
      </c>
      <c r="Z81" s="70">
        <v>3.1087018093852294</v>
      </c>
      <c r="AA81" s="70">
        <v>0</v>
      </c>
      <c r="AB81" s="70">
        <v>0</v>
      </c>
      <c r="AC81" s="32">
        <v>0</v>
      </c>
      <c r="AD81" s="32">
        <v>0</v>
      </c>
      <c r="AE81" s="70">
        <v>0</v>
      </c>
      <c r="AF81" s="70">
        <v>0.38858772617315368</v>
      </c>
      <c r="AG81" s="70">
        <v>0</v>
      </c>
      <c r="AH81" s="70">
        <v>512.93579854856296</v>
      </c>
      <c r="AI81" s="70">
        <v>6.9945790711167684</v>
      </c>
      <c r="AJ81" s="70">
        <v>8.1603422496362246</v>
      </c>
      <c r="AK81" s="70">
        <v>0</v>
      </c>
      <c r="AL81" s="70">
        <v>1.5543509046926147</v>
      </c>
      <c r="AM81" s="70">
        <v>0</v>
      </c>
      <c r="AN81" s="70">
        <v>0</v>
      </c>
      <c r="AO81" s="70">
        <v>0</v>
      </c>
      <c r="AP81" s="87">
        <v>0</v>
      </c>
      <c r="AQ81" s="70">
        <v>0</v>
      </c>
      <c r="AR81" s="70">
        <v>0</v>
      </c>
      <c r="AS81" s="70">
        <v>0</v>
      </c>
      <c r="AT81" s="70">
        <v>0</v>
      </c>
      <c r="AU81" s="70">
        <v>0</v>
      </c>
      <c r="AV81" s="70">
        <v>0</v>
      </c>
      <c r="AW81" s="70">
        <v>0</v>
      </c>
      <c r="AX81" s="70">
        <v>1.1657631785194611</v>
      </c>
      <c r="AY81" s="70">
        <v>0</v>
      </c>
      <c r="AZ81" s="70">
        <v>0</v>
      </c>
      <c r="BA81" s="70">
        <v>0</v>
      </c>
      <c r="BB81" s="70">
        <v>0</v>
      </c>
      <c r="BC81" s="70">
        <v>0</v>
      </c>
      <c r="BD81" s="70">
        <v>0</v>
      </c>
      <c r="BE81" s="70">
        <v>0</v>
      </c>
      <c r="BF81" s="70">
        <v>0</v>
      </c>
      <c r="BG81" s="70">
        <v>0</v>
      </c>
      <c r="BH81" s="70">
        <v>0.77717545234630736</v>
      </c>
      <c r="BI81" s="70">
        <v>0</v>
      </c>
      <c r="BJ81" s="70">
        <v>0</v>
      </c>
      <c r="BK81" s="70">
        <v>0</v>
      </c>
      <c r="BL81" s="70">
        <v>0</v>
      </c>
      <c r="BM81" s="70">
        <v>0</v>
      </c>
      <c r="BN81" s="70">
        <v>0</v>
      </c>
      <c r="BO81" s="70">
        <v>0</v>
      </c>
      <c r="BP81" s="70">
        <v>0</v>
      </c>
      <c r="BQ81" s="70">
        <v>0</v>
      </c>
      <c r="BR81" s="70">
        <v>277.06304876145856</v>
      </c>
      <c r="BS81" s="70">
        <v>0</v>
      </c>
      <c r="BT81" s="22">
        <v>812.14834770189134</v>
      </c>
      <c r="BU81" s="22">
        <v>468.22277847309135</v>
      </c>
      <c r="BV81" s="22">
        <v>0</v>
      </c>
      <c r="BW81" s="22">
        <v>0</v>
      </c>
      <c r="BX81" s="22">
        <v>14960.627457666411</v>
      </c>
      <c r="BY81" s="22">
        <v>715.00141615860264</v>
      </c>
      <c r="BZ81" s="22">
        <v>828</v>
      </c>
      <c r="CA81" s="22">
        <v>16971.851652298112</v>
      </c>
      <c r="CB81" s="22">
        <v>17784</v>
      </c>
      <c r="CD81" s="22">
        <f t="shared" si="7"/>
        <v>0</v>
      </c>
      <c r="CE81" s="22">
        <f t="shared" si="8"/>
        <v>0</v>
      </c>
      <c r="CF81" s="22">
        <f t="shared" si="9"/>
        <v>0</v>
      </c>
    </row>
    <row r="82" spans="1:84" x14ac:dyDescent="0.3">
      <c r="A82" s="21" t="s">
        <v>348</v>
      </c>
      <c r="B82" s="23" t="s">
        <v>349</v>
      </c>
      <c r="C82">
        <f t="shared" si="6"/>
        <v>78</v>
      </c>
      <c r="D82" s="93">
        <v>0</v>
      </c>
      <c r="E82" s="93">
        <v>0</v>
      </c>
      <c r="F82" s="93">
        <v>0</v>
      </c>
      <c r="G82" s="32">
        <v>0</v>
      </c>
      <c r="H82" s="76">
        <v>0</v>
      </c>
      <c r="I82" s="70">
        <v>0</v>
      </c>
      <c r="J82" s="70">
        <v>0</v>
      </c>
      <c r="K82" s="93">
        <v>0</v>
      </c>
      <c r="L82" s="70">
        <v>0</v>
      </c>
      <c r="M82" s="70">
        <v>0</v>
      </c>
      <c r="N82" s="70">
        <v>0</v>
      </c>
      <c r="O82" s="70">
        <v>0</v>
      </c>
      <c r="P82" s="70">
        <v>0</v>
      </c>
      <c r="Q82" s="70">
        <v>0</v>
      </c>
      <c r="R82" s="70">
        <v>0</v>
      </c>
      <c r="S82" s="70">
        <v>0</v>
      </c>
      <c r="T82" s="70">
        <v>0</v>
      </c>
      <c r="U82" s="70">
        <v>0</v>
      </c>
      <c r="V82" s="76">
        <v>0</v>
      </c>
      <c r="W82" s="70">
        <v>0</v>
      </c>
      <c r="X82" s="82">
        <v>0</v>
      </c>
      <c r="Y82" s="70">
        <v>0</v>
      </c>
      <c r="Z82" s="70">
        <v>0</v>
      </c>
      <c r="AA82" s="70">
        <v>0</v>
      </c>
      <c r="AB82" s="70">
        <v>0</v>
      </c>
      <c r="AC82" s="32">
        <v>0</v>
      </c>
      <c r="AD82" s="32">
        <v>0</v>
      </c>
      <c r="AE82" s="70">
        <v>0</v>
      </c>
      <c r="AF82" s="70">
        <v>0</v>
      </c>
      <c r="AG82" s="70">
        <v>0</v>
      </c>
      <c r="AH82" s="70">
        <v>0</v>
      </c>
      <c r="AI82" s="70">
        <v>1964.9015134226779</v>
      </c>
      <c r="AJ82" s="70">
        <v>0</v>
      </c>
      <c r="AK82" s="70">
        <v>0</v>
      </c>
      <c r="AL82" s="70">
        <v>0</v>
      </c>
      <c r="AM82" s="70">
        <v>0</v>
      </c>
      <c r="AN82" s="70">
        <v>1001.932783048391</v>
      </c>
      <c r="AO82" s="70">
        <v>0</v>
      </c>
      <c r="AP82" s="87">
        <v>0</v>
      </c>
      <c r="AQ82" s="70">
        <v>0</v>
      </c>
      <c r="AR82" s="70">
        <v>0</v>
      </c>
      <c r="AS82" s="70">
        <v>0</v>
      </c>
      <c r="AT82" s="70">
        <v>0</v>
      </c>
      <c r="AU82" s="70">
        <v>0</v>
      </c>
      <c r="AV82" s="70">
        <v>0</v>
      </c>
      <c r="AW82" s="70">
        <v>0</v>
      </c>
      <c r="AX82" s="70">
        <v>0</v>
      </c>
      <c r="AY82" s="70">
        <v>0</v>
      </c>
      <c r="AZ82" s="70">
        <v>0</v>
      </c>
      <c r="BA82" s="70">
        <v>0</v>
      </c>
      <c r="BB82" s="70">
        <v>0</v>
      </c>
      <c r="BC82" s="70">
        <v>0</v>
      </c>
      <c r="BD82" s="70">
        <v>0</v>
      </c>
      <c r="BE82" s="70">
        <v>0</v>
      </c>
      <c r="BF82" s="70">
        <v>0</v>
      </c>
      <c r="BG82" s="70">
        <v>0</v>
      </c>
      <c r="BH82" s="70">
        <v>0</v>
      </c>
      <c r="BI82" s="70">
        <v>0</v>
      </c>
      <c r="BJ82" s="70">
        <v>0</v>
      </c>
      <c r="BK82" s="70">
        <v>0</v>
      </c>
      <c r="BL82" s="70">
        <v>0</v>
      </c>
      <c r="BM82" s="70">
        <v>0</v>
      </c>
      <c r="BN82" s="70">
        <v>0</v>
      </c>
      <c r="BO82" s="70">
        <v>0</v>
      </c>
      <c r="BP82" s="70">
        <v>0</v>
      </c>
      <c r="BQ82" s="70">
        <v>0</v>
      </c>
      <c r="BR82" s="70">
        <v>0</v>
      </c>
      <c r="BS82" s="70">
        <v>0</v>
      </c>
      <c r="BT82" s="22">
        <v>2966.8342964710696</v>
      </c>
      <c r="BU82" s="22">
        <v>1848.0579298500561</v>
      </c>
      <c r="BV82" s="22">
        <v>0</v>
      </c>
      <c r="BW82" s="22">
        <v>0</v>
      </c>
      <c r="BX82" s="22">
        <v>209.43178312330951</v>
      </c>
      <c r="BY82" s="22">
        <v>16319.675990555563</v>
      </c>
      <c r="BZ82" s="22">
        <v>-8</v>
      </c>
      <c r="CA82" s="22">
        <v>18369.165703528928</v>
      </c>
      <c r="CB82" s="22">
        <v>21336</v>
      </c>
      <c r="CD82" s="22">
        <f t="shared" si="7"/>
        <v>0</v>
      </c>
      <c r="CE82" s="22">
        <f t="shared" si="8"/>
        <v>0</v>
      </c>
      <c r="CF82" s="22">
        <f t="shared" si="9"/>
        <v>0</v>
      </c>
    </row>
    <row r="83" spans="1:84" x14ac:dyDescent="0.3">
      <c r="A83" s="21" t="s">
        <v>350</v>
      </c>
      <c r="B83" s="23" t="s">
        <v>351</v>
      </c>
      <c r="C83">
        <f t="shared" si="6"/>
        <v>79</v>
      </c>
      <c r="D83" s="93">
        <v>0</v>
      </c>
      <c r="E83" s="93">
        <v>0</v>
      </c>
      <c r="F83" s="93">
        <v>0</v>
      </c>
      <c r="G83" s="32">
        <v>91.991879403790065</v>
      </c>
      <c r="H83" s="76">
        <v>1034.9086432926385</v>
      </c>
      <c r="I83" s="70">
        <v>701.73292622121915</v>
      </c>
      <c r="J83" s="70">
        <v>327.86849325966205</v>
      </c>
      <c r="K83" s="93">
        <v>0</v>
      </c>
      <c r="L83" s="70">
        <v>0</v>
      </c>
      <c r="M83" s="70">
        <v>0</v>
      </c>
      <c r="N83" s="70">
        <v>0</v>
      </c>
      <c r="O83" s="70">
        <v>0</v>
      </c>
      <c r="P83" s="70">
        <v>0</v>
      </c>
      <c r="Q83" s="70">
        <v>0</v>
      </c>
      <c r="R83" s="70">
        <v>0</v>
      </c>
      <c r="S83" s="70">
        <v>0</v>
      </c>
      <c r="T83" s="70">
        <v>0</v>
      </c>
      <c r="U83" s="70">
        <v>0</v>
      </c>
      <c r="V83" s="76">
        <v>0</v>
      </c>
      <c r="W83" s="70">
        <v>0</v>
      </c>
      <c r="X83" s="82">
        <v>0</v>
      </c>
      <c r="Y83" s="70">
        <v>0</v>
      </c>
      <c r="Z83" s="70">
        <v>0</v>
      </c>
      <c r="AA83" s="70">
        <v>0</v>
      </c>
      <c r="AB83" s="70">
        <v>0</v>
      </c>
      <c r="AC83" s="32">
        <v>0</v>
      </c>
      <c r="AD83" s="32">
        <v>0</v>
      </c>
      <c r="AE83" s="70">
        <v>4.7175322771174368</v>
      </c>
      <c r="AF83" s="70">
        <v>0</v>
      </c>
      <c r="AG83" s="70">
        <v>0</v>
      </c>
      <c r="AH83" s="70">
        <v>0</v>
      </c>
      <c r="AI83" s="70">
        <v>1333.2925598203165</v>
      </c>
      <c r="AJ83" s="70">
        <v>0</v>
      </c>
      <c r="AK83" s="70">
        <v>0</v>
      </c>
      <c r="AL83" s="70">
        <v>0</v>
      </c>
      <c r="AM83" s="70">
        <v>0</v>
      </c>
      <c r="AN83" s="70">
        <v>709.98860770617455</v>
      </c>
      <c r="AO83" s="70">
        <v>0</v>
      </c>
      <c r="AP83" s="87">
        <v>0</v>
      </c>
      <c r="AQ83" s="70">
        <v>0</v>
      </c>
      <c r="AR83" s="70">
        <v>0</v>
      </c>
      <c r="AS83" s="70">
        <v>0</v>
      </c>
      <c r="AT83" s="70">
        <v>0</v>
      </c>
      <c r="AU83" s="70">
        <v>0</v>
      </c>
      <c r="AV83" s="70">
        <v>0</v>
      </c>
      <c r="AW83" s="70">
        <v>0</v>
      </c>
      <c r="AX83" s="70">
        <v>0</v>
      </c>
      <c r="AY83" s="70">
        <v>0</v>
      </c>
      <c r="AZ83" s="70">
        <v>0</v>
      </c>
      <c r="BA83" s="70">
        <v>0</v>
      </c>
      <c r="BB83" s="70">
        <v>0</v>
      </c>
      <c r="BC83" s="70">
        <v>0</v>
      </c>
      <c r="BD83" s="70">
        <v>0</v>
      </c>
      <c r="BE83" s="70">
        <v>0</v>
      </c>
      <c r="BF83" s="70">
        <v>0</v>
      </c>
      <c r="BG83" s="70">
        <v>2.9484576731983991</v>
      </c>
      <c r="BH83" s="70">
        <v>0</v>
      </c>
      <c r="BI83" s="70">
        <v>0</v>
      </c>
      <c r="BJ83" s="70">
        <v>0</v>
      </c>
      <c r="BK83" s="70">
        <v>0</v>
      </c>
      <c r="BL83" s="70">
        <v>0</v>
      </c>
      <c r="BM83" s="70">
        <v>0</v>
      </c>
      <c r="BN83" s="70">
        <v>0</v>
      </c>
      <c r="BO83" s="70">
        <v>0</v>
      </c>
      <c r="BP83" s="70">
        <v>0</v>
      </c>
      <c r="BQ83" s="70">
        <v>0</v>
      </c>
      <c r="BR83" s="70">
        <v>0</v>
      </c>
      <c r="BS83" s="70">
        <v>0</v>
      </c>
      <c r="BT83" s="22">
        <v>4207.4490996541153</v>
      </c>
      <c r="BU83" s="22">
        <v>5748.7622704386577</v>
      </c>
      <c r="BV83" s="22">
        <v>0</v>
      </c>
      <c r="BW83" s="22">
        <v>0</v>
      </c>
      <c r="BX83" s="22">
        <v>0</v>
      </c>
      <c r="BY83" s="22">
        <v>8203.788629907227</v>
      </c>
      <c r="BZ83" s="22">
        <v>-580</v>
      </c>
      <c r="CA83" s="22">
        <v>13372.550900345883</v>
      </c>
      <c r="CB83" s="22">
        <v>17580</v>
      </c>
      <c r="CD83" s="22">
        <f t="shared" si="7"/>
        <v>0</v>
      </c>
      <c r="CE83" s="22">
        <f t="shared" si="8"/>
        <v>0</v>
      </c>
      <c r="CF83" s="22">
        <f t="shared" si="9"/>
        <v>0</v>
      </c>
    </row>
    <row r="84" spans="1:84" x14ac:dyDescent="0.3">
      <c r="A84" s="21" t="s">
        <v>352</v>
      </c>
      <c r="B84" s="21" t="s">
        <v>353</v>
      </c>
      <c r="C84">
        <f t="shared" si="6"/>
        <v>80</v>
      </c>
      <c r="D84" s="93">
        <v>8.1072362965666613</v>
      </c>
      <c r="E84" s="93">
        <v>22.520100823796287</v>
      </c>
      <c r="F84" s="93">
        <v>4.9544221812351834</v>
      </c>
      <c r="G84" s="32">
        <v>37.383367367501847</v>
      </c>
      <c r="H84" s="76">
        <v>1716.9324868062292</v>
      </c>
      <c r="I84" s="70">
        <v>1477.3186140410364</v>
      </c>
      <c r="J84" s="70">
        <v>460.76126285487203</v>
      </c>
      <c r="K84" s="93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  <c r="Q84" s="70">
        <v>0</v>
      </c>
      <c r="R84" s="70">
        <v>0</v>
      </c>
      <c r="S84" s="70">
        <v>50.895427861779602</v>
      </c>
      <c r="T84" s="70">
        <v>0</v>
      </c>
      <c r="U84" s="70">
        <v>0</v>
      </c>
      <c r="V84" s="76">
        <v>0</v>
      </c>
      <c r="W84" s="70">
        <v>0</v>
      </c>
      <c r="X84" s="82">
        <v>0</v>
      </c>
      <c r="Y84" s="70">
        <v>0</v>
      </c>
      <c r="Z84" s="70">
        <v>0</v>
      </c>
      <c r="AA84" s="70">
        <v>0</v>
      </c>
      <c r="AB84" s="70">
        <v>48.643417779399975</v>
      </c>
      <c r="AC84" s="32">
        <v>0.90080403295185141</v>
      </c>
      <c r="AD84" s="32">
        <v>0</v>
      </c>
      <c r="AE84" s="70">
        <v>13.512060494277772</v>
      </c>
      <c r="AF84" s="70">
        <v>37.383367367501847</v>
      </c>
      <c r="AG84" s="70">
        <v>40.085779466357394</v>
      </c>
      <c r="AH84" s="70">
        <v>361.67281923016839</v>
      </c>
      <c r="AI84" s="70">
        <v>11587.042275859665</v>
      </c>
      <c r="AJ84" s="70">
        <v>965.21152130790892</v>
      </c>
      <c r="AK84" s="70">
        <v>13.061658477801844</v>
      </c>
      <c r="AL84" s="70">
        <v>707.13116586720355</v>
      </c>
      <c r="AM84" s="70">
        <v>0</v>
      </c>
      <c r="AN84" s="70">
        <v>5873.2422948460726</v>
      </c>
      <c r="AO84" s="70">
        <v>18.91688469198888</v>
      </c>
      <c r="AP84" s="87">
        <v>56.750654075966636</v>
      </c>
      <c r="AQ84" s="70">
        <v>3118.5835620793105</v>
      </c>
      <c r="AR84" s="70">
        <v>226.10181227091465</v>
      </c>
      <c r="AS84" s="70">
        <v>344.10714058760726</v>
      </c>
      <c r="AT84" s="70">
        <v>21.168894774368507</v>
      </c>
      <c r="AU84" s="70">
        <v>103.14206177298698</v>
      </c>
      <c r="AV84" s="70">
        <v>0</v>
      </c>
      <c r="AW84" s="70">
        <v>159.44231383247774</v>
      </c>
      <c r="AX84" s="70">
        <v>4.5040201647592575</v>
      </c>
      <c r="AY84" s="70">
        <v>0</v>
      </c>
      <c r="AZ84" s="70">
        <v>0</v>
      </c>
      <c r="BA84" s="70">
        <v>0</v>
      </c>
      <c r="BB84" s="70">
        <v>48.193015762924034</v>
      </c>
      <c r="BC84" s="70">
        <v>0</v>
      </c>
      <c r="BD84" s="70">
        <v>3.6032161318074056</v>
      </c>
      <c r="BE84" s="70">
        <v>0</v>
      </c>
      <c r="BF84" s="70">
        <v>0</v>
      </c>
      <c r="BG84" s="70">
        <v>2.2520100823796287</v>
      </c>
      <c r="BH84" s="70">
        <v>1.3512060494277771</v>
      </c>
      <c r="BI84" s="70">
        <v>0</v>
      </c>
      <c r="BJ84" s="70">
        <v>979.62438583513847</v>
      </c>
      <c r="BK84" s="70">
        <v>0</v>
      </c>
      <c r="BL84" s="70">
        <v>44.139397614640707</v>
      </c>
      <c r="BM84" s="70">
        <v>6.7560302471388862</v>
      </c>
      <c r="BN84" s="70">
        <v>0</v>
      </c>
      <c r="BO84" s="70">
        <v>78.820352883287001</v>
      </c>
      <c r="BP84" s="70">
        <v>0</v>
      </c>
      <c r="BQ84" s="70">
        <v>1.3512060494277771</v>
      </c>
      <c r="BR84" s="70">
        <v>0</v>
      </c>
      <c r="BS84" s="70">
        <v>0</v>
      </c>
      <c r="BT84" s="22">
        <v>28645.568247868876</v>
      </c>
      <c r="BU84" s="22">
        <v>13512.977328784491</v>
      </c>
      <c r="BV84" s="22">
        <v>0</v>
      </c>
      <c r="BW84" s="22">
        <v>0</v>
      </c>
      <c r="BX84" s="22">
        <v>3260.0097952527512</v>
      </c>
      <c r="BY84" s="22">
        <v>39094.444628093886</v>
      </c>
      <c r="BZ84" s="22">
        <v>-1309</v>
      </c>
      <c r="CA84" s="22">
        <v>54558.431752131139</v>
      </c>
      <c r="CB84" s="22">
        <v>83204</v>
      </c>
      <c r="CD84" s="22">
        <f t="shared" si="7"/>
        <v>0</v>
      </c>
      <c r="CE84" s="22">
        <f t="shared" si="8"/>
        <v>0</v>
      </c>
      <c r="CF84" s="22">
        <f t="shared" si="9"/>
        <v>0</v>
      </c>
    </row>
    <row r="85" spans="1:84" x14ac:dyDescent="0.3">
      <c r="A85" s="21" t="s">
        <v>354</v>
      </c>
      <c r="B85" s="21" t="s">
        <v>355</v>
      </c>
      <c r="C85">
        <f t="shared" si="6"/>
        <v>81</v>
      </c>
      <c r="D85" s="93">
        <v>0</v>
      </c>
      <c r="E85" s="93">
        <v>0</v>
      </c>
      <c r="F85" s="93">
        <v>0</v>
      </c>
      <c r="G85" s="32">
        <v>0</v>
      </c>
      <c r="H85" s="76">
        <v>0</v>
      </c>
      <c r="I85" s="70">
        <v>0</v>
      </c>
      <c r="J85" s="70">
        <v>0</v>
      </c>
      <c r="K85" s="93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0">
        <v>0</v>
      </c>
      <c r="T85" s="70">
        <v>0</v>
      </c>
      <c r="U85" s="70">
        <v>0</v>
      </c>
      <c r="V85" s="76">
        <v>0</v>
      </c>
      <c r="W85" s="70">
        <v>0</v>
      </c>
      <c r="X85" s="82">
        <v>0</v>
      </c>
      <c r="Y85" s="70">
        <v>0</v>
      </c>
      <c r="Z85" s="70">
        <v>0</v>
      </c>
      <c r="AA85" s="70">
        <v>0</v>
      </c>
      <c r="AB85" s="70">
        <v>0</v>
      </c>
      <c r="AC85" s="32">
        <v>0</v>
      </c>
      <c r="AD85" s="32">
        <v>0</v>
      </c>
      <c r="AE85" s="70">
        <v>0</v>
      </c>
      <c r="AF85" s="70">
        <v>0</v>
      </c>
      <c r="AG85" s="70">
        <v>0</v>
      </c>
      <c r="AH85" s="70">
        <v>0</v>
      </c>
      <c r="AI85" s="70">
        <v>0</v>
      </c>
      <c r="AJ85" s="70">
        <v>1162.7461372688608</v>
      </c>
      <c r="AK85" s="70">
        <v>0</v>
      </c>
      <c r="AL85" s="70">
        <v>0</v>
      </c>
      <c r="AM85" s="70">
        <v>0</v>
      </c>
      <c r="AN85" s="70">
        <v>0</v>
      </c>
      <c r="AO85" s="70">
        <v>0</v>
      </c>
      <c r="AP85" s="87">
        <v>0</v>
      </c>
      <c r="AQ85" s="70">
        <v>0</v>
      </c>
      <c r="AR85" s="70">
        <v>91.782178462907851</v>
      </c>
      <c r="AS85" s="70">
        <v>0</v>
      </c>
      <c r="AT85" s="70">
        <v>0</v>
      </c>
      <c r="AU85" s="70">
        <v>0</v>
      </c>
      <c r="AV85" s="70">
        <v>0</v>
      </c>
      <c r="AW85" s="70">
        <v>0</v>
      </c>
      <c r="AX85" s="70">
        <v>0</v>
      </c>
      <c r="AY85" s="70">
        <v>0</v>
      </c>
      <c r="AZ85" s="70">
        <v>0</v>
      </c>
      <c r="BA85" s="70">
        <v>0</v>
      </c>
      <c r="BB85" s="70">
        <v>0</v>
      </c>
      <c r="BC85" s="70">
        <v>0</v>
      </c>
      <c r="BD85" s="70">
        <v>0</v>
      </c>
      <c r="BE85" s="70">
        <v>0</v>
      </c>
      <c r="BF85" s="70">
        <v>0</v>
      </c>
      <c r="BG85" s="70">
        <v>10.828234537758789</v>
      </c>
      <c r="BH85" s="70">
        <v>0</v>
      </c>
      <c r="BI85" s="70">
        <v>0</v>
      </c>
      <c r="BJ85" s="70">
        <v>0</v>
      </c>
      <c r="BK85" s="70">
        <v>0</v>
      </c>
      <c r="BL85" s="70">
        <v>9.7969741055912873</v>
      </c>
      <c r="BM85" s="70">
        <v>0</v>
      </c>
      <c r="BN85" s="70">
        <v>0</v>
      </c>
      <c r="BO85" s="70">
        <v>0</v>
      </c>
      <c r="BP85" s="70">
        <v>0</v>
      </c>
      <c r="BQ85" s="70">
        <v>0</v>
      </c>
      <c r="BR85" s="70">
        <v>0</v>
      </c>
      <c r="BS85" s="70">
        <v>0</v>
      </c>
      <c r="BT85" s="22">
        <v>1275.1535243751186</v>
      </c>
      <c r="BU85" s="22">
        <v>10977.223010043912</v>
      </c>
      <c r="BV85" s="22">
        <v>0</v>
      </c>
      <c r="BW85" s="22">
        <v>0</v>
      </c>
      <c r="BX85" s="22">
        <v>72007.759676095971</v>
      </c>
      <c r="BY85" s="22">
        <v>25149.863789484993</v>
      </c>
      <c r="BZ85" s="22">
        <v>-3405</v>
      </c>
      <c r="CA85" s="22">
        <v>104729.84647562486</v>
      </c>
      <c r="CB85" s="22">
        <v>106005</v>
      </c>
      <c r="CD85" s="22">
        <f t="shared" si="7"/>
        <v>0</v>
      </c>
      <c r="CE85" s="22">
        <f t="shared" si="8"/>
        <v>0</v>
      </c>
      <c r="CF85" s="22">
        <f t="shared" si="9"/>
        <v>0</v>
      </c>
    </row>
    <row r="86" spans="1:84" x14ac:dyDescent="0.3">
      <c r="A86" s="24" t="s">
        <v>356</v>
      </c>
      <c r="B86" s="24" t="s">
        <v>357</v>
      </c>
      <c r="C86">
        <f t="shared" si="6"/>
        <v>82</v>
      </c>
      <c r="D86" s="93">
        <v>0</v>
      </c>
      <c r="E86" s="93">
        <v>0</v>
      </c>
      <c r="F86" s="93">
        <v>0</v>
      </c>
      <c r="G86" s="32">
        <v>0</v>
      </c>
      <c r="H86" s="76">
        <v>0</v>
      </c>
      <c r="I86" s="70">
        <v>0</v>
      </c>
      <c r="J86" s="70">
        <v>0</v>
      </c>
      <c r="K86" s="93">
        <v>0</v>
      </c>
      <c r="L86" s="70">
        <v>37.21081045819723</v>
      </c>
      <c r="M86" s="70">
        <v>0</v>
      </c>
      <c r="N86" s="70">
        <v>0</v>
      </c>
      <c r="O86" s="70">
        <v>0</v>
      </c>
      <c r="P86" s="70">
        <v>0</v>
      </c>
      <c r="Q86" s="70">
        <v>0</v>
      </c>
      <c r="R86" s="70">
        <v>0</v>
      </c>
      <c r="S86" s="70">
        <v>0</v>
      </c>
      <c r="T86" s="70">
        <v>0</v>
      </c>
      <c r="U86" s="70">
        <v>0</v>
      </c>
      <c r="V86" s="76">
        <v>0</v>
      </c>
      <c r="W86" s="70">
        <v>0</v>
      </c>
      <c r="X86" s="82">
        <v>0</v>
      </c>
      <c r="Y86" s="70">
        <v>20.360632137504144</v>
      </c>
      <c r="Z86" s="70">
        <v>0</v>
      </c>
      <c r="AA86" s="70">
        <v>0</v>
      </c>
      <c r="AB86" s="70">
        <v>0</v>
      </c>
      <c r="AC86" s="32">
        <v>0</v>
      </c>
      <c r="AD86" s="32">
        <v>0</v>
      </c>
      <c r="AE86" s="70">
        <v>0</v>
      </c>
      <c r="AF86" s="70">
        <v>0</v>
      </c>
      <c r="AG86" s="70">
        <v>0</v>
      </c>
      <c r="AH86" s="70">
        <v>0</v>
      </c>
      <c r="AI86" s="70">
        <v>0</v>
      </c>
      <c r="AJ86" s="70">
        <v>3109.5599909312368</v>
      </c>
      <c r="AK86" s="70">
        <v>23.168995190952995</v>
      </c>
      <c r="AL86" s="70">
        <v>0</v>
      </c>
      <c r="AM86" s="70">
        <v>0</v>
      </c>
      <c r="AN86" s="70">
        <v>0</v>
      </c>
      <c r="AO86" s="70">
        <v>0</v>
      </c>
      <c r="AP86" s="87">
        <v>0</v>
      </c>
      <c r="AQ86" s="70">
        <v>0</v>
      </c>
      <c r="AR86" s="70">
        <v>165.69342015348204</v>
      </c>
      <c r="AS86" s="70">
        <v>0</v>
      </c>
      <c r="AT86" s="70">
        <v>513.22834801777685</v>
      </c>
      <c r="AU86" s="70">
        <v>0</v>
      </c>
      <c r="AV86" s="70">
        <v>0</v>
      </c>
      <c r="AW86" s="70">
        <v>0</v>
      </c>
      <c r="AX86" s="70">
        <v>0</v>
      </c>
      <c r="AY86" s="70">
        <v>0</v>
      </c>
      <c r="AZ86" s="70">
        <v>0</v>
      </c>
      <c r="BA86" s="70">
        <v>0</v>
      </c>
      <c r="BB86" s="70">
        <v>0</v>
      </c>
      <c r="BC86" s="70">
        <v>0</v>
      </c>
      <c r="BD86" s="70">
        <v>0</v>
      </c>
      <c r="BE86" s="70">
        <v>0</v>
      </c>
      <c r="BF86" s="70">
        <v>0</v>
      </c>
      <c r="BG86" s="70">
        <v>0</v>
      </c>
      <c r="BH86" s="70">
        <v>0</v>
      </c>
      <c r="BI86" s="70">
        <v>0</v>
      </c>
      <c r="BJ86" s="70">
        <v>0</v>
      </c>
      <c r="BK86" s="70">
        <v>0</v>
      </c>
      <c r="BL86" s="70">
        <v>0</v>
      </c>
      <c r="BM86" s="70">
        <v>0</v>
      </c>
      <c r="BN86" s="70">
        <v>0</v>
      </c>
      <c r="BO86" s="70">
        <v>0</v>
      </c>
      <c r="BP86" s="70">
        <v>0</v>
      </c>
      <c r="BQ86" s="70">
        <v>0</v>
      </c>
      <c r="BR86" s="70">
        <v>0</v>
      </c>
      <c r="BS86" s="70">
        <v>0</v>
      </c>
      <c r="BT86" s="22">
        <v>3869.222196889149</v>
      </c>
      <c r="BU86" s="22">
        <v>9309.3278465840995</v>
      </c>
      <c r="BV86" s="22">
        <v>0</v>
      </c>
      <c r="BW86" s="22">
        <v>0</v>
      </c>
      <c r="BX86" s="22">
        <v>1107.1971338222083</v>
      </c>
      <c r="BY86" s="22">
        <v>22315.25282270454</v>
      </c>
      <c r="BZ86" s="22">
        <v>-2456</v>
      </c>
      <c r="CA86" s="22">
        <v>30275.777803110843</v>
      </c>
      <c r="CB86" s="22">
        <v>34145</v>
      </c>
      <c r="CD86" s="22">
        <f t="shared" si="7"/>
        <v>0</v>
      </c>
      <c r="CE86" s="22">
        <f t="shared" si="8"/>
        <v>0</v>
      </c>
      <c r="CF86" s="22">
        <f t="shared" si="9"/>
        <v>0</v>
      </c>
    </row>
    <row r="87" spans="1:84" x14ac:dyDescent="0.3">
      <c r="A87" s="24" t="s">
        <v>358</v>
      </c>
      <c r="B87" s="24" t="s">
        <v>359</v>
      </c>
      <c r="C87">
        <f t="shared" si="6"/>
        <v>83</v>
      </c>
      <c r="D87" s="93">
        <v>0</v>
      </c>
      <c r="E87" s="93">
        <v>0</v>
      </c>
      <c r="F87" s="93">
        <v>0</v>
      </c>
      <c r="G87" s="32">
        <v>0</v>
      </c>
      <c r="H87" s="76">
        <v>0</v>
      </c>
      <c r="I87" s="70">
        <v>0</v>
      </c>
      <c r="J87" s="70">
        <v>0</v>
      </c>
      <c r="K87" s="93">
        <v>0</v>
      </c>
      <c r="L87" s="70">
        <v>0</v>
      </c>
      <c r="M87" s="70">
        <v>0</v>
      </c>
      <c r="N87" s="70">
        <v>0</v>
      </c>
      <c r="O87" s="70">
        <v>0</v>
      </c>
      <c r="P87" s="70">
        <v>0</v>
      </c>
      <c r="Q87" s="70">
        <v>0</v>
      </c>
      <c r="R87" s="70">
        <v>0</v>
      </c>
      <c r="S87" s="70">
        <v>0</v>
      </c>
      <c r="T87" s="70">
        <v>0</v>
      </c>
      <c r="U87" s="70">
        <v>0</v>
      </c>
      <c r="V87" s="76">
        <v>0</v>
      </c>
      <c r="W87" s="70">
        <v>0</v>
      </c>
      <c r="X87" s="82">
        <v>0</v>
      </c>
      <c r="Y87" s="70">
        <v>0</v>
      </c>
      <c r="Z87" s="70">
        <v>0</v>
      </c>
      <c r="AA87" s="70">
        <v>0</v>
      </c>
      <c r="AB87" s="70">
        <v>0</v>
      </c>
      <c r="AC87" s="32">
        <v>0</v>
      </c>
      <c r="AD87" s="32">
        <v>0</v>
      </c>
      <c r="AE87" s="70">
        <v>0</v>
      </c>
      <c r="AF87" s="70">
        <v>0</v>
      </c>
      <c r="AG87" s="70">
        <v>0</v>
      </c>
      <c r="AH87" s="70">
        <v>0</v>
      </c>
      <c r="AI87" s="70">
        <v>0</v>
      </c>
      <c r="AJ87" s="70">
        <v>29045.565409837247</v>
      </c>
      <c r="AK87" s="70">
        <v>7196.1374162928987</v>
      </c>
      <c r="AL87" s="70">
        <v>15.384032102101258</v>
      </c>
      <c r="AM87" s="70">
        <v>0</v>
      </c>
      <c r="AN87" s="70">
        <v>0</v>
      </c>
      <c r="AO87" s="70">
        <v>0</v>
      </c>
      <c r="AP87" s="87">
        <v>0</v>
      </c>
      <c r="AQ87" s="70">
        <v>0</v>
      </c>
      <c r="AR87" s="70">
        <v>10603.187725838257</v>
      </c>
      <c r="AS87" s="70">
        <v>0</v>
      </c>
      <c r="AT87" s="70">
        <v>8234.0467821146667</v>
      </c>
      <c r="AU87" s="70">
        <v>0</v>
      </c>
      <c r="AV87" s="70">
        <v>0</v>
      </c>
      <c r="AW87" s="70">
        <v>0</v>
      </c>
      <c r="AX87" s="70">
        <v>0</v>
      </c>
      <c r="AY87" s="70">
        <v>0</v>
      </c>
      <c r="AZ87" s="70">
        <v>0</v>
      </c>
      <c r="BA87" s="70">
        <v>0</v>
      </c>
      <c r="BB87" s="70">
        <v>0</v>
      </c>
      <c r="BC87" s="70">
        <v>0</v>
      </c>
      <c r="BD87" s="70">
        <v>0</v>
      </c>
      <c r="BE87" s="70">
        <v>0</v>
      </c>
      <c r="BF87" s="70">
        <v>0</v>
      </c>
      <c r="BG87" s="70">
        <v>23.588849223221928</v>
      </c>
      <c r="BH87" s="70">
        <v>0</v>
      </c>
      <c r="BI87" s="70">
        <v>138.96908998898138</v>
      </c>
      <c r="BJ87" s="70">
        <v>0</v>
      </c>
      <c r="BK87" s="70">
        <v>0</v>
      </c>
      <c r="BL87" s="70">
        <v>579.97801024921739</v>
      </c>
      <c r="BM87" s="70">
        <v>227.17087404102853</v>
      </c>
      <c r="BN87" s="70">
        <v>0</v>
      </c>
      <c r="BO87" s="70">
        <v>81.535370141136681</v>
      </c>
      <c r="BP87" s="70">
        <v>0</v>
      </c>
      <c r="BQ87" s="70">
        <v>0</v>
      </c>
      <c r="BR87" s="70">
        <v>0</v>
      </c>
      <c r="BS87" s="70">
        <v>0</v>
      </c>
      <c r="BT87" s="22">
        <v>56145.563559828755</v>
      </c>
      <c r="BU87" s="22">
        <v>13287.436440171246</v>
      </c>
      <c r="BV87" s="22">
        <v>0</v>
      </c>
      <c r="BW87" s="22">
        <v>0</v>
      </c>
      <c r="BX87" s="22">
        <v>0</v>
      </c>
      <c r="BY87" s="22">
        <v>0</v>
      </c>
      <c r="BZ87" s="22">
        <v>-148</v>
      </c>
      <c r="CA87" s="22">
        <v>13139.436440171246</v>
      </c>
      <c r="CB87" s="22">
        <v>69285</v>
      </c>
      <c r="CD87" s="22">
        <f t="shared" si="7"/>
        <v>0</v>
      </c>
      <c r="CE87" s="22">
        <f t="shared" si="8"/>
        <v>0</v>
      </c>
      <c r="CF87" s="22">
        <f t="shared" si="9"/>
        <v>0</v>
      </c>
    </row>
    <row r="88" spans="1:84" x14ac:dyDescent="0.3">
      <c r="A88" s="24" t="s">
        <v>360</v>
      </c>
      <c r="B88" s="24" t="s">
        <v>361</v>
      </c>
      <c r="C88">
        <f t="shared" si="6"/>
        <v>84</v>
      </c>
      <c r="D88" s="93">
        <v>0</v>
      </c>
      <c r="E88" s="93">
        <v>0</v>
      </c>
      <c r="F88" s="93">
        <v>0</v>
      </c>
      <c r="G88" s="32">
        <v>0</v>
      </c>
      <c r="H88" s="76">
        <v>0</v>
      </c>
      <c r="I88" s="70">
        <v>0</v>
      </c>
      <c r="J88" s="70">
        <v>0</v>
      </c>
      <c r="K88" s="93">
        <v>0</v>
      </c>
      <c r="L88" s="70">
        <v>0</v>
      </c>
      <c r="M88" s="70">
        <v>0</v>
      </c>
      <c r="N88" s="70">
        <v>0</v>
      </c>
      <c r="O88" s="70">
        <v>0</v>
      </c>
      <c r="P88" s="70">
        <v>0</v>
      </c>
      <c r="Q88" s="70">
        <v>0</v>
      </c>
      <c r="R88" s="70">
        <v>0</v>
      </c>
      <c r="S88" s="70">
        <v>0</v>
      </c>
      <c r="T88" s="70">
        <v>0</v>
      </c>
      <c r="U88" s="70">
        <v>0</v>
      </c>
      <c r="V88" s="76">
        <v>0</v>
      </c>
      <c r="W88" s="70">
        <v>0</v>
      </c>
      <c r="X88" s="82">
        <v>0</v>
      </c>
      <c r="Y88" s="70">
        <v>0</v>
      </c>
      <c r="Z88" s="70">
        <v>0</v>
      </c>
      <c r="AA88" s="70">
        <v>0</v>
      </c>
      <c r="AB88" s="70">
        <v>0</v>
      </c>
      <c r="AC88" s="32">
        <v>0</v>
      </c>
      <c r="AD88" s="32">
        <v>0</v>
      </c>
      <c r="AE88" s="70">
        <v>0</v>
      </c>
      <c r="AF88" s="70">
        <v>0</v>
      </c>
      <c r="AG88" s="70">
        <v>0</v>
      </c>
      <c r="AH88" s="70">
        <v>0</v>
      </c>
      <c r="AI88" s="70">
        <v>0</v>
      </c>
      <c r="AJ88" s="70">
        <v>0</v>
      </c>
      <c r="AK88" s="70">
        <v>0</v>
      </c>
      <c r="AL88" s="70">
        <v>6675.3423369725633</v>
      </c>
      <c r="AM88" s="70">
        <v>0</v>
      </c>
      <c r="AN88" s="70">
        <v>1053.8851372691679</v>
      </c>
      <c r="AO88" s="70">
        <v>0</v>
      </c>
      <c r="AP88" s="87">
        <v>0</v>
      </c>
      <c r="AQ88" s="70">
        <v>0</v>
      </c>
      <c r="AR88" s="70">
        <v>76.592630521309218</v>
      </c>
      <c r="AS88" s="70">
        <v>0</v>
      </c>
      <c r="AT88" s="70">
        <v>678.2866606742864</v>
      </c>
      <c r="AU88" s="70">
        <v>0</v>
      </c>
      <c r="AV88" s="70">
        <v>0</v>
      </c>
      <c r="AW88" s="70">
        <v>0</v>
      </c>
      <c r="AX88" s="70">
        <v>0</v>
      </c>
      <c r="AY88" s="70">
        <v>0</v>
      </c>
      <c r="AZ88" s="70">
        <v>0</v>
      </c>
      <c r="BA88" s="70">
        <v>0</v>
      </c>
      <c r="BB88" s="70">
        <v>0</v>
      </c>
      <c r="BC88" s="70">
        <v>0</v>
      </c>
      <c r="BD88" s="70">
        <v>0</v>
      </c>
      <c r="BE88" s="70">
        <v>0</v>
      </c>
      <c r="BF88" s="70">
        <v>0</v>
      </c>
      <c r="BG88" s="70">
        <v>0</v>
      </c>
      <c r="BH88" s="70">
        <v>0</v>
      </c>
      <c r="BI88" s="70">
        <v>0</v>
      </c>
      <c r="BJ88" s="70">
        <v>0</v>
      </c>
      <c r="BK88" s="70">
        <v>0</v>
      </c>
      <c r="BL88" s="70">
        <v>161.65463845603239</v>
      </c>
      <c r="BM88" s="70">
        <v>0.36823380058321731</v>
      </c>
      <c r="BN88" s="70">
        <v>0</v>
      </c>
      <c r="BO88" s="70">
        <v>0</v>
      </c>
      <c r="BP88" s="70">
        <v>0</v>
      </c>
      <c r="BQ88" s="70">
        <v>0</v>
      </c>
      <c r="BR88" s="70">
        <v>43.81982226940287</v>
      </c>
      <c r="BS88" s="70">
        <v>0</v>
      </c>
      <c r="BT88" s="22">
        <v>8689.9494599633454</v>
      </c>
      <c r="BU88" s="22">
        <v>27014.571199068432</v>
      </c>
      <c r="BV88" s="22">
        <v>0</v>
      </c>
      <c r="BW88" s="22">
        <v>0</v>
      </c>
      <c r="BX88" s="22">
        <v>6611.63788947167</v>
      </c>
      <c r="BY88" s="22">
        <v>7763.8414514965525</v>
      </c>
      <c r="BZ88" s="22">
        <v>1076</v>
      </c>
      <c r="CA88" s="22">
        <v>42466.05054003666</v>
      </c>
      <c r="CB88" s="22">
        <v>51156</v>
      </c>
      <c r="CD88" s="22">
        <f t="shared" si="7"/>
        <v>0</v>
      </c>
      <c r="CE88" s="22">
        <f t="shared" si="8"/>
        <v>0</v>
      </c>
      <c r="CF88" s="22">
        <f t="shared" si="9"/>
        <v>0</v>
      </c>
    </row>
    <row r="89" spans="1:84" x14ac:dyDescent="0.3">
      <c r="A89" s="24" t="s">
        <v>362</v>
      </c>
      <c r="B89" s="24" t="s">
        <v>363</v>
      </c>
      <c r="C89">
        <f t="shared" si="6"/>
        <v>85</v>
      </c>
      <c r="D89" s="93">
        <v>0</v>
      </c>
      <c r="E89" s="93">
        <v>0</v>
      </c>
      <c r="F89" s="93">
        <v>0</v>
      </c>
      <c r="G89" s="32">
        <v>0</v>
      </c>
      <c r="H89" s="76">
        <v>0</v>
      </c>
      <c r="I89" s="70">
        <v>0</v>
      </c>
      <c r="J89" s="70">
        <v>0</v>
      </c>
      <c r="K89" s="93">
        <v>0</v>
      </c>
      <c r="L89" s="70">
        <v>0</v>
      </c>
      <c r="M89" s="70">
        <v>0</v>
      </c>
      <c r="N89" s="70">
        <v>0</v>
      </c>
      <c r="O89" s="70">
        <v>0</v>
      </c>
      <c r="P89" s="70">
        <v>0</v>
      </c>
      <c r="Q89" s="70">
        <v>0</v>
      </c>
      <c r="R89" s="70">
        <v>0</v>
      </c>
      <c r="S89" s="70">
        <v>0</v>
      </c>
      <c r="T89" s="70">
        <v>0</v>
      </c>
      <c r="U89" s="70">
        <v>0</v>
      </c>
      <c r="V89" s="76">
        <v>0</v>
      </c>
      <c r="W89" s="70">
        <v>0</v>
      </c>
      <c r="X89" s="82">
        <v>0</v>
      </c>
      <c r="Y89" s="70">
        <v>0</v>
      </c>
      <c r="Z89" s="70">
        <v>0</v>
      </c>
      <c r="AA89" s="70">
        <v>0</v>
      </c>
      <c r="AB89" s="70">
        <v>0</v>
      </c>
      <c r="AC89" s="32">
        <v>0</v>
      </c>
      <c r="AD89" s="32">
        <v>0</v>
      </c>
      <c r="AE89" s="70">
        <v>0</v>
      </c>
      <c r="AF89" s="70">
        <v>0</v>
      </c>
      <c r="AG89" s="70">
        <v>0</v>
      </c>
      <c r="AH89" s="70">
        <v>0</v>
      </c>
      <c r="AI89" s="70">
        <v>0</v>
      </c>
      <c r="AJ89" s="70">
        <v>0</v>
      </c>
      <c r="AK89" s="70">
        <v>261.37434784634866</v>
      </c>
      <c r="AL89" s="70">
        <v>0</v>
      </c>
      <c r="AM89" s="70">
        <v>1425.7640418622129</v>
      </c>
      <c r="AN89" s="70">
        <v>0</v>
      </c>
      <c r="AO89" s="70">
        <v>0</v>
      </c>
      <c r="AP89" s="87">
        <v>0</v>
      </c>
      <c r="AQ89" s="70">
        <v>0.47179485170821078</v>
      </c>
      <c r="AR89" s="70">
        <v>6.6051279239149476</v>
      </c>
      <c r="AS89" s="70">
        <v>68.882048349398772</v>
      </c>
      <c r="AT89" s="70">
        <v>0</v>
      </c>
      <c r="AU89" s="70">
        <v>0</v>
      </c>
      <c r="AV89" s="70">
        <v>0</v>
      </c>
      <c r="AW89" s="70">
        <v>24.533332288826951</v>
      </c>
      <c r="AX89" s="70">
        <v>0</v>
      </c>
      <c r="AY89" s="70">
        <v>0</v>
      </c>
      <c r="AZ89" s="70">
        <v>0</v>
      </c>
      <c r="BA89" s="70">
        <v>0</v>
      </c>
      <c r="BB89" s="70">
        <v>0</v>
      </c>
      <c r="BC89" s="70">
        <v>0</v>
      </c>
      <c r="BD89" s="70">
        <v>0</v>
      </c>
      <c r="BE89" s="70">
        <v>0</v>
      </c>
      <c r="BF89" s="70">
        <v>0</v>
      </c>
      <c r="BG89" s="70">
        <v>0</v>
      </c>
      <c r="BH89" s="70">
        <v>0</v>
      </c>
      <c r="BI89" s="70">
        <v>0</v>
      </c>
      <c r="BJ89" s="70">
        <v>0</v>
      </c>
      <c r="BK89" s="70">
        <v>0</v>
      </c>
      <c r="BL89" s="70">
        <v>62.748715277192012</v>
      </c>
      <c r="BM89" s="70">
        <v>56.143587353277056</v>
      </c>
      <c r="BN89" s="70">
        <v>0</v>
      </c>
      <c r="BO89" s="70">
        <v>25.476921992243376</v>
      </c>
      <c r="BP89" s="70">
        <v>16.512819809787377</v>
      </c>
      <c r="BQ89" s="70">
        <v>4.7179485170821058</v>
      </c>
      <c r="BR89" s="70">
        <v>0</v>
      </c>
      <c r="BS89" s="70">
        <v>0</v>
      </c>
      <c r="BT89" s="22">
        <v>1953.2306860719927</v>
      </c>
      <c r="BU89" s="22">
        <v>1182.3605880208966</v>
      </c>
      <c r="BV89" s="22">
        <v>0</v>
      </c>
      <c r="BW89" s="22">
        <v>0</v>
      </c>
      <c r="BX89" s="22">
        <v>29579.178227846278</v>
      </c>
      <c r="BY89" s="22">
        <v>6369.2304980608442</v>
      </c>
      <c r="BZ89" s="22">
        <v>-1400</v>
      </c>
      <c r="CA89" s="22">
        <v>35730.769313927995</v>
      </c>
      <c r="CB89" s="22">
        <v>37684</v>
      </c>
      <c r="CD89" s="22">
        <f t="shared" si="7"/>
        <v>0</v>
      </c>
      <c r="CE89" s="22">
        <f t="shared" si="8"/>
        <v>0</v>
      </c>
      <c r="CF89" s="22">
        <f t="shared" si="9"/>
        <v>0</v>
      </c>
    </row>
    <row r="90" spans="1:84" x14ac:dyDescent="0.3">
      <c r="A90" s="24" t="s">
        <v>364</v>
      </c>
      <c r="B90" s="24" t="s">
        <v>365</v>
      </c>
      <c r="C90">
        <f t="shared" si="6"/>
        <v>86</v>
      </c>
      <c r="D90" s="93">
        <v>2.5954666692718469</v>
      </c>
      <c r="E90" s="93">
        <v>0.9733000009769418</v>
      </c>
      <c r="F90" s="93">
        <v>5.8398000058616537</v>
      </c>
      <c r="G90" s="32">
        <v>0</v>
      </c>
      <c r="H90" s="76">
        <v>27.252400027354369</v>
      </c>
      <c r="I90" s="70">
        <v>12.004033345382286</v>
      </c>
      <c r="J90" s="70">
        <v>2.5954666692718469</v>
      </c>
      <c r="K90" s="93">
        <v>5.1909333385436938</v>
      </c>
      <c r="L90" s="70">
        <v>2.5954666692718469</v>
      </c>
      <c r="M90" s="70">
        <v>9.4085666761104392</v>
      </c>
      <c r="N90" s="70">
        <v>3.2443333365898055</v>
      </c>
      <c r="O90" s="70">
        <v>0</v>
      </c>
      <c r="P90" s="70">
        <v>4.2176333375667481</v>
      </c>
      <c r="Q90" s="70">
        <v>749.76543408590453</v>
      </c>
      <c r="R90" s="70">
        <v>132.69323346652314</v>
      </c>
      <c r="S90" s="70">
        <v>3.8932000039077672</v>
      </c>
      <c r="T90" s="70">
        <v>0.64886666731796172</v>
      </c>
      <c r="U90" s="70">
        <v>0</v>
      </c>
      <c r="V90" s="76">
        <v>1.6221666682949027</v>
      </c>
      <c r="W90" s="70">
        <v>0.64886666731796172</v>
      </c>
      <c r="X90" s="82">
        <v>42.50076670932647</v>
      </c>
      <c r="Y90" s="70">
        <v>22.061466688810693</v>
      </c>
      <c r="Z90" s="70">
        <v>0</v>
      </c>
      <c r="AA90" s="70">
        <v>32.118900032239075</v>
      </c>
      <c r="AB90" s="70">
        <v>0.64886666731796172</v>
      </c>
      <c r="AC90" s="32">
        <v>71.375333404975777</v>
      </c>
      <c r="AD90" s="32">
        <v>3.568766670248789</v>
      </c>
      <c r="AE90" s="70">
        <v>0.32443333365898086</v>
      </c>
      <c r="AF90" s="70">
        <v>1.2977333346359234</v>
      </c>
      <c r="AG90" s="70">
        <v>12.977333346359222</v>
      </c>
      <c r="AH90" s="70">
        <v>0.9733000009769418</v>
      </c>
      <c r="AI90" s="70">
        <v>284.20360028526716</v>
      </c>
      <c r="AJ90" s="70">
        <v>153.7814001543569</v>
      </c>
      <c r="AK90" s="70">
        <v>11.355166678064325</v>
      </c>
      <c r="AL90" s="70">
        <v>4.8665000048847098</v>
      </c>
      <c r="AM90" s="70">
        <v>475.94370047772452</v>
      </c>
      <c r="AN90" s="70">
        <v>58.398000058616546</v>
      </c>
      <c r="AO90" s="70">
        <v>37.309833370782776</v>
      </c>
      <c r="AP90" s="87">
        <v>17.194966683925973</v>
      </c>
      <c r="AQ90" s="70">
        <v>405.86610040738481</v>
      </c>
      <c r="AR90" s="70">
        <v>9.7330000097694196</v>
      </c>
      <c r="AS90" s="70">
        <v>185.25143351927795</v>
      </c>
      <c r="AT90" s="70">
        <v>52.558200052754877</v>
      </c>
      <c r="AU90" s="70">
        <v>46.71840004689323</v>
      </c>
      <c r="AV90" s="70">
        <v>0.64886666731796172</v>
      </c>
      <c r="AW90" s="70">
        <v>72.024200072293695</v>
      </c>
      <c r="AX90" s="70">
        <v>2.2710333356128642</v>
      </c>
      <c r="AY90" s="70">
        <v>2.9199000029308269</v>
      </c>
      <c r="AZ90" s="70">
        <v>0.64886666731796172</v>
      </c>
      <c r="BA90" s="70">
        <v>27.901266694672326</v>
      </c>
      <c r="BB90" s="70">
        <v>0.9733000009769418</v>
      </c>
      <c r="BC90" s="70">
        <v>45.096233378598328</v>
      </c>
      <c r="BD90" s="70">
        <v>128.4756001289563</v>
      </c>
      <c r="BE90" s="70">
        <v>68.455433402044932</v>
      </c>
      <c r="BF90" s="70">
        <v>141.4529334753156</v>
      </c>
      <c r="BG90" s="70">
        <v>210.88166687833751</v>
      </c>
      <c r="BH90" s="70">
        <v>152.80810015337994</v>
      </c>
      <c r="BI90" s="70">
        <v>285.50133361990311</v>
      </c>
      <c r="BJ90" s="70">
        <v>98.303300098671173</v>
      </c>
      <c r="BK90" s="70">
        <v>9.7330000097694196</v>
      </c>
      <c r="BL90" s="70">
        <v>411.38146707958782</v>
      </c>
      <c r="BM90" s="70">
        <v>518.76890052071019</v>
      </c>
      <c r="BN90" s="70">
        <v>15.572800015631069</v>
      </c>
      <c r="BO90" s="70">
        <v>1289.9469346281071</v>
      </c>
      <c r="BP90" s="70">
        <v>6488.9911065132719</v>
      </c>
      <c r="BQ90" s="70">
        <v>90.192466757196655</v>
      </c>
      <c r="BR90" s="70">
        <v>54.829233388367726</v>
      </c>
      <c r="BS90" s="70">
        <v>0</v>
      </c>
      <c r="BT90" s="22">
        <v>13013.994313062694</v>
      </c>
      <c r="BU90" s="22">
        <v>1864.5075029575976</v>
      </c>
      <c r="BV90" s="22">
        <v>0</v>
      </c>
      <c r="BW90" s="22">
        <v>0</v>
      </c>
      <c r="BX90" s="22">
        <v>13925.003113977111</v>
      </c>
      <c r="BY90" s="22">
        <v>3323.4950700025984</v>
      </c>
      <c r="BZ90" s="22">
        <v>428</v>
      </c>
      <c r="CA90" s="22">
        <v>19541.005686937318</v>
      </c>
      <c r="CB90" s="22">
        <v>32555</v>
      </c>
      <c r="CD90" s="22">
        <f t="shared" si="7"/>
        <v>0</v>
      </c>
      <c r="CE90" s="22">
        <f t="shared" si="8"/>
        <v>0</v>
      </c>
      <c r="CF90" s="22">
        <f t="shared" si="9"/>
        <v>0</v>
      </c>
    </row>
    <row r="91" spans="1:84" s="52" customFormat="1" x14ac:dyDescent="0.3">
      <c r="A91" s="56" t="s">
        <v>366</v>
      </c>
      <c r="B91" s="56" t="s">
        <v>154</v>
      </c>
      <c r="C91" s="52">
        <f t="shared" si="6"/>
        <v>87</v>
      </c>
      <c r="D91" s="97">
        <v>66.681804504574785</v>
      </c>
      <c r="E91" s="97">
        <v>27.592470829479222</v>
      </c>
      <c r="F91" s="97">
        <v>90.441987718848566</v>
      </c>
      <c r="G91" s="55">
        <v>733.49984955032255</v>
      </c>
      <c r="H91" s="55">
        <v>2991.4837124293722</v>
      </c>
      <c r="I91" s="55">
        <v>1096.8007154717991</v>
      </c>
      <c r="J91" s="55">
        <v>814.74434699267817</v>
      </c>
      <c r="K91" s="97">
        <v>1021.6878782137724</v>
      </c>
      <c r="L91" s="55">
        <v>490.53281474629722</v>
      </c>
      <c r="M91" s="55">
        <v>536.52026612876261</v>
      </c>
      <c r="N91" s="55">
        <v>378.63001638229815</v>
      </c>
      <c r="O91" s="55">
        <v>11.496862845616342</v>
      </c>
      <c r="P91" s="55">
        <v>152.52504708517679</v>
      </c>
      <c r="Q91" s="55">
        <v>259.06264278788825</v>
      </c>
      <c r="R91" s="55">
        <v>164.78836745383424</v>
      </c>
      <c r="S91" s="55">
        <v>508.16133777624231</v>
      </c>
      <c r="T91" s="55">
        <v>2504.0167277752389</v>
      </c>
      <c r="U91" s="55">
        <v>1190.3085332828118</v>
      </c>
      <c r="V91" s="55">
        <v>515.8259130066532</v>
      </c>
      <c r="W91" s="55">
        <v>689.81177073698052</v>
      </c>
      <c r="X91" s="55">
        <v>969.56876664697813</v>
      </c>
      <c r="Y91" s="55">
        <v>506.62842273016008</v>
      </c>
      <c r="Z91" s="55">
        <v>131.06423644002629</v>
      </c>
      <c r="AA91" s="55">
        <v>613.16601843287151</v>
      </c>
      <c r="AB91" s="55">
        <v>468.30554657810569</v>
      </c>
      <c r="AC91" s="55">
        <v>2633.5480491691837</v>
      </c>
      <c r="AD91" s="55">
        <v>7815.5673624499896</v>
      </c>
      <c r="AE91" s="55">
        <v>1817.2707871304233</v>
      </c>
      <c r="AF91" s="55">
        <v>704.37446367476116</v>
      </c>
      <c r="AG91" s="55">
        <v>62.083059366328243</v>
      </c>
      <c r="AH91" s="55">
        <v>433.81495804125666</v>
      </c>
      <c r="AI91" s="55">
        <v>1260.8226254025922</v>
      </c>
      <c r="AJ91" s="55">
        <v>154.05796213125899</v>
      </c>
      <c r="AK91" s="55">
        <v>522.72403071402312</v>
      </c>
      <c r="AL91" s="55">
        <v>625.42933880152907</v>
      </c>
      <c r="AM91" s="55">
        <v>699.00926101347363</v>
      </c>
      <c r="AN91" s="55">
        <v>837.73807268391079</v>
      </c>
      <c r="AO91" s="55">
        <v>1424.0780778103442</v>
      </c>
      <c r="AP91" s="55">
        <v>981.83208701563558</v>
      </c>
      <c r="AQ91" s="55">
        <v>2176.7393654366942</v>
      </c>
      <c r="AR91" s="55">
        <v>739.63150973465133</v>
      </c>
      <c r="AS91" s="55">
        <v>4105.146493408075</v>
      </c>
      <c r="AT91" s="55">
        <v>937.37755067925241</v>
      </c>
      <c r="AU91" s="55">
        <v>1253.1580501721812</v>
      </c>
      <c r="AV91" s="55">
        <v>610.10018834070718</v>
      </c>
      <c r="AW91" s="55">
        <v>2886.4790317727429</v>
      </c>
      <c r="AX91" s="55">
        <v>6.131660184328716</v>
      </c>
      <c r="AY91" s="55">
        <v>215.37456397454616</v>
      </c>
      <c r="AZ91" s="55">
        <v>598.60332549509087</v>
      </c>
      <c r="BA91" s="55">
        <v>145.62692937780699</v>
      </c>
      <c r="BB91" s="55">
        <v>485.93406960805066</v>
      </c>
      <c r="BC91" s="55">
        <v>850.00139305256823</v>
      </c>
      <c r="BD91" s="55">
        <v>320.37924463117542</v>
      </c>
      <c r="BE91" s="55">
        <v>89.675530195807482</v>
      </c>
      <c r="BF91" s="55">
        <v>870.69574617467765</v>
      </c>
      <c r="BG91" s="55">
        <v>196.97958342155999</v>
      </c>
      <c r="BH91" s="55">
        <v>126.46549130177976</v>
      </c>
      <c r="BI91" s="55">
        <v>939.67692324837572</v>
      </c>
      <c r="BJ91" s="55">
        <v>817.81017708484239</v>
      </c>
      <c r="BK91" s="55">
        <v>203.8777011289298</v>
      </c>
      <c r="BL91" s="55">
        <v>1102.1659181330865</v>
      </c>
      <c r="BM91" s="55">
        <v>119.56737359440996</v>
      </c>
      <c r="BN91" s="55">
        <v>0</v>
      </c>
      <c r="BO91" s="55">
        <v>1011.7239304142381</v>
      </c>
      <c r="BP91" s="55">
        <v>397.7914544583254</v>
      </c>
      <c r="BQ91" s="55">
        <v>530.38860594443383</v>
      </c>
      <c r="BR91" s="55">
        <v>472.13783419331116</v>
      </c>
      <c r="BS91" s="55">
        <v>0</v>
      </c>
      <c r="BT91" s="55">
        <v>59115.335837113154</v>
      </c>
      <c r="BU91" s="55">
        <v>2388</v>
      </c>
      <c r="BV91" s="55">
        <v>0</v>
      </c>
      <c r="BW91" s="55">
        <v>0</v>
      </c>
      <c r="BX91" s="55">
        <v>386.2945916127091</v>
      </c>
      <c r="BY91" s="55">
        <v>9273.369571274141</v>
      </c>
      <c r="BZ91" s="55">
        <v>0</v>
      </c>
      <c r="CA91" s="55">
        <v>12047.664162886851</v>
      </c>
      <c r="CB91" s="55">
        <v>71163</v>
      </c>
      <c r="CD91" s="55">
        <f t="shared" si="7"/>
        <v>0</v>
      </c>
      <c r="CE91" s="55">
        <f t="shared" si="8"/>
        <v>0</v>
      </c>
      <c r="CF91" s="55">
        <f t="shared" si="9"/>
        <v>0</v>
      </c>
    </row>
    <row r="92" spans="1:84" s="47" customFormat="1" x14ac:dyDescent="0.3">
      <c r="A92" s="50" t="s">
        <v>367</v>
      </c>
      <c r="B92" s="50" t="s">
        <v>368</v>
      </c>
      <c r="C92" s="47">
        <f t="shared" si="6"/>
        <v>88</v>
      </c>
      <c r="D92" s="93">
        <v>6192.6528539809469</v>
      </c>
      <c r="E92" s="93">
        <v>4151.9299464224159</v>
      </c>
      <c r="F92" s="93">
        <v>340.81150548823905</v>
      </c>
      <c r="G92" s="48">
        <v>577.96987670389933</v>
      </c>
      <c r="H92" s="48">
        <v>256.23054792181472</v>
      </c>
      <c r="I92" s="48">
        <v>958.58418575280848</v>
      </c>
      <c r="J92" s="48">
        <v>397.19881053252186</v>
      </c>
      <c r="K92" s="93">
        <v>1362.4167968787754</v>
      </c>
      <c r="L92" s="48">
        <v>45.60737907993466</v>
      </c>
      <c r="M92" s="48">
        <v>2712.395217644842</v>
      </c>
      <c r="N92" s="48">
        <v>601.18817878095695</v>
      </c>
      <c r="O92" s="48">
        <v>52.241179673379705</v>
      </c>
      <c r="P92" s="48">
        <v>1254.6175372352936</v>
      </c>
      <c r="Q92" s="48">
        <v>200.67246795171252</v>
      </c>
      <c r="R92" s="48">
        <v>243.79217180910524</v>
      </c>
      <c r="S92" s="48">
        <v>732.20574050149662</v>
      </c>
      <c r="T92" s="48">
        <v>1798.589185897787</v>
      </c>
      <c r="U92" s="48">
        <v>131.84678679472023</v>
      </c>
      <c r="V92" s="48">
        <v>32.339777893044584</v>
      </c>
      <c r="W92" s="48">
        <v>142.6267127590684</v>
      </c>
      <c r="X92" s="48">
        <v>3800.3385149698283</v>
      </c>
      <c r="Y92" s="48">
        <v>599.52972863259572</v>
      </c>
      <c r="Z92" s="48">
        <v>183.25874139391928</v>
      </c>
      <c r="AA92" s="48">
        <v>262.03512344107918</v>
      </c>
      <c r="AB92" s="48">
        <v>1846.6842402002635</v>
      </c>
      <c r="AC92" s="48">
        <v>3826.8737173436084</v>
      </c>
      <c r="AD92" s="48">
        <v>2989.3563924211717</v>
      </c>
      <c r="AE92" s="48">
        <v>2321.8302077057647</v>
      </c>
      <c r="AF92" s="48">
        <v>1092.0894226958901</v>
      </c>
      <c r="AG92" s="48">
        <v>140.13903753652653</v>
      </c>
      <c r="AH92" s="48">
        <v>545.63009881085463</v>
      </c>
      <c r="AI92" s="48">
        <v>581.2867770006219</v>
      </c>
      <c r="AJ92" s="48">
        <v>419.58788753539892</v>
      </c>
      <c r="AK92" s="48">
        <v>985.94861320076927</v>
      </c>
      <c r="AL92" s="48">
        <v>270.32737418288542</v>
      </c>
      <c r="AM92" s="48">
        <v>343.299180710781</v>
      </c>
      <c r="AN92" s="48">
        <v>215.59851928696386</v>
      </c>
      <c r="AO92" s="48">
        <v>78456.301168526159</v>
      </c>
      <c r="AP92" s="87">
        <v>2867.4603065166193</v>
      </c>
      <c r="AQ92" s="48">
        <v>530.70404747560326</v>
      </c>
      <c r="AR92" s="48">
        <v>1189.9379814492045</v>
      </c>
      <c r="AS92" s="48">
        <v>16323.295585245705</v>
      </c>
      <c r="AT92" s="48">
        <v>1165.0612292237854</v>
      </c>
      <c r="AU92" s="48">
        <v>50.582729525018451</v>
      </c>
      <c r="AV92" s="48">
        <v>33.998228041405838</v>
      </c>
      <c r="AW92" s="48">
        <v>969.36411171715667</v>
      </c>
      <c r="AX92" s="48">
        <v>1131.0630011823798</v>
      </c>
      <c r="AY92" s="48">
        <v>1444.5100792226579</v>
      </c>
      <c r="AZ92" s="48">
        <v>140.13903753652653</v>
      </c>
      <c r="BA92" s="48">
        <v>339.98228041405844</v>
      </c>
      <c r="BB92" s="48">
        <v>1686.643800883402</v>
      </c>
      <c r="BC92" s="48">
        <v>484.26744332148809</v>
      </c>
      <c r="BD92" s="48">
        <v>2109.5485887155237</v>
      </c>
      <c r="BE92" s="48">
        <v>384.76043441981238</v>
      </c>
      <c r="BF92" s="48">
        <v>932.87820845320891</v>
      </c>
      <c r="BG92" s="48">
        <v>265.35202373780163</v>
      </c>
      <c r="BH92" s="48">
        <v>154.23586379759723</v>
      </c>
      <c r="BI92" s="48">
        <v>135.16368709144271</v>
      </c>
      <c r="BJ92" s="48">
        <v>5850.1828983443456</v>
      </c>
      <c r="BK92" s="48">
        <v>85.410182640604916</v>
      </c>
      <c r="BL92" s="48">
        <v>4894.0863878140799</v>
      </c>
      <c r="BM92" s="48">
        <v>1522.4572361956368</v>
      </c>
      <c r="BN92" s="48">
        <v>2039.0644574101698</v>
      </c>
      <c r="BO92" s="48">
        <v>1154.2813032594372</v>
      </c>
      <c r="BP92" s="48">
        <v>1351.6368709144274</v>
      </c>
      <c r="BQ92" s="48">
        <v>801.03142165848874</v>
      </c>
      <c r="BR92" s="48">
        <v>2872.435656961703</v>
      </c>
      <c r="BS92" s="48">
        <v>0</v>
      </c>
      <c r="BT92" s="48">
        <v>173975.56668846711</v>
      </c>
      <c r="BU92" s="48">
        <v>0</v>
      </c>
      <c r="BV92" s="48">
        <v>0</v>
      </c>
      <c r="BW92" s="48">
        <v>0</v>
      </c>
      <c r="BX92" s="48">
        <v>83408.433311532877</v>
      </c>
      <c r="BY92" s="48">
        <v>0</v>
      </c>
      <c r="BZ92" s="48">
        <v>0</v>
      </c>
      <c r="CA92" s="48">
        <v>83408.433311532877</v>
      </c>
      <c r="CB92" s="48">
        <v>257384</v>
      </c>
      <c r="CD92" s="48">
        <f t="shared" si="7"/>
        <v>0</v>
      </c>
      <c r="CE92" s="48">
        <f t="shared" si="8"/>
        <v>0</v>
      </c>
      <c r="CF92" s="48">
        <f t="shared" si="9"/>
        <v>0</v>
      </c>
    </row>
    <row r="93" spans="1:84" x14ac:dyDescent="0.3">
      <c r="A93" s="24" t="s">
        <v>369</v>
      </c>
      <c r="B93" s="24" t="s">
        <v>370</v>
      </c>
      <c r="C93">
        <f t="shared" si="6"/>
        <v>89</v>
      </c>
      <c r="D93" s="93">
        <v>2.7338850308966633</v>
      </c>
      <c r="E93" s="93">
        <v>0.91129501029888782</v>
      </c>
      <c r="F93" s="93">
        <v>0.91129501029888782</v>
      </c>
      <c r="G93" s="32">
        <v>26.427555298667745</v>
      </c>
      <c r="H93" s="76">
        <v>40.096980453151062</v>
      </c>
      <c r="I93" s="70">
        <v>167.67828189499534</v>
      </c>
      <c r="J93" s="70">
        <v>61.968060700324379</v>
      </c>
      <c r="K93" s="93">
        <v>133.04907150363763</v>
      </c>
      <c r="L93" s="70">
        <v>49.209930556139945</v>
      </c>
      <c r="M93" s="70">
        <v>267.92073302787304</v>
      </c>
      <c r="N93" s="70">
        <v>488.45412552020383</v>
      </c>
      <c r="O93" s="70">
        <v>0.91129501029888782</v>
      </c>
      <c r="P93" s="70">
        <v>54.677700617933269</v>
      </c>
      <c r="Q93" s="70">
        <v>25.516260288368859</v>
      </c>
      <c r="R93" s="70">
        <v>20.048490226575531</v>
      </c>
      <c r="S93" s="70">
        <v>194.10583719366309</v>
      </c>
      <c r="T93" s="70">
        <v>313.48548354281741</v>
      </c>
      <c r="U93" s="70">
        <v>7.2903600823911026</v>
      </c>
      <c r="V93" s="76">
        <v>388.21167438732618</v>
      </c>
      <c r="W93" s="70">
        <v>25.516260288368859</v>
      </c>
      <c r="X93" s="82">
        <v>567.73679141620698</v>
      </c>
      <c r="Y93" s="70">
        <v>390.94555941822284</v>
      </c>
      <c r="Z93" s="70">
        <v>114.82317129765985</v>
      </c>
      <c r="AA93" s="70">
        <v>69.258420782715476</v>
      </c>
      <c r="AB93" s="70">
        <v>474.78470036572048</v>
      </c>
      <c r="AC93" s="32">
        <v>699.87456790954582</v>
      </c>
      <c r="AD93" s="32">
        <v>4435.2728151246874</v>
      </c>
      <c r="AE93" s="70">
        <v>2158.8578793980655</v>
      </c>
      <c r="AF93" s="70">
        <v>154.00885674051202</v>
      </c>
      <c r="AG93" s="70">
        <v>18.225900205977755</v>
      </c>
      <c r="AH93" s="70">
        <v>55.588995628232148</v>
      </c>
      <c r="AI93" s="70">
        <v>92.040796040187672</v>
      </c>
      <c r="AJ93" s="70">
        <v>81.10525591660101</v>
      </c>
      <c r="AK93" s="70">
        <v>235.11411265711305</v>
      </c>
      <c r="AL93" s="70">
        <v>121.20223636975209</v>
      </c>
      <c r="AM93" s="70">
        <v>71.081010803313262</v>
      </c>
      <c r="AN93" s="70">
        <v>24.604965278069972</v>
      </c>
      <c r="AO93" s="70">
        <v>63.790650720922145</v>
      </c>
      <c r="AP93" s="87">
        <v>873.02061986633453</v>
      </c>
      <c r="AQ93" s="70">
        <v>254.25130787338969</v>
      </c>
      <c r="AR93" s="70">
        <v>309.8403035016218</v>
      </c>
      <c r="AS93" s="70">
        <v>3487.5260044138436</v>
      </c>
      <c r="AT93" s="70">
        <v>240.58188271890637</v>
      </c>
      <c r="AU93" s="70">
        <v>8.2016550926899896</v>
      </c>
      <c r="AV93" s="70">
        <v>5.4677700617933267</v>
      </c>
      <c r="AW93" s="70">
        <v>642.46298226071599</v>
      </c>
      <c r="AX93" s="70">
        <v>301.63864840893189</v>
      </c>
      <c r="AY93" s="70">
        <v>1011.5374614317656</v>
      </c>
      <c r="AZ93" s="70">
        <v>29.16144032956441</v>
      </c>
      <c r="BA93" s="70">
        <v>46.476045525243279</v>
      </c>
      <c r="BB93" s="70">
        <v>39.185685442852176</v>
      </c>
      <c r="BC93" s="70">
        <v>85.661730968095455</v>
      </c>
      <c r="BD93" s="70">
        <v>473.87340535542165</v>
      </c>
      <c r="BE93" s="70">
        <v>335.35656378999067</v>
      </c>
      <c r="BF93" s="70">
        <v>450.17973508765056</v>
      </c>
      <c r="BG93" s="70">
        <v>59.234175669427707</v>
      </c>
      <c r="BH93" s="70">
        <v>25.516260288368859</v>
      </c>
      <c r="BI93" s="70">
        <v>39.185685442852176</v>
      </c>
      <c r="BJ93" s="70">
        <v>3749.9789673799232</v>
      </c>
      <c r="BK93" s="70">
        <v>26.427555298667745</v>
      </c>
      <c r="BL93" s="70">
        <v>9519.3876775821809</v>
      </c>
      <c r="BM93" s="70">
        <v>1216.5788387490152</v>
      </c>
      <c r="BN93" s="70">
        <v>195.92842721426089</v>
      </c>
      <c r="BO93" s="70">
        <v>1568.3387127243857</v>
      </c>
      <c r="BP93" s="70">
        <v>1709.5894393207136</v>
      </c>
      <c r="BQ93" s="70">
        <v>85.661730968095455</v>
      </c>
      <c r="BR93" s="70">
        <v>1539.1772723948213</v>
      </c>
      <c r="BS93" s="70">
        <v>0</v>
      </c>
      <c r="BT93" s="22">
        <v>40426.869246879258</v>
      </c>
      <c r="BU93" s="22">
        <v>3.8241620489736614</v>
      </c>
      <c r="BV93" s="22">
        <v>0</v>
      </c>
      <c r="BW93" s="22">
        <v>0</v>
      </c>
      <c r="BX93" s="22">
        <v>23543.306591071767</v>
      </c>
      <c r="BY93" s="22">
        <v>0</v>
      </c>
      <c r="BZ93" s="22">
        <v>439</v>
      </c>
      <c r="CA93" s="22">
        <v>23986.130753120739</v>
      </c>
      <c r="CB93" s="22">
        <v>64413</v>
      </c>
      <c r="CD93" s="22">
        <f t="shared" si="7"/>
        <v>0</v>
      </c>
      <c r="CE93" s="22">
        <f t="shared" si="8"/>
        <v>0</v>
      </c>
      <c r="CF93" s="22">
        <f t="shared" si="9"/>
        <v>0</v>
      </c>
    </row>
    <row r="94" spans="1:84" x14ac:dyDescent="0.3">
      <c r="A94" s="24" t="s">
        <v>371</v>
      </c>
      <c r="B94" s="24" t="s">
        <v>372</v>
      </c>
      <c r="C94">
        <f t="shared" si="6"/>
        <v>90</v>
      </c>
      <c r="D94" s="93">
        <v>19.872291364197483</v>
      </c>
      <c r="E94" s="93">
        <v>38.798283139623656</v>
      </c>
      <c r="F94" s="93">
        <v>2.838898766313926</v>
      </c>
      <c r="G94" s="32">
        <v>0.94629958877130871</v>
      </c>
      <c r="H94" s="76">
        <v>411.64032111551927</v>
      </c>
      <c r="I94" s="70">
        <v>203.45441158583139</v>
      </c>
      <c r="J94" s="70">
        <v>35.959384373309732</v>
      </c>
      <c r="K94" s="93">
        <v>0</v>
      </c>
      <c r="L94" s="70">
        <v>0</v>
      </c>
      <c r="M94" s="70">
        <v>5.677797532627852</v>
      </c>
      <c r="N94" s="70">
        <v>0</v>
      </c>
      <c r="O94" s="70">
        <v>0</v>
      </c>
      <c r="P94" s="70">
        <v>0</v>
      </c>
      <c r="Q94" s="70">
        <v>0</v>
      </c>
      <c r="R94" s="70">
        <v>0</v>
      </c>
      <c r="S94" s="70">
        <v>0</v>
      </c>
      <c r="T94" s="70">
        <v>9.4629958877130882</v>
      </c>
      <c r="U94" s="70">
        <v>0</v>
      </c>
      <c r="V94" s="76">
        <v>0</v>
      </c>
      <c r="W94" s="70">
        <v>25.550088896825333</v>
      </c>
      <c r="X94" s="82">
        <v>67.187270802762924</v>
      </c>
      <c r="Y94" s="70">
        <v>0</v>
      </c>
      <c r="Z94" s="70">
        <v>0</v>
      </c>
      <c r="AA94" s="70">
        <v>0</v>
      </c>
      <c r="AB94" s="70">
        <v>0</v>
      </c>
      <c r="AC94" s="32">
        <v>3.7851983550852348</v>
      </c>
      <c r="AD94" s="32">
        <v>17.033392597883555</v>
      </c>
      <c r="AE94" s="70">
        <v>11.355595065255704</v>
      </c>
      <c r="AF94" s="70">
        <v>31.227886429453186</v>
      </c>
      <c r="AG94" s="70">
        <v>68.133570391534221</v>
      </c>
      <c r="AH94" s="70">
        <v>2.838898766313926</v>
      </c>
      <c r="AI94" s="70">
        <v>48.261279027336741</v>
      </c>
      <c r="AJ94" s="70">
        <v>215.75630623985836</v>
      </c>
      <c r="AK94" s="70">
        <v>12.301894654027015</v>
      </c>
      <c r="AL94" s="70">
        <v>215.75630623985836</v>
      </c>
      <c r="AM94" s="70">
        <v>12.301894654027015</v>
      </c>
      <c r="AN94" s="70">
        <v>0</v>
      </c>
      <c r="AO94" s="70">
        <v>0</v>
      </c>
      <c r="AP94" s="87">
        <v>0</v>
      </c>
      <c r="AQ94" s="70">
        <v>29962.683879265947</v>
      </c>
      <c r="AR94" s="70">
        <v>450.43860425514293</v>
      </c>
      <c r="AS94" s="70">
        <v>568.72605285155646</v>
      </c>
      <c r="AT94" s="70">
        <v>17.033392597883555</v>
      </c>
      <c r="AU94" s="70">
        <v>4.7314979438565441</v>
      </c>
      <c r="AV94" s="70">
        <v>1.8925991775426174</v>
      </c>
      <c r="AW94" s="70">
        <v>281.99727745384996</v>
      </c>
      <c r="AX94" s="70">
        <v>223.32670295002885</v>
      </c>
      <c r="AY94" s="70">
        <v>0</v>
      </c>
      <c r="AZ94" s="70">
        <v>9.4629958877130882</v>
      </c>
      <c r="BA94" s="70">
        <v>212.91740747354447</v>
      </c>
      <c r="BB94" s="70">
        <v>1.8925991775426174</v>
      </c>
      <c r="BC94" s="70">
        <v>787.32125785772894</v>
      </c>
      <c r="BD94" s="70">
        <v>331.20485606995805</v>
      </c>
      <c r="BE94" s="70">
        <v>511.00177793650676</v>
      </c>
      <c r="BF94" s="70">
        <v>52.046477382421983</v>
      </c>
      <c r="BG94" s="70">
        <v>140.99863872692498</v>
      </c>
      <c r="BH94" s="70">
        <v>0</v>
      </c>
      <c r="BI94" s="70">
        <v>168.44132680129297</v>
      </c>
      <c r="BJ94" s="70">
        <v>1847.1767972815946</v>
      </c>
      <c r="BK94" s="70">
        <v>0</v>
      </c>
      <c r="BL94" s="70">
        <v>3374.5043335584869</v>
      </c>
      <c r="BM94" s="70">
        <v>971.84967766813395</v>
      </c>
      <c r="BN94" s="70">
        <v>345.39934990152767</v>
      </c>
      <c r="BO94" s="70">
        <v>1630.474191452965</v>
      </c>
      <c r="BP94" s="70">
        <v>0</v>
      </c>
      <c r="BQ94" s="70">
        <v>8.5166962989417776</v>
      </c>
      <c r="BR94" s="70">
        <v>257.39348814579597</v>
      </c>
      <c r="BS94" s="70">
        <v>0</v>
      </c>
      <c r="BT94" s="22">
        <v>43621.572143591016</v>
      </c>
      <c r="BU94" s="22">
        <v>236</v>
      </c>
      <c r="BV94" s="22">
        <v>0</v>
      </c>
      <c r="BW94" s="22">
        <v>0</v>
      </c>
      <c r="BX94" s="22">
        <v>0</v>
      </c>
      <c r="BY94" s="22">
        <v>322031.42785640899</v>
      </c>
      <c r="BZ94" s="22">
        <v>0</v>
      </c>
      <c r="CA94" s="22">
        <v>322267.42785640899</v>
      </c>
      <c r="CB94" s="22">
        <v>365889</v>
      </c>
      <c r="CD94" s="22">
        <f t="shared" si="7"/>
        <v>0</v>
      </c>
      <c r="CE94" s="22">
        <f t="shared" si="8"/>
        <v>0</v>
      </c>
      <c r="CF94" s="22">
        <f t="shared" si="9"/>
        <v>0</v>
      </c>
    </row>
    <row r="95" spans="1:84" s="52" customFormat="1" x14ac:dyDescent="0.3">
      <c r="A95" s="56" t="s">
        <v>373</v>
      </c>
      <c r="B95" s="56" t="s">
        <v>374</v>
      </c>
      <c r="C95" s="52">
        <f t="shared" si="6"/>
        <v>91</v>
      </c>
      <c r="D95" s="93">
        <v>0</v>
      </c>
      <c r="E95" s="93">
        <v>0</v>
      </c>
      <c r="F95" s="93">
        <v>0</v>
      </c>
      <c r="G95" s="55">
        <v>0</v>
      </c>
      <c r="H95" s="55">
        <v>1183.3079852939129</v>
      </c>
      <c r="I95" s="55">
        <v>904.27053072820195</v>
      </c>
      <c r="J95" s="55">
        <v>145.667010180066</v>
      </c>
      <c r="K95" s="93">
        <v>0</v>
      </c>
      <c r="L95" s="55">
        <v>0</v>
      </c>
      <c r="M95" s="55">
        <v>0</v>
      </c>
      <c r="N95" s="55">
        <v>0</v>
      </c>
      <c r="O95" s="55">
        <v>0</v>
      </c>
      <c r="P95" s="55">
        <v>0</v>
      </c>
      <c r="Q95" s="55">
        <v>0</v>
      </c>
      <c r="R95" s="55">
        <v>0</v>
      </c>
      <c r="S95" s="55">
        <v>0</v>
      </c>
      <c r="T95" s="55">
        <v>0</v>
      </c>
      <c r="U95" s="55">
        <v>0</v>
      </c>
      <c r="V95" s="55">
        <v>0</v>
      </c>
      <c r="W95" s="55">
        <v>0</v>
      </c>
      <c r="X95" s="55">
        <v>0</v>
      </c>
      <c r="Y95" s="55">
        <v>0</v>
      </c>
      <c r="Z95" s="55">
        <v>0</v>
      </c>
      <c r="AA95" s="55">
        <v>0</v>
      </c>
      <c r="AB95" s="55">
        <v>0</v>
      </c>
      <c r="AC95" s="55">
        <v>0</v>
      </c>
      <c r="AD95" s="55">
        <v>74.725284443020882</v>
      </c>
      <c r="AE95" s="55">
        <v>37.835587059757408</v>
      </c>
      <c r="AF95" s="55">
        <v>0</v>
      </c>
      <c r="AG95" s="55">
        <v>0</v>
      </c>
      <c r="AH95" s="55">
        <v>0</v>
      </c>
      <c r="AI95" s="55">
        <v>0</v>
      </c>
      <c r="AJ95" s="55">
        <v>0</v>
      </c>
      <c r="AK95" s="55">
        <v>0</v>
      </c>
      <c r="AL95" s="55">
        <v>0</v>
      </c>
      <c r="AM95" s="55">
        <v>0</v>
      </c>
      <c r="AN95" s="55">
        <v>0</v>
      </c>
      <c r="AO95" s="55">
        <v>0</v>
      </c>
      <c r="AP95" s="87">
        <v>4186.5077081621566</v>
      </c>
      <c r="AQ95" s="55">
        <v>7586.9810951578538</v>
      </c>
      <c r="AR95" s="55">
        <v>0</v>
      </c>
      <c r="AS95" s="55">
        <v>0</v>
      </c>
      <c r="AT95" s="55">
        <v>234.58063977049591</v>
      </c>
      <c r="AU95" s="55">
        <v>0</v>
      </c>
      <c r="AV95" s="55">
        <v>0</v>
      </c>
      <c r="AW95" s="55">
        <v>315.92715194897431</v>
      </c>
      <c r="AX95" s="55">
        <v>0</v>
      </c>
      <c r="AY95" s="55">
        <v>0</v>
      </c>
      <c r="AZ95" s="55">
        <v>0</v>
      </c>
      <c r="BA95" s="55">
        <v>0</v>
      </c>
      <c r="BB95" s="55">
        <v>905.2164204046959</v>
      </c>
      <c r="BC95" s="55">
        <v>0</v>
      </c>
      <c r="BD95" s="55">
        <v>0</v>
      </c>
      <c r="BE95" s="55">
        <v>0</v>
      </c>
      <c r="BF95" s="55">
        <v>0</v>
      </c>
      <c r="BG95" s="55">
        <v>0</v>
      </c>
      <c r="BH95" s="55">
        <v>0</v>
      </c>
      <c r="BI95" s="55">
        <v>0</v>
      </c>
      <c r="BJ95" s="55">
        <v>0</v>
      </c>
      <c r="BK95" s="55">
        <v>0</v>
      </c>
      <c r="BL95" s="55">
        <v>7541.5783906861452</v>
      </c>
      <c r="BM95" s="55">
        <v>1.8917793529878704</v>
      </c>
      <c r="BN95" s="55">
        <v>0</v>
      </c>
      <c r="BO95" s="55">
        <v>0</v>
      </c>
      <c r="BP95" s="55">
        <v>0</v>
      </c>
      <c r="BQ95" s="55">
        <v>0</v>
      </c>
      <c r="BR95" s="55">
        <v>91.751298619911708</v>
      </c>
      <c r="BS95" s="55">
        <v>0</v>
      </c>
      <c r="BT95" s="55">
        <v>23210.240881808182</v>
      </c>
      <c r="BU95" s="55">
        <v>0</v>
      </c>
      <c r="BV95" s="55">
        <v>0</v>
      </c>
      <c r="BW95" s="55">
        <v>0</v>
      </c>
      <c r="BX95" s="55">
        <v>0</v>
      </c>
      <c r="BY95" s="55">
        <v>112632.75911819183</v>
      </c>
      <c r="BZ95" s="55">
        <v>0</v>
      </c>
      <c r="CA95" s="55">
        <v>112632.75911819183</v>
      </c>
      <c r="CB95" s="55">
        <v>135843</v>
      </c>
      <c r="CD95" s="55">
        <f t="shared" si="7"/>
        <v>0</v>
      </c>
      <c r="CE95" s="55">
        <f t="shared" si="8"/>
        <v>0</v>
      </c>
      <c r="CF95" s="55">
        <f t="shared" si="9"/>
        <v>0</v>
      </c>
    </row>
    <row r="96" spans="1:84" s="52" customFormat="1" x14ac:dyDescent="0.3">
      <c r="A96" s="56" t="s">
        <v>375</v>
      </c>
      <c r="B96" s="56" t="s">
        <v>376</v>
      </c>
      <c r="C96" s="52">
        <f t="shared" si="6"/>
        <v>92</v>
      </c>
      <c r="D96" s="93">
        <v>66.57203724701921</v>
      </c>
      <c r="E96" s="93">
        <v>144.55642373638457</v>
      </c>
      <c r="F96" s="93">
        <v>7.6082328282307667</v>
      </c>
      <c r="G96" s="55">
        <v>2.8530873105865373</v>
      </c>
      <c r="H96" s="55">
        <v>300.52519671511527</v>
      </c>
      <c r="I96" s="55">
        <v>10.461320138817303</v>
      </c>
      <c r="J96" s="55">
        <v>142.6543655293269</v>
      </c>
      <c r="K96" s="93">
        <v>0</v>
      </c>
      <c r="L96" s="55">
        <v>3.8041164141153834</v>
      </c>
      <c r="M96" s="55">
        <v>0.95102910352884584</v>
      </c>
      <c r="N96" s="55">
        <v>0</v>
      </c>
      <c r="O96" s="55">
        <v>0</v>
      </c>
      <c r="P96" s="55">
        <v>21.873669381163452</v>
      </c>
      <c r="Q96" s="55">
        <v>0</v>
      </c>
      <c r="R96" s="55">
        <v>0</v>
      </c>
      <c r="S96" s="55">
        <v>0</v>
      </c>
      <c r="T96" s="55">
        <v>10.461320138817303</v>
      </c>
      <c r="U96" s="55">
        <v>17.118523863519226</v>
      </c>
      <c r="V96" s="55">
        <v>20.922640277634606</v>
      </c>
      <c r="W96" s="55">
        <v>0</v>
      </c>
      <c r="X96" s="55">
        <v>0</v>
      </c>
      <c r="Y96" s="55">
        <v>1.9020582070576917</v>
      </c>
      <c r="Z96" s="55">
        <v>0</v>
      </c>
      <c r="AA96" s="55">
        <v>0</v>
      </c>
      <c r="AB96" s="55">
        <v>0</v>
      </c>
      <c r="AC96" s="55">
        <v>21.873669381163452</v>
      </c>
      <c r="AD96" s="55">
        <v>17.118523863519226</v>
      </c>
      <c r="AE96" s="55">
        <v>1472.1930522626533</v>
      </c>
      <c r="AF96" s="55">
        <v>19.97161117410576</v>
      </c>
      <c r="AG96" s="55">
        <v>0</v>
      </c>
      <c r="AH96" s="55">
        <v>8.5592619317596128</v>
      </c>
      <c r="AI96" s="55">
        <v>25.67778579527884</v>
      </c>
      <c r="AJ96" s="55">
        <v>0</v>
      </c>
      <c r="AK96" s="55">
        <v>8.5592619317596128</v>
      </c>
      <c r="AL96" s="55">
        <v>0</v>
      </c>
      <c r="AM96" s="55">
        <v>2.8530873105865373</v>
      </c>
      <c r="AN96" s="55">
        <v>0</v>
      </c>
      <c r="AO96" s="55">
        <v>0</v>
      </c>
      <c r="AP96" s="87">
        <v>0</v>
      </c>
      <c r="AQ96" s="55">
        <v>24818.055485688761</v>
      </c>
      <c r="AR96" s="55">
        <v>13.314407449403841</v>
      </c>
      <c r="AS96" s="55">
        <v>40.894251451740367</v>
      </c>
      <c r="AT96" s="55">
        <v>8.5592619317596128</v>
      </c>
      <c r="AU96" s="55">
        <v>0</v>
      </c>
      <c r="AV96" s="55">
        <v>0</v>
      </c>
      <c r="AW96" s="55">
        <v>726.58623509603819</v>
      </c>
      <c r="AX96" s="55">
        <v>39.943222348211521</v>
      </c>
      <c r="AY96" s="55">
        <v>372.80340858330754</v>
      </c>
      <c r="AZ96" s="55">
        <v>0</v>
      </c>
      <c r="BA96" s="55">
        <v>0</v>
      </c>
      <c r="BB96" s="55">
        <v>3886.8559461223931</v>
      </c>
      <c r="BC96" s="55">
        <v>0</v>
      </c>
      <c r="BD96" s="55">
        <v>1371.3839672885956</v>
      </c>
      <c r="BE96" s="55">
        <v>1094.6344981617017</v>
      </c>
      <c r="BF96" s="55">
        <v>203.52022815517302</v>
      </c>
      <c r="BG96" s="55">
        <v>618.1689172937497</v>
      </c>
      <c r="BH96" s="55">
        <v>2.8530873105865373</v>
      </c>
      <c r="BI96" s="55">
        <v>1.9020582070576917</v>
      </c>
      <c r="BJ96" s="55">
        <v>770.33357385836518</v>
      </c>
      <c r="BK96" s="55">
        <v>8.5592619317596128</v>
      </c>
      <c r="BL96" s="55">
        <v>1782.228540013057</v>
      </c>
      <c r="BM96" s="55">
        <v>245.36550871044221</v>
      </c>
      <c r="BN96" s="55">
        <v>0</v>
      </c>
      <c r="BO96" s="55">
        <v>1859.2618973988936</v>
      </c>
      <c r="BP96" s="55">
        <v>0</v>
      </c>
      <c r="BQ96" s="55">
        <v>98.907026766999977</v>
      </c>
      <c r="BR96" s="55">
        <v>10.461320138817303</v>
      </c>
      <c r="BS96" s="55">
        <v>0</v>
      </c>
      <c r="BT96" s="55">
        <v>40303.662378448957</v>
      </c>
      <c r="BU96" s="55">
        <v>4462</v>
      </c>
      <c r="BV96" s="55">
        <v>0</v>
      </c>
      <c r="BW96" s="55">
        <v>0</v>
      </c>
      <c r="BX96" s="55">
        <v>0</v>
      </c>
      <c r="BY96" s="55">
        <v>98085.337621551051</v>
      </c>
      <c r="BZ96" s="55">
        <v>0</v>
      </c>
      <c r="CA96" s="55">
        <v>102547.33762155105</v>
      </c>
      <c r="CB96" s="55">
        <v>142851</v>
      </c>
      <c r="CD96" s="55">
        <f t="shared" si="7"/>
        <v>0</v>
      </c>
      <c r="CE96" s="55">
        <f t="shared" si="8"/>
        <v>0</v>
      </c>
      <c r="CF96" s="55">
        <f t="shared" si="9"/>
        <v>0</v>
      </c>
    </row>
    <row r="97" spans="1:84" s="52" customFormat="1" x14ac:dyDescent="0.3">
      <c r="A97" s="56" t="s">
        <v>377</v>
      </c>
      <c r="B97" s="56" t="s">
        <v>378</v>
      </c>
      <c r="C97" s="52">
        <f t="shared" si="6"/>
        <v>93</v>
      </c>
      <c r="D97" s="93">
        <v>177.04293500538964</v>
      </c>
      <c r="E97" s="93">
        <v>40.103648260889365</v>
      </c>
      <c r="F97" s="93">
        <v>20.540893011675042</v>
      </c>
      <c r="G97" s="55">
        <v>68.469643372250147</v>
      </c>
      <c r="H97" s="55">
        <v>65.53523008486799</v>
      </c>
      <c r="I97" s="55">
        <v>643.61464769915131</v>
      </c>
      <c r="J97" s="55">
        <v>90.966811908846609</v>
      </c>
      <c r="K97" s="93">
        <v>7.8251020996857301</v>
      </c>
      <c r="L97" s="55">
        <v>11.741984202284266</v>
      </c>
      <c r="M97" s="55">
        <v>16.628341961832177</v>
      </c>
      <c r="N97" s="55">
        <v>31.30040839874292</v>
      </c>
      <c r="O97" s="55">
        <v>0</v>
      </c>
      <c r="P97" s="55">
        <v>3.9125510498428651</v>
      </c>
      <c r="Q97" s="55">
        <v>0</v>
      </c>
      <c r="R97" s="55">
        <v>3.9125510498428651</v>
      </c>
      <c r="S97" s="55">
        <v>0</v>
      </c>
      <c r="T97" s="55">
        <v>0</v>
      </c>
      <c r="U97" s="55">
        <v>0</v>
      </c>
      <c r="V97" s="55">
        <v>0</v>
      </c>
      <c r="W97" s="55">
        <v>5.8688265747642978</v>
      </c>
      <c r="X97" s="55">
        <v>0</v>
      </c>
      <c r="Y97" s="55">
        <v>14.600614540308321</v>
      </c>
      <c r="Z97" s="55">
        <v>0</v>
      </c>
      <c r="AA97" s="55">
        <v>43.038061548271514</v>
      </c>
      <c r="AB97" s="55">
        <v>176.06479724292893</v>
      </c>
      <c r="AC97" s="55">
        <v>313.00408398742923</v>
      </c>
      <c r="AD97" s="55">
        <v>3.9125510498428651</v>
      </c>
      <c r="AE97" s="55">
        <v>47.928750360575101</v>
      </c>
      <c r="AF97" s="55">
        <v>0.97813776246071626</v>
      </c>
      <c r="AG97" s="55">
        <v>480.26564136821167</v>
      </c>
      <c r="AH97" s="55">
        <v>27.387857348900056</v>
      </c>
      <c r="AI97" s="55">
        <v>2327.9678746565046</v>
      </c>
      <c r="AJ97" s="55">
        <v>10466.465254942326</v>
      </c>
      <c r="AK97" s="55">
        <v>2251.5413943885869</v>
      </c>
      <c r="AL97" s="55">
        <v>1741.6214640102241</v>
      </c>
      <c r="AM97" s="55">
        <v>44.016199310732233</v>
      </c>
      <c r="AN97" s="55">
        <v>341.6969462170328</v>
      </c>
      <c r="AO97" s="55">
        <v>373.64862525999365</v>
      </c>
      <c r="AP97" s="87">
        <v>607.42355048810487</v>
      </c>
      <c r="AQ97" s="55">
        <v>551.66969802784399</v>
      </c>
      <c r="AR97" s="55">
        <v>4659.0850735390941</v>
      </c>
      <c r="AS97" s="55">
        <v>3409.7882399380569</v>
      </c>
      <c r="AT97" s="55">
        <v>8860.5946391999169</v>
      </c>
      <c r="AU97" s="55">
        <v>0</v>
      </c>
      <c r="AV97" s="55">
        <v>0</v>
      </c>
      <c r="AW97" s="55">
        <v>419.62110009564731</v>
      </c>
      <c r="AX97" s="55">
        <v>0</v>
      </c>
      <c r="AY97" s="55">
        <v>95.857500721150203</v>
      </c>
      <c r="AZ97" s="55">
        <v>6.846964337225014</v>
      </c>
      <c r="BA97" s="55">
        <v>52.819439172878681</v>
      </c>
      <c r="BB97" s="55">
        <v>24.453444061517907</v>
      </c>
      <c r="BC97" s="55">
        <v>2.9344132873821489</v>
      </c>
      <c r="BD97" s="55">
        <v>112.48584268298238</v>
      </c>
      <c r="BE97" s="55">
        <v>28.365995111360771</v>
      </c>
      <c r="BF97" s="55">
        <v>0</v>
      </c>
      <c r="BG97" s="55">
        <v>109.92254734644588</v>
      </c>
      <c r="BH97" s="55">
        <v>18.584617486753608</v>
      </c>
      <c r="BI97" s="55">
        <v>886.47309649318436</v>
      </c>
      <c r="BJ97" s="55">
        <v>65.53523008486799</v>
      </c>
      <c r="BK97" s="55">
        <v>152.58949094387174</v>
      </c>
      <c r="BL97" s="55">
        <v>1747.268463613588</v>
      </c>
      <c r="BM97" s="55">
        <v>342.83001454518165</v>
      </c>
      <c r="BN97" s="55">
        <v>0</v>
      </c>
      <c r="BO97" s="55">
        <v>1044.6351089824998</v>
      </c>
      <c r="BP97" s="55">
        <v>618.1830658751727</v>
      </c>
      <c r="BQ97" s="55">
        <v>48.906888123035813</v>
      </c>
      <c r="BR97" s="55">
        <v>44.657958358416963</v>
      </c>
      <c r="BS97" s="55">
        <v>0</v>
      </c>
      <c r="BT97" s="55">
        <v>43753.134211190569</v>
      </c>
      <c r="BU97" s="55">
        <v>9890.9241041970963</v>
      </c>
      <c r="BV97" s="55">
        <v>0</v>
      </c>
      <c r="BW97" s="55">
        <v>0</v>
      </c>
      <c r="BX97" s="55">
        <v>68900.853459634789</v>
      </c>
      <c r="BY97" s="55">
        <v>16076.08822497754</v>
      </c>
      <c r="BZ97" s="55">
        <v>0</v>
      </c>
      <c r="CA97" s="55">
        <v>94867.865788809431</v>
      </c>
      <c r="CB97" s="55">
        <v>138621</v>
      </c>
      <c r="CD97" s="55">
        <f t="shared" si="7"/>
        <v>0</v>
      </c>
      <c r="CE97" s="55">
        <f t="shared" si="8"/>
        <v>0</v>
      </c>
      <c r="CF97" s="55">
        <f t="shared" si="9"/>
        <v>0</v>
      </c>
    </row>
    <row r="98" spans="1:84" s="52" customFormat="1" x14ac:dyDescent="0.3">
      <c r="A98" s="56" t="s">
        <v>379</v>
      </c>
      <c r="B98" s="56" t="s">
        <v>159</v>
      </c>
      <c r="C98" s="52">
        <f t="shared" si="6"/>
        <v>94</v>
      </c>
      <c r="D98" s="93">
        <v>16381.163355343611</v>
      </c>
      <c r="E98" s="93">
        <v>8528.5955044261718</v>
      </c>
      <c r="F98" s="93">
        <v>820.78261511106098</v>
      </c>
      <c r="G98" s="55">
        <v>668.96228168722564</v>
      </c>
      <c r="H98" s="55">
        <v>2856.7753169259558</v>
      </c>
      <c r="I98" s="55">
        <v>1423.005370231946</v>
      </c>
      <c r="J98" s="55">
        <v>767.11004973942136</v>
      </c>
      <c r="K98" s="93">
        <v>25812.641042507254</v>
      </c>
      <c r="L98" s="55">
        <v>832.51949711307543</v>
      </c>
      <c r="M98" s="55">
        <v>24320.855591005155</v>
      </c>
      <c r="N98" s="55">
        <v>5556.9621485762318</v>
      </c>
      <c r="O98" s="55">
        <v>1927.982827846459</v>
      </c>
      <c r="P98" s="55">
        <v>4684.8627152498357</v>
      </c>
      <c r="Q98" s="55">
        <v>6770.2907955513028</v>
      </c>
      <c r="R98" s="55">
        <v>5136.2030811179548</v>
      </c>
      <c r="S98" s="55">
        <v>1975.1238554559</v>
      </c>
      <c r="T98" s="55">
        <v>5991.485892042745</v>
      </c>
      <c r="U98" s="55">
        <v>1477.3001576922347</v>
      </c>
      <c r="V98" s="55">
        <v>17298.818688337433</v>
      </c>
      <c r="W98" s="55">
        <v>1451.9937646696123</v>
      </c>
      <c r="X98" s="55">
        <v>9010.4021247648889</v>
      </c>
      <c r="Y98" s="55">
        <v>5484.7860786599831</v>
      </c>
      <c r="Z98" s="55">
        <v>3395.5373824077815</v>
      </c>
      <c r="AA98" s="55">
        <v>4086.4926308546692</v>
      </c>
      <c r="AB98" s="55">
        <v>8011.1391741197986</v>
      </c>
      <c r="AC98" s="55">
        <v>6343.3118359364826</v>
      </c>
      <c r="AD98" s="55">
        <v>4821.1688690541478</v>
      </c>
      <c r="AE98" s="55">
        <v>3868.5127570004306</v>
      </c>
      <c r="AF98" s="55">
        <v>5759.5146504051199</v>
      </c>
      <c r="AG98" s="55">
        <v>9219.759140329108</v>
      </c>
      <c r="AH98" s="55">
        <v>6102.5710541235258</v>
      </c>
      <c r="AI98" s="55">
        <v>10028.045682520769</v>
      </c>
      <c r="AJ98" s="55">
        <v>3994.5452532705572</v>
      </c>
      <c r="AK98" s="55">
        <v>3430.858980707118</v>
      </c>
      <c r="AL98" s="55">
        <v>1899.6542363335495</v>
      </c>
      <c r="AM98" s="55">
        <v>6126.1456062783418</v>
      </c>
      <c r="AN98" s="55">
        <v>4434.6348737941335</v>
      </c>
      <c r="AO98" s="55">
        <v>3876.3437725203366</v>
      </c>
      <c r="AP98" s="87">
        <v>1029.6806966865522</v>
      </c>
      <c r="AQ98" s="55">
        <v>32867.818109859385</v>
      </c>
      <c r="AR98" s="55">
        <v>1551.6529350482324</v>
      </c>
      <c r="AS98" s="55">
        <v>18112.128244984826</v>
      </c>
      <c r="AT98" s="55">
        <v>10743.160927551291</v>
      </c>
      <c r="AU98" s="55">
        <v>227.44871030787826</v>
      </c>
      <c r="AV98" s="55">
        <v>1051.0667200204414</v>
      </c>
      <c r="AW98" s="55">
        <v>742.58475393997867</v>
      </c>
      <c r="AX98" s="55">
        <v>958.25151207845374</v>
      </c>
      <c r="AY98" s="55">
        <v>17147.405113680354</v>
      </c>
      <c r="AZ98" s="55">
        <v>1725.3596862013092</v>
      </c>
      <c r="BA98" s="55">
        <v>1071.7513755424379</v>
      </c>
      <c r="BB98" s="55">
        <v>3802.6110614790296</v>
      </c>
      <c r="BC98" s="55">
        <v>2144.9322415129691</v>
      </c>
      <c r="BD98" s="55">
        <v>3179.7926709908261</v>
      </c>
      <c r="BE98" s="55">
        <v>1583.9209513336029</v>
      </c>
      <c r="BF98" s="55">
        <v>2071.8240774977626</v>
      </c>
      <c r="BG98" s="55">
        <v>1555.5189483225981</v>
      </c>
      <c r="BH98" s="55">
        <v>3514.1328578704888</v>
      </c>
      <c r="BI98" s="55">
        <v>810.72288491611164</v>
      </c>
      <c r="BJ98" s="55">
        <v>4036.8680660434907</v>
      </c>
      <c r="BK98" s="55">
        <v>368.98114017547215</v>
      </c>
      <c r="BL98" s="55">
        <v>4732.8323549284123</v>
      </c>
      <c r="BM98" s="55">
        <v>4566.5008690029117</v>
      </c>
      <c r="BN98" s="55">
        <v>1207.3976094605825</v>
      </c>
      <c r="BO98" s="55">
        <v>4798.1592890585898</v>
      </c>
      <c r="BP98" s="55">
        <v>12825.462870838053</v>
      </c>
      <c r="BQ98" s="55">
        <v>573.21259108737593</v>
      </c>
      <c r="BR98" s="55">
        <v>3676.4443504474061</v>
      </c>
      <c r="BS98" s="55">
        <v>0</v>
      </c>
      <c r="BT98" s="55">
        <v>377254.48227457813</v>
      </c>
      <c r="BU98" s="55">
        <v>68851.34691478587</v>
      </c>
      <c r="BV98" s="55">
        <v>2775.5830586956754</v>
      </c>
      <c r="BW98" s="55">
        <v>0</v>
      </c>
      <c r="BX98" s="55">
        <v>402701.73861469398</v>
      </c>
      <c r="BY98" s="55">
        <v>46799.849137246332</v>
      </c>
      <c r="BZ98" s="55">
        <v>0</v>
      </c>
      <c r="CA98" s="55">
        <v>521128.51772542187</v>
      </c>
      <c r="CB98" s="55">
        <v>898383</v>
      </c>
      <c r="CD98" s="55">
        <f t="shared" si="7"/>
        <v>0</v>
      </c>
      <c r="CE98" s="55">
        <f t="shared" si="8"/>
        <v>0</v>
      </c>
      <c r="CF98" s="55">
        <f t="shared" si="9"/>
        <v>0</v>
      </c>
    </row>
    <row r="99" spans="1:84" s="52" customFormat="1" x14ac:dyDescent="0.3">
      <c r="A99" s="56" t="s">
        <v>380</v>
      </c>
      <c r="B99" s="56" t="s">
        <v>381</v>
      </c>
      <c r="C99" s="52">
        <f t="shared" si="6"/>
        <v>95</v>
      </c>
      <c r="D99" s="93">
        <v>5337.997039671146</v>
      </c>
      <c r="E99" s="93">
        <v>1663.6499885638464</v>
      </c>
      <c r="F99" s="93">
        <v>476.39402939288584</v>
      </c>
      <c r="G99" s="55">
        <v>822.88274679739902</v>
      </c>
      <c r="H99" s="55">
        <v>4832.0711642802753</v>
      </c>
      <c r="I99" s="55">
        <v>1893.2418382887204</v>
      </c>
      <c r="J99" s="55">
        <v>761.83447122722009</v>
      </c>
      <c r="K99" s="93">
        <v>9852.095261384351</v>
      </c>
      <c r="L99" s="55">
        <v>2878.3756341824642</v>
      </c>
      <c r="M99" s="55">
        <v>14704.511227188066</v>
      </c>
      <c r="N99" s="55">
        <v>2806.2144629434356</v>
      </c>
      <c r="O99" s="55">
        <v>235.7325782314179</v>
      </c>
      <c r="P99" s="55">
        <v>1106.3026802364793</v>
      </c>
      <c r="Q99" s="55">
        <v>794.47043713676476</v>
      </c>
      <c r="R99" s="55">
        <v>947.3746169839194</v>
      </c>
      <c r="S99" s="55">
        <v>568.33276099565569</v>
      </c>
      <c r="T99" s="55">
        <v>2773.2824764252109</v>
      </c>
      <c r="U99" s="55">
        <v>347.70847970604825</v>
      </c>
      <c r="V99" s="55">
        <v>5067.1418489931984</v>
      </c>
      <c r="W99" s="55">
        <v>1879.427779780382</v>
      </c>
      <c r="X99" s="55">
        <v>5504.2644586991401</v>
      </c>
      <c r="Y99" s="55">
        <v>2011.18105091904</v>
      </c>
      <c r="Z99" s="55">
        <v>1424.0832287314677</v>
      </c>
      <c r="AA99" s="55">
        <v>2413.9474627442455</v>
      </c>
      <c r="AB99" s="55">
        <v>2772.0738721081279</v>
      </c>
      <c r="AC99" s="55">
        <v>3109.4032453910218</v>
      </c>
      <c r="AD99" s="55">
        <v>5410.5045992005844</v>
      </c>
      <c r="AE99" s="55">
        <v>1235.5266191839801</v>
      </c>
      <c r="AF99" s="55">
        <v>2462.8869273736282</v>
      </c>
      <c r="AG99" s="55">
        <v>1742.8934994872707</v>
      </c>
      <c r="AH99" s="55">
        <v>1599.3287129765181</v>
      </c>
      <c r="AI99" s="55">
        <v>2132.0318332046113</v>
      </c>
      <c r="AJ99" s="55">
        <v>3890.1409048816367</v>
      </c>
      <c r="AK99" s="55">
        <v>1498.7432386362893</v>
      </c>
      <c r="AL99" s="55">
        <v>827.8086152897007</v>
      </c>
      <c r="AM99" s="55">
        <v>1536.5549884085342</v>
      </c>
      <c r="AN99" s="55">
        <v>462.51757487715372</v>
      </c>
      <c r="AO99" s="55">
        <v>4213.5533368395672</v>
      </c>
      <c r="AP99" s="87">
        <v>347.48861655482017</v>
      </c>
      <c r="AQ99" s="55">
        <v>5251.8479662742147</v>
      </c>
      <c r="AR99" s="55">
        <v>1200.7487293607667</v>
      </c>
      <c r="AS99" s="55">
        <v>34037.27881220806</v>
      </c>
      <c r="AT99" s="55">
        <v>31690.696625947443</v>
      </c>
      <c r="AU99" s="55">
        <v>148.57124385393325</v>
      </c>
      <c r="AV99" s="55">
        <v>203.33575884512422</v>
      </c>
      <c r="AW99" s="55">
        <v>4279.7545720032085</v>
      </c>
      <c r="AX99" s="55">
        <v>72.738970602947219</v>
      </c>
      <c r="AY99" s="55">
        <v>1920.8122488212161</v>
      </c>
      <c r="AZ99" s="55">
        <v>426.43050606969825</v>
      </c>
      <c r="BA99" s="55">
        <v>137.91801641944974</v>
      </c>
      <c r="BB99" s="55">
        <v>234.43653436320875</v>
      </c>
      <c r="BC99" s="55">
        <v>232.59998712971893</v>
      </c>
      <c r="BD99" s="55">
        <v>544.52429204770419</v>
      </c>
      <c r="BE99" s="55">
        <v>151.61814622612656</v>
      </c>
      <c r="BF99" s="55">
        <v>587.58488660219462</v>
      </c>
      <c r="BG99" s="55">
        <v>360.95383430487999</v>
      </c>
      <c r="BH99" s="55">
        <v>126.32485821676406</v>
      </c>
      <c r="BI99" s="55">
        <v>363.34597432828565</v>
      </c>
      <c r="BJ99" s="55">
        <v>285.75754924046123</v>
      </c>
      <c r="BK99" s="55">
        <v>76.59847379393922</v>
      </c>
      <c r="BL99" s="55">
        <v>1537.0107320499912</v>
      </c>
      <c r="BM99" s="55">
        <v>253.36310678120202</v>
      </c>
      <c r="BN99" s="55">
        <v>29.747127033227553</v>
      </c>
      <c r="BO99" s="55">
        <v>493.4973617976359</v>
      </c>
      <c r="BP99" s="55">
        <v>392.98020015503329</v>
      </c>
      <c r="BQ99" s="55">
        <v>84.364173833322781</v>
      </c>
      <c r="BR99" s="55">
        <v>271.56454908005156</v>
      </c>
      <c r="BS99" s="55">
        <v>0</v>
      </c>
      <c r="BT99" s="55">
        <v>189740.37954530603</v>
      </c>
      <c r="BU99" s="55">
        <v>12586.55166445841</v>
      </c>
      <c r="BV99" s="55">
        <v>109.39056800295968</v>
      </c>
      <c r="BW99" s="55">
        <v>0</v>
      </c>
      <c r="BX99" s="55">
        <v>20944.109543552509</v>
      </c>
      <c r="BY99" s="55">
        <v>3848.5686786800893</v>
      </c>
      <c r="BZ99" s="55">
        <v>0</v>
      </c>
      <c r="CA99" s="55">
        <v>37488.62045469397</v>
      </c>
      <c r="CB99" s="55">
        <v>227229</v>
      </c>
      <c r="CD99" s="55">
        <f t="shared" si="7"/>
        <v>0</v>
      </c>
      <c r="CE99" s="55">
        <f t="shared" si="8"/>
        <v>0</v>
      </c>
      <c r="CF99" s="55">
        <f t="shared" si="9"/>
        <v>0</v>
      </c>
    </row>
    <row r="100" spans="1:84" s="52" customFormat="1" x14ac:dyDescent="0.3">
      <c r="A100" s="56" t="s">
        <v>382</v>
      </c>
      <c r="B100" s="56" t="s">
        <v>383</v>
      </c>
      <c r="C100" s="52">
        <f t="shared" si="6"/>
        <v>96</v>
      </c>
      <c r="D100" s="93">
        <v>4.4200956384250514</v>
      </c>
      <c r="E100" s="93">
        <v>2.6520573830550305</v>
      </c>
      <c r="F100" s="93">
        <v>18.564401681385213</v>
      </c>
      <c r="G100" s="55">
        <v>12.376267787590143</v>
      </c>
      <c r="H100" s="55">
        <v>358.91176584011413</v>
      </c>
      <c r="I100" s="55">
        <v>272.27789132698314</v>
      </c>
      <c r="J100" s="55">
        <v>111.38641008831129</v>
      </c>
      <c r="K100" s="93">
        <v>66.301434576375769</v>
      </c>
      <c r="L100" s="55">
        <v>30.940669468975358</v>
      </c>
      <c r="M100" s="55">
        <v>106.96631444988624</v>
      </c>
      <c r="N100" s="55">
        <v>12.376267787590143</v>
      </c>
      <c r="O100" s="55">
        <v>0</v>
      </c>
      <c r="P100" s="55">
        <v>1.7680382553700202</v>
      </c>
      <c r="Q100" s="55">
        <v>114.03846747136632</v>
      </c>
      <c r="R100" s="55">
        <v>5.3041147661100609</v>
      </c>
      <c r="S100" s="55">
        <v>480.90640546064549</v>
      </c>
      <c r="T100" s="55">
        <v>0.88401912768501012</v>
      </c>
      <c r="U100" s="55">
        <v>0</v>
      </c>
      <c r="V100" s="55">
        <v>0</v>
      </c>
      <c r="W100" s="55">
        <v>53.041147661100609</v>
      </c>
      <c r="X100" s="55">
        <v>156.4713856002468</v>
      </c>
      <c r="Y100" s="55">
        <v>123.76267787590143</v>
      </c>
      <c r="Z100" s="55">
        <v>14.144306042960162</v>
      </c>
      <c r="AA100" s="55">
        <v>104.31425706683122</v>
      </c>
      <c r="AB100" s="55">
        <v>175.03578728163203</v>
      </c>
      <c r="AC100" s="55">
        <v>264.32171917781801</v>
      </c>
      <c r="AD100" s="55">
        <v>65.417415448690761</v>
      </c>
      <c r="AE100" s="55">
        <v>11.492248659905133</v>
      </c>
      <c r="AF100" s="55">
        <v>287.30621649762827</v>
      </c>
      <c r="AG100" s="55">
        <v>2.6520573830550305</v>
      </c>
      <c r="AH100" s="55">
        <v>48.621052022675556</v>
      </c>
      <c r="AI100" s="55">
        <v>427.86525779954496</v>
      </c>
      <c r="AJ100" s="55">
        <v>0</v>
      </c>
      <c r="AK100" s="55">
        <v>215.7006671551425</v>
      </c>
      <c r="AL100" s="55">
        <v>1.7680382553700202</v>
      </c>
      <c r="AM100" s="55">
        <v>7.9561721491650932</v>
      </c>
      <c r="AN100" s="55">
        <v>66.301434576375769</v>
      </c>
      <c r="AO100" s="55">
        <v>0</v>
      </c>
      <c r="AP100" s="87">
        <v>6.1881338937950714</v>
      </c>
      <c r="AQ100" s="55">
        <v>68.953491959430792</v>
      </c>
      <c r="AR100" s="55">
        <v>0</v>
      </c>
      <c r="AS100" s="55">
        <v>42.432918128880488</v>
      </c>
      <c r="AT100" s="55">
        <v>135.25492653580659</v>
      </c>
      <c r="AU100" s="55">
        <v>0</v>
      </c>
      <c r="AV100" s="55">
        <v>0</v>
      </c>
      <c r="AW100" s="55">
        <v>34.476745979715396</v>
      </c>
      <c r="AX100" s="55">
        <v>17.680382553700206</v>
      </c>
      <c r="AY100" s="55">
        <v>49.505071150360571</v>
      </c>
      <c r="AZ100" s="55">
        <v>0</v>
      </c>
      <c r="BA100" s="55">
        <v>87.517893640816013</v>
      </c>
      <c r="BB100" s="55">
        <v>14.144306042960162</v>
      </c>
      <c r="BC100" s="55">
        <v>162.65951949404186</v>
      </c>
      <c r="BD100" s="55">
        <v>327.08707724345379</v>
      </c>
      <c r="BE100" s="55">
        <v>21.216459064440244</v>
      </c>
      <c r="BF100" s="55">
        <v>7.072153021480081</v>
      </c>
      <c r="BG100" s="55">
        <v>722.24362731865324</v>
      </c>
      <c r="BH100" s="55">
        <v>34.476745979715396</v>
      </c>
      <c r="BI100" s="55">
        <v>21.216459064440244</v>
      </c>
      <c r="BJ100" s="55">
        <v>205.97645675060738</v>
      </c>
      <c r="BK100" s="55">
        <v>27.404592958235312</v>
      </c>
      <c r="BL100" s="55">
        <v>1929.8137557363773</v>
      </c>
      <c r="BM100" s="55">
        <v>1768.9222744977055</v>
      </c>
      <c r="BN100" s="55">
        <v>1015.7379777100767</v>
      </c>
      <c r="BO100" s="55">
        <v>788.54506189502911</v>
      </c>
      <c r="BP100" s="55">
        <v>0</v>
      </c>
      <c r="BQ100" s="55">
        <v>11.492248659905133</v>
      </c>
      <c r="BR100" s="55">
        <v>1991.6950946743277</v>
      </c>
      <c r="BS100" s="55">
        <v>0</v>
      </c>
      <c r="BT100" s="55">
        <v>13117.959835717866</v>
      </c>
      <c r="BU100" s="55">
        <v>567</v>
      </c>
      <c r="BV100" s="55">
        <v>0</v>
      </c>
      <c r="BW100" s="55">
        <v>0</v>
      </c>
      <c r="BX100" s="55">
        <v>78576.040164282138</v>
      </c>
      <c r="BY100" s="55">
        <v>0</v>
      </c>
      <c r="BZ100" s="55">
        <v>0</v>
      </c>
      <c r="CA100" s="55">
        <v>79143.040164282138</v>
      </c>
      <c r="CB100" s="55">
        <v>92261</v>
      </c>
      <c r="CD100" s="55">
        <f t="shared" si="7"/>
        <v>0</v>
      </c>
      <c r="CE100" s="55">
        <f t="shared" si="8"/>
        <v>0</v>
      </c>
      <c r="CF100" s="55">
        <f t="shared" si="9"/>
        <v>0</v>
      </c>
    </row>
    <row r="101" spans="1:84" s="52" customFormat="1" x14ac:dyDescent="0.3">
      <c r="A101" s="56" t="s">
        <v>384</v>
      </c>
      <c r="B101" s="56" t="s">
        <v>161</v>
      </c>
      <c r="C101" s="52">
        <f t="shared" si="6"/>
        <v>97</v>
      </c>
      <c r="D101" s="93">
        <v>42.188208695950188</v>
      </c>
      <c r="E101" s="93">
        <v>32.305322724027498</v>
      </c>
      <c r="F101" s="93">
        <v>2.9457621996390886</v>
      </c>
      <c r="G101" s="55">
        <v>3.33186857936006</v>
      </c>
      <c r="H101" s="55">
        <v>4901.1243294574206</v>
      </c>
      <c r="I101" s="55">
        <v>4.8630470345844383</v>
      </c>
      <c r="J101" s="55">
        <v>14.916070978343463</v>
      </c>
      <c r="K101" s="93">
        <v>1295.7763337425472</v>
      </c>
      <c r="L101" s="55">
        <v>119.07395432319697</v>
      </c>
      <c r="M101" s="55">
        <v>492.3114076983822</v>
      </c>
      <c r="N101" s="55">
        <v>19.148806770617938</v>
      </c>
      <c r="O101" s="55">
        <v>4.4211256186480687</v>
      </c>
      <c r="P101" s="55">
        <v>19.674854705919891</v>
      </c>
      <c r="Q101" s="55">
        <v>23.43150236442952</v>
      </c>
      <c r="R101" s="55">
        <v>12.698066211936577</v>
      </c>
      <c r="S101" s="55">
        <v>134.16385977068788</v>
      </c>
      <c r="T101" s="55">
        <v>1207.9205903680649</v>
      </c>
      <c r="U101" s="55">
        <v>20.695971540183496</v>
      </c>
      <c r="V101" s="55">
        <v>113.95538333598012</v>
      </c>
      <c r="W101" s="55">
        <v>43.043237088141069</v>
      </c>
      <c r="X101" s="55">
        <v>712.2831903539867</v>
      </c>
      <c r="Y101" s="55">
        <v>25.974638884148185</v>
      </c>
      <c r="Z101" s="55">
        <v>49.246666838756973</v>
      </c>
      <c r="AA101" s="55">
        <v>7.7037048468574501</v>
      </c>
      <c r="AB101" s="55">
        <v>64.038946918428849</v>
      </c>
      <c r="AC101" s="55">
        <v>141.86649559061169</v>
      </c>
      <c r="AD101" s="55">
        <v>361.57568685943289</v>
      </c>
      <c r="AE101" s="55">
        <v>35.783974385912792</v>
      </c>
      <c r="AF101" s="55">
        <v>52.099547519232814</v>
      </c>
      <c r="AG101" s="55">
        <v>66.826239492459123</v>
      </c>
      <c r="AH101" s="55">
        <v>59.373639593723688</v>
      </c>
      <c r="AI101" s="55">
        <v>259.72605142196079</v>
      </c>
      <c r="AJ101" s="55">
        <v>219.82783419547513</v>
      </c>
      <c r="AK101" s="55">
        <v>80.581773729399941</v>
      </c>
      <c r="AL101" s="55">
        <v>168.13456517251475</v>
      </c>
      <c r="AM101" s="55">
        <v>13.234300316112284</v>
      </c>
      <c r="AN101" s="55">
        <v>18.445298084220372</v>
      </c>
      <c r="AO101" s="55">
        <v>21.396975606619719</v>
      </c>
      <c r="AP101" s="87">
        <v>3.5037322919107763</v>
      </c>
      <c r="AQ101" s="55">
        <v>116.14932477728836</v>
      </c>
      <c r="AR101" s="55">
        <v>9.0490402165415915</v>
      </c>
      <c r="AS101" s="55">
        <v>1102.2370637819331</v>
      </c>
      <c r="AT101" s="55">
        <v>707.58110263631238</v>
      </c>
      <c r="AU101" s="55">
        <v>1037.9223251636354</v>
      </c>
      <c r="AV101" s="55">
        <v>4.3309765291903712</v>
      </c>
      <c r="AW101" s="55">
        <v>55.171253389620382</v>
      </c>
      <c r="AX101" s="55">
        <v>1.6896364195458375</v>
      </c>
      <c r="AY101" s="55">
        <v>54.139318015742468</v>
      </c>
      <c r="AZ101" s="55">
        <v>1.6132523112847181</v>
      </c>
      <c r="BA101" s="55">
        <v>2.6306876910747459</v>
      </c>
      <c r="BB101" s="55">
        <v>1.2047356588852127</v>
      </c>
      <c r="BC101" s="55">
        <v>17.256264954530288</v>
      </c>
      <c r="BD101" s="55">
        <v>3.1420523637575428</v>
      </c>
      <c r="BE101" s="55">
        <v>4.4414072176839756</v>
      </c>
      <c r="BF101" s="55">
        <v>3.1782449354128168</v>
      </c>
      <c r="BG101" s="55">
        <v>3.9560786045511156</v>
      </c>
      <c r="BH101" s="55">
        <v>2.5368772040189786</v>
      </c>
      <c r="BI101" s="55">
        <v>1.2761097624479092</v>
      </c>
      <c r="BJ101" s="55">
        <v>235.37012669612926</v>
      </c>
      <c r="BK101" s="55">
        <v>1.1514609316901012</v>
      </c>
      <c r="BL101" s="55">
        <v>7.046797770363213</v>
      </c>
      <c r="BM101" s="55">
        <v>5.0962027991019587</v>
      </c>
      <c r="BN101" s="55">
        <v>0.87613308509125376</v>
      </c>
      <c r="BO101" s="55">
        <v>5.79108678080887</v>
      </c>
      <c r="BP101" s="55">
        <v>12.365983423036393</v>
      </c>
      <c r="BQ101" s="55">
        <v>1.1860865482735194</v>
      </c>
      <c r="BR101" s="55">
        <v>5.429249184528822</v>
      </c>
      <c r="BS101" s="55">
        <v>0</v>
      </c>
      <c r="BT101" s="55">
        <v>14273.431844162309</v>
      </c>
      <c r="BU101" s="55">
        <v>6977.2398734232793</v>
      </c>
      <c r="BV101" s="55">
        <v>3.4422140098342791</v>
      </c>
      <c r="BW101" s="55">
        <v>0</v>
      </c>
      <c r="BX101" s="55">
        <v>1754.7824187443659</v>
      </c>
      <c r="BY101" s="55">
        <v>121.1036496602118</v>
      </c>
      <c r="BZ101" s="55">
        <v>0</v>
      </c>
      <c r="CA101" s="55">
        <v>8856.5681558376909</v>
      </c>
      <c r="CB101" s="55">
        <v>23130</v>
      </c>
      <c r="CD101" s="55">
        <f t="shared" si="7"/>
        <v>0</v>
      </c>
      <c r="CE101" s="55">
        <f t="shared" si="8"/>
        <v>0</v>
      </c>
      <c r="CF101" s="55">
        <f t="shared" si="9"/>
        <v>0</v>
      </c>
    </row>
    <row r="102" spans="1:84" s="52" customFormat="1" x14ac:dyDescent="0.3">
      <c r="A102" s="56" t="s">
        <v>385</v>
      </c>
      <c r="B102" s="56" t="s">
        <v>162</v>
      </c>
      <c r="C102" s="52">
        <f t="shared" si="6"/>
        <v>98</v>
      </c>
      <c r="D102" s="93">
        <v>0.74894545454545458</v>
      </c>
      <c r="E102" s="93">
        <v>0</v>
      </c>
      <c r="F102" s="93">
        <v>2.9957818181818183</v>
      </c>
      <c r="G102" s="55">
        <v>2.9957818181818183</v>
      </c>
      <c r="H102" s="55">
        <v>1491.1504</v>
      </c>
      <c r="I102" s="55">
        <v>7.4894545454545449</v>
      </c>
      <c r="J102" s="55">
        <v>20.970472727272728</v>
      </c>
      <c r="K102" s="93">
        <v>211.20261818181817</v>
      </c>
      <c r="L102" s="55">
        <v>4.4936727272727275</v>
      </c>
      <c r="M102" s="55">
        <v>176.75112727272727</v>
      </c>
      <c r="N102" s="55">
        <v>37.447272727272725</v>
      </c>
      <c r="O102" s="55">
        <v>18.723636363636363</v>
      </c>
      <c r="P102" s="55">
        <v>23.217309090909094</v>
      </c>
      <c r="Q102" s="55">
        <v>24.715199999999999</v>
      </c>
      <c r="R102" s="55">
        <v>31.455709090909089</v>
      </c>
      <c r="S102" s="55">
        <v>30.706763636363632</v>
      </c>
      <c r="T102" s="55">
        <v>74.145600000000002</v>
      </c>
      <c r="U102" s="55">
        <v>12.732072727272726</v>
      </c>
      <c r="V102" s="55">
        <v>31.455709090909089</v>
      </c>
      <c r="W102" s="55">
        <v>2.9957818181818183</v>
      </c>
      <c r="X102" s="55">
        <v>178.99796363636364</v>
      </c>
      <c r="Y102" s="55">
        <v>204.46210909090908</v>
      </c>
      <c r="Z102" s="55">
        <v>8.2384000000000004</v>
      </c>
      <c r="AA102" s="55">
        <v>101.10763636363637</v>
      </c>
      <c r="AB102" s="55">
        <v>31.455709090909089</v>
      </c>
      <c r="AC102" s="55">
        <v>100.35869090909091</v>
      </c>
      <c r="AD102" s="55">
        <v>62.911418181818178</v>
      </c>
      <c r="AE102" s="55">
        <v>9.7362909090909096</v>
      </c>
      <c r="AF102" s="55">
        <v>38.945163636363638</v>
      </c>
      <c r="AG102" s="55">
        <v>181.2448</v>
      </c>
      <c r="AH102" s="55">
        <v>122.82705454545453</v>
      </c>
      <c r="AI102" s="55">
        <v>158.77643636363638</v>
      </c>
      <c r="AJ102" s="55">
        <v>159.52538181818184</v>
      </c>
      <c r="AK102" s="55">
        <v>42.689890909090906</v>
      </c>
      <c r="AL102" s="55">
        <v>42.689890909090906</v>
      </c>
      <c r="AM102" s="55">
        <v>26.213090909090912</v>
      </c>
      <c r="AN102" s="55">
        <v>47.183563636363637</v>
      </c>
      <c r="AO102" s="55">
        <v>450.86516363636366</v>
      </c>
      <c r="AP102" s="87">
        <v>32.953600000000002</v>
      </c>
      <c r="AQ102" s="55">
        <v>1076.2346181818182</v>
      </c>
      <c r="AR102" s="55">
        <v>161.02327272727274</v>
      </c>
      <c r="AS102" s="55">
        <v>2396.6254545454544</v>
      </c>
      <c r="AT102" s="55">
        <v>153.53381818181816</v>
      </c>
      <c r="AU102" s="55">
        <v>62.162472727272728</v>
      </c>
      <c r="AV102" s="55">
        <v>8.2384000000000004</v>
      </c>
      <c r="AW102" s="55">
        <v>480.8229818181818</v>
      </c>
      <c r="AX102" s="55">
        <v>53.924072727272723</v>
      </c>
      <c r="AY102" s="55">
        <v>39.694109090909095</v>
      </c>
      <c r="AZ102" s="55">
        <v>14.97890909090909</v>
      </c>
      <c r="BA102" s="55">
        <v>121.32916363636363</v>
      </c>
      <c r="BB102" s="55">
        <v>155.03170909090909</v>
      </c>
      <c r="BC102" s="55">
        <v>506.28712727272733</v>
      </c>
      <c r="BD102" s="55">
        <v>2170.4439272727273</v>
      </c>
      <c r="BE102" s="55">
        <v>46.434618181818188</v>
      </c>
      <c r="BF102" s="55">
        <v>707.0045090909091</v>
      </c>
      <c r="BG102" s="55">
        <v>254.64145454545454</v>
      </c>
      <c r="BH102" s="55">
        <v>415.66472727272725</v>
      </c>
      <c r="BI102" s="55">
        <v>68.154036363636379</v>
      </c>
      <c r="BJ102" s="55">
        <v>241.90938181818183</v>
      </c>
      <c r="BK102" s="55">
        <v>18.723636363636363</v>
      </c>
      <c r="BL102" s="55">
        <v>933.93498181818177</v>
      </c>
      <c r="BM102" s="55">
        <v>263.62880000000001</v>
      </c>
      <c r="BN102" s="55">
        <v>1554.8107636363636</v>
      </c>
      <c r="BO102" s="55">
        <v>346.01279999999997</v>
      </c>
      <c r="BP102" s="55">
        <v>0</v>
      </c>
      <c r="BQ102" s="55">
        <v>68.9029818181818</v>
      </c>
      <c r="BR102" s="55">
        <v>6571.9963636363645</v>
      </c>
      <c r="BS102" s="55">
        <v>0</v>
      </c>
      <c r="BT102" s="55">
        <v>23099.724654545455</v>
      </c>
      <c r="BU102" s="55">
        <v>5991</v>
      </c>
      <c r="BV102" s="55">
        <v>0</v>
      </c>
      <c r="BW102" s="55">
        <v>0</v>
      </c>
      <c r="BX102" s="55">
        <v>7794.2753454545455</v>
      </c>
      <c r="BY102" s="55">
        <v>0</v>
      </c>
      <c r="BZ102" s="55">
        <v>0</v>
      </c>
      <c r="CA102" s="55">
        <v>13785.275345454545</v>
      </c>
      <c r="CB102" s="55">
        <v>36885</v>
      </c>
      <c r="CD102" s="55">
        <f t="shared" si="7"/>
        <v>0</v>
      </c>
      <c r="CE102" s="55">
        <f t="shared" si="8"/>
        <v>0</v>
      </c>
      <c r="CF102" s="55">
        <f t="shared" si="9"/>
        <v>0</v>
      </c>
    </row>
    <row r="103" spans="1:84" s="52" customFormat="1" x14ac:dyDescent="0.3">
      <c r="A103" s="56" t="s">
        <v>386</v>
      </c>
      <c r="B103" s="56" t="s">
        <v>387</v>
      </c>
      <c r="C103" s="52">
        <f t="shared" si="6"/>
        <v>99</v>
      </c>
      <c r="D103" s="93">
        <v>822.07865064122416</v>
      </c>
      <c r="E103" s="93">
        <v>48.573209012246245</v>
      </c>
      <c r="F103" s="93">
        <v>204.37406810813044</v>
      </c>
      <c r="G103" s="55">
        <v>23.828366685252874</v>
      </c>
      <c r="H103" s="55">
        <v>3670.4849451706832</v>
      </c>
      <c r="I103" s="55">
        <v>2373.6719121078822</v>
      </c>
      <c r="J103" s="55">
        <v>559.05014146170208</v>
      </c>
      <c r="K103" s="93">
        <v>2754.0093034301881</v>
      </c>
      <c r="L103" s="55">
        <v>1635.9090205067841</v>
      </c>
      <c r="M103" s="55">
        <v>3401.9575821407184</v>
      </c>
      <c r="N103" s="55">
        <v>2084.9820849596267</v>
      </c>
      <c r="O103" s="55">
        <v>25.661317968733869</v>
      </c>
      <c r="P103" s="55">
        <v>101.72879623319497</v>
      </c>
      <c r="Q103" s="55">
        <v>6.4153294921834672</v>
      </c>
      <c r="R103" s="55">
        <v>70.568624414018132</v>
      </c>
      <c r="S103" s="55">
        <v>197.04226297420649</v>
      </c>
      <c r="T103" s="55">
        <v>994.37607128843729</v>
      </c>
      <c r="U103" s="55">
        <v>143.88667575325775</v>
      </c>
      <c r="V103" s="55">
        <v>717.60042748280773</v>
      </c>
      <c r="W103" s="55">
        <v>792.75143010552836</v>
      </c>
      <c r="X103" s="55">
        <v>916.47564174049523</v>
      </c>
      <c r="Y103" s="55">
        <v>397.75042851537489</v>
      </c>
      <c r="Z103" s="55">
        <v>386.75272081448895</v>
      </c>
      <c r="AA103" s="55">
        <v>550.80186068603768</v>
      </c>
      <c r="AB103" s="55">
        <v>175.96332321417509</v>
      </c>
      <c r="AC103" s="55">
        <v>242.8660450612312</v>
      </c>
      <c r="AD103" s="55">
        <v>2531.3057224872477</v>
      </c>
      <c r="AE103" s="55">
        <v>126.47363856018833</v>
      </c>
      <c r="AF103" s="55">
        <v>861.48710323606554</v>
      </c>
      <c r="AG103" s="55">
        <v>591.12678892261943</v>
      </c>
      <c r="AH103" s="55">
        <v>852.32234681866055</v>
      </c>
      <c r="AI103" s="55">
        <v>288.68982714825603</v>
      </c>
      <c r="AJ103" s="55">
        <v>3482.6074386138816</v>
      </c>
      <c r="AK103" s="55">
        <v>472.90143113809552</v>
      </c>
      <c r="AL103" s="55">
        <v>472.90143113809552</v>
      </c>
      <c r="AM103" s="55">
        <v>219.95415401771885</v>
      </c>
      <c r="AN103" s="55">
        <v>212.6223488837949</v>
      </c>
      <c r="AO103" s="55">
        <v>82.482807756644576</v>
      </c>
      <c r="AP103" s="87">
        <v>8.2482807756644565</v>
      </c>
      <c r="AQ103" s="55">
        <v>296.02163228217995</v>
      </c>
      <c r="AR103" s="55">
        <v>291.43925407347746</v>
      </c>
      <c r="AS103" s="55">
        <v>10782.335925076926</v>
      </c>
      <c r="AT103" s="55">
        <v>7187.0019825289637</v>
      </c>
      <c r="AU103" s="55">
        <v>2670.6100200318033</v>
      </c>
      <c r="AV103" s="55">
        <v>4262.5282097350437</v>
      </c>
      <c r="AW103" s="55">
        <v>3280.0663217892325</v>
      </c>
      <c r="AX103" s="55">
        <v>1.8329512834809905</v>
      </c>
      <c r="AY103" s="55">
        <v>30.243696177436338</v>
      </c>
      <c r="AZ103" s="55">
        <v>18.329512834809904</v>
      </c>
      <c r="BA103" s="55">
        <v>38.491976953100796</v>
      </c>
      <c r="BB103" s="55">
        <v>109.97707700885942</v>
      </c>
      <c r="BC103" s="55">
        <v>15.580085909588419</v>
      </c>
      <c r="BD103" s="55">
        <v>197.04226297420649</v>
      </c>
      <c r="BE103" s="55">
        <v>0.91647564174049523</v>
      </c>
      <c r="BF103" s="55">
        <v>60.487392354872675</v>
      </c>
      <c r="BG103" s="55">
        <v>84.315759040125556</v>
      </c>
      <c r="BH103" s="55">
        <v>177.79627449765607</v>
      </c>
      <c r="BI103" s="55">
        <v>26.577793610474362</v>
      </c>
      <c r="BJ103" s="55">
        <v>130.13954112715032</v>
      </c>
      <c r="BK103" s="55">
        <v>31.160171819176838</v>
      </c>
      <c r="BL103" s="55">
        <v>1528.6813704231461</v>
      </c>
      <c r="BM103" s="55">
        <v>110.89355265059991</v>
      </c>
      <c r="BN103" s="55">
        <v>0</v>
      </c>
      <c r="BO103" s="55">
        <v>165.88209115502966</v>
      </c>
      <c r="BP103" s="55">
        <v>0</v>
      </c>
      <c r="BQ103" s="55">
        <v>1.8329512834809905</v>
      </c>
      <c r="BR103" s="55">
        <v>981.5454123040704</v>
      </c>
      <c r="BS103" s="55">
        <v>0</v>
      </c>
      <c r="BT103" s="55">
        <v>65984.413254032173</v>
      </c>
      <c r="BU103" s="55">
        <v>9008</v>
      </c>
      <c r="BV103" s="55">
        <v>0</v>
      </c>
      <c r="BW103" s="55">
        <v>0</v>
      </c>
      <c r="BX103" s="55">
        <v>22772.586745967827</v>
      </c>
      <c r="BY103" s="55">
        <v>0</v>
      </c>
      <c r="BZ103" s="55">
        <v>0</v>
      </c>
      <c r="CA103" s="55">
        <v>31780.586745967827</v>
      </c>
      <c r="CB103" s="55">
        <v>97765</v>
      </c>
      <c r="CD103" s="55">
        <f t="shared" si="7"/>
        <v>0</v>
      </c>
      <c r="CE103" s="55">
        <f t="shared" si="8"/>
        <v>0</v>
      </c>
      <c r="CF103" s="55">
        <f t="shared" si="9"/>
        <v>0</v>
      </c>
    </row>
    <row r="104" spans="1:84" s="52" customFormat="1" x14ac:dyDescent="0.3">
      <c r="A104" s="56" t="s">
        <v>388</v>
      </c>
      <c r="B104" s="56" t="s">
        <v>389</v>
      </c>
      <c r="C104" s="52">
        <f t="shared" si="6"/>
        <v>100</v>
      </c>
      <c r="D104" s="93">
        <v>0.93382791847872426</v>
      </c>
      <c r="E104" s="93">
        <v>0</v>
      </c>
      <c r="F104" s="93">
        <v>0.93382791847872426</v>
      </c>
      <c r="G104" s="55">
        <v>2.8014837554361729</v>
      </c>
      <c r="H104" s="55">
        <v>28.948665472840453</v>
      </c>
      <c r="I104" s="55">
        <v>0</v>
      </c>
      <c r="J104" s="55">
        <v>6.5367954293510699</v>
      </c>
      <c r="K104" s="93">
        <v>84.0445126630852</v>
      </c>
      <c r="L104" s="55">
        <v>56.02967510872346</v>
      </c>
      <c r="M104" s="55">
        <v>153.14777863051077</v>
      </c>
      <c r="N104" s="55">
        <v>24.27952588044683</v>
      </c>
      <c r="O104" s="55">
        <v>5.6029675108723458</v>
      </c>
      <c r="P104" s="55">
        <v>68.169438048946873</v>
      </c>
      <c r="Q104" s="55">
        <v>102.72107103265968</v>
      </c>
      <c r="R104" s="55">
        <v>97.118103521787319</v>
      </c>
      <c r="S104" s="55">
        <v>19.61038628805321</v>
      </c>
      <c r="T104" s="55">
        <v>149.41246695659589</v>
      </c>
      <c r="U104" s="55">
        <v>45.757568005457493</v>
      </c>
      <c r="V104" s="55">
        <v>34.5516329837128</v>
      </c>
      <c r="W104" s="55">
        <v>19.61038628805321</v>
      </c>
      <c r="X104" s="55">
        <v>41.088428413063873</v>
      </c>
      <c r="Y104" s="55">
        <v>351.11929734800032</v>
      </c>
      <c r="Z104" s="55">
        <v>14.941246695659588</v>
      </c>
      <c r="AA104" s="55">
        <v>107.3902106250533</v>
      </c>
      <c r="AB104" s="55">
        <v>67.235610130468146</v>
      </c>
      <c r="AC104" s="55">
        <v>106.45638270657457</v>
      </c>
      <c r="AD104" s="55">
        <v>20.544214206531937</v>
      </c>
      <c r="AE104" s="55">
        <v>11.205935021744692</v>
      </c>
      <c r="AF104" s="55">
        <v>88.71365225547882</v>
      </c>
      <c r="AG104" s="55">
        <v>168.0890253261704</v>
      </c>
      <c r="AH104" s="55">
        <v>79.375373070691566</v>
      </c>
      <c r="AI104" s="55">
        <v>61.632642619595813</v>
      </c>
      <c r="AJ104" s="55">
        <v>141.94184360876611</v>
      </c>
      <c r="AK104" s="55">
        <v>105.52255478809585</v>
      </c>
      <c r="AL104" s="55">
        <v>141.00801569028738</v>
      </c>
      <c r="AM104" s="55">
        <v>135.40504817941502</v>
      </c>
      <c r="AN104" s="55">
        <v>19.61038628805321</v>
      </c>
      <c r="AO104" s="55">
        <v>576.171825701373</v>
      </c>
      <c r="AP104" s="87">
        <v>13.07359085870214</v>
      </c>
      <c r="AQ104" s="55">
        <v>353.92078110343652</v>
      </c>
      <c r="AR104" s="55">
        <v>399.67834910889405</v>
      </c>
      <c r="AS104" s="55">
        <v>3846.4371962138657</v>
      </c>
      <c r="AT104" s="55">
        <v>141.94184360876611</v>
      </c>
      <c r="AU104" s="55">
        <v>8.4044512663085182</v>
      </c>
      <c r="AV104" s="55">
        <v>8.4044512663085182</v>
      </c>
      <c r="AW104" s="55">
        <v>1516.5365396094483</v>
      </c>
      <c r="AX104" s="55">
        <v>53.228191353287286</v>
      </c>
      <c r="AY104" s="55">
        <v>184.8979278587874</v>
      </c>
      <c r="AZ104" s="55">
        <v>56.02967510872346</v>
      </c>
      <c r="BA104" s="55">
        <v>38.286944657627693</v>
      </c>
      <c r="BB104" s="55">
        <v>475.31841050567067</v>
      </c>
      <c r="BC104" s="55">
        <v>118.59614564679799</v>
      </c>
      <c r="BD104" s="55">
        <v>4467.4327620022168</v>
      </c>
      <c r="BE104" s="55">
        <v>191.43472328813849</v>
      </c>
      <c r="BF104" s="55">
        <v>487.45817344589409</v>
      </c>
      <c r="BG104" s="55">
        <v>143.80949944572353</v>
      </c>
      <c r="BH104" s="55">
        <v>64.43412637503198</v>
      </c>
      <c r="BI104" s="55">
        <v>173.69199283704273</v>
      </c>
      <c r="BJ104" s="55">
        <v>504.26707597851117</v>
      </c>
      <c r="BK104" s="55">
        <v>34.5516329837128</v>
      </c>
      <c r="BL104" s="55">
        <v>1779.8760126204486</v>
      </c>
      <c r="BM104" s="55">
        <v>182.09644410335125</v>
      </c>
      <c r="BN104" s="55">
        <v>398.7445211904153</v>
      </c>
      <c r="BO104" s="55">
        <v>278.28071970665985</v>
      </c>
      <c r="BP104" s="55">
        <v>249.33205423381938</v>
      </c>
      <c r="BQ104" s="55">
        <v>51.36053551632984</v>
      </c>
      <c r="BR104" s="55">
        <v>423.95787498934084</v>
      </c>
      <c r="BS104" s="55">
        <v>0</v>
      </c>
      <c r="BT104" s="55">
        <v>19783.144452971774</v>
      </c>
      <c r="BU104" s="55">
        <v>96</v>
      </c>
      <c r="BV104" s="55">
        <v>0</v>
      </c>
      <c r="BW104" s="55">
        <v>0</v>
      </c>
      <c r="BX104" s="55">
        <v>2118.8555470282258</v>
      </c>
      <c r="BY104" s="55">
        <v>0</v>
      </c>
      <c r="BZ104" s="55">
        <v>0</v>
      </c>
      <c r="CA104" s="55">
        <v>2214.8555470282258</v>
      </c>
      <c r="CB104" s="55">
        <v>21998</v>
      </c>
      <c r="CD104" s="55">
        <f t="shared" si="7"/>
        <v>0</v>
      </c>
      <c r="CE104" s="55">
        <f t="shared" si="8"/>
        <v>0</v>
      </c>
      <c r="CF104" s="55">
        <f t="shared" si="9"/>
        <v>0</v>
      </c>
    </row>
    <row r="105" spans="1:84" s="52" customFormat="1" x14ac:dyDescent="0.3">
      <c r="A105" s="56" t="s">
        <v>390</v>
      </c>
      <c r="B105" s="56" t="s">
        <v>391</v>
      </c>
      <c r="C105" s="52">
        <f t="shared" si="6"/>
        <v>101</v>
      </c>
      <c r="D105" s="93">
        <v>1.7683948775332587</v>
      </c>
      <c r="E105" s="93">
        <v>0.44209871938331469</v>
      </c>
      <c r="F105" s="93">
        <v>1.7683948775332587</v>
      </c>
      <c r="G105" s="55">
        <v>5.3051846325997767</v>
      </c>
      <c r="H105" s="55">
        <v>155.61874922292677</v>
      </c>
      <c r="I105" s="55">
        <v>35.809996270048487</v>
      </c>
      <c r="J105" s="55">
        <v>11.052467984582869</v>
      </c>
      <c r="K105" s="93">
        <v>171.09220440134277</v>
      </c>
      <c r="L105" s="55">
        <v>16.357652617182644</v>
      </c>
      <c r="M105" s="55">
        <v>166.67121720750964</v>
      </c>
      <c r="N105" s="55">
        <v>32.715305234365289</v>
      </c>
      <c r="O105" s="55">
        <v>15.915553897799329</v>
      </c>
      <c r="P105" s="55">
        <v>15.915553897799329</v>
      </c>
      <c r="Q105" s="55">
        <v>14.589257739649385</v>
      </c>
      <c r="R105" s="55">
        <v>17.683948775332592</v>
      </c>
      <c r="S105" s="55">
        <v>4.8630859132164614</v>
      </c>
      <c r="T105" s="55">
        <v>48.630859132164616</v>
      </c>
      <c r="U105" s="55">
        <v>5.747283351983091</v>
      </c>
      <c r="V105" s="55">
        <v>18.126047494715902</v>
      </c>
      <c r="W105" s="55">
        <v>8.3998756682829789</v>
      </c>
      <c r="X105" s="55">
        <v>73.388387417630241</v>
      </c>
      <c r="Y105" s="55">
        <v>82.672460524679849</v>
      </c>
      <c r="Z105" s="55">
        <v>21.662837249782417</v>
      </c>
      <c r="AA105" s="55">
        <v>122.01924654979486</v>
      </c>
      <c r="AB105" s="55">
        <v>57.472833519830914</v>
      </c>
      <c r="AC105" s="55">
        <v>50.841352729081187</v>
      </c>
      <c r="AD105" s="55">
        <v>100.79850801939574</v>
      </c>
      <c r="AE105" s="55">
        <v>26.083824443615569</v>
      </c>
      <c r="AF105" s="55">
        <v>98.588014422479176</v>
      </c>
      <c r="AG105" s="55">
        <v>91.072336192962808</v>
      </c>
      <c r="AH105" s="55">
        <v>76.040979733930129</v>
      </c>
      <c r="AI105" s="55">
        <v>183.91306726345891</v>
      </c>
      <c r="AJ105" s="55">
        <v>64.546413029963944</v>
      </c>
      <c r="AK105" s="55">
        <v>45.536168096481404</v>
      </c>
      <c r="AL105" s="55">
        <v>47.746661693397996</v>
      </c>
      <c r="AM105" s="55">
        <v>68.525301504413775</v>
      </c>
      <c r="AN105" s="55">
        <v>43.767773218948157</v>
      </c>
      <c r="AO105" s="55">
        <v>142.35578764142733</v>
      </c>
      <c r="AP105" s="87">
        <v>7.9577769488996646</v>
      </c>
      <c r="AQ105" s="55">
        <v>757.31510630361799</v>
      </c>
      <c r="AR105" s="55">
        <v>216.62837249782419</v>
      </c>
      <c r="AS105" s="55">
        <v>1687.4908118861122</v>
      </c>
      <c r="AT105" s="55">
        <v>111.40887728459531</v>
      </c>
      <c r="AU105" s="55">
        <v>3.0946910356832027</v>
      </c>
      <c r="AV105" s="55">
        <v>46.420365535248038</v>
      </c>
      <c r="AW105" s="55">
        <v>117.59825935596172</v>
      </c>
      <c r="AX105" s="55">
        <v>0</v>
      </c>
      <c r="AY105" s="55">
        <v>17.241850055949271</v>
      </c>
      <c r="AZ105" s="55">
        <v>50.841352729081187</v>
      </c>
      <c r="BA105" s="55">
        <v>85.767151560363061</v>
      </c>
      <c r="BB105" s="55">
        <v>63.662215591197317</v>
      </c>
      <c r="BC105" s="55">
        <v>280.73268680840482</v>
      </c>
      <c r="BD105" s="55">
        <v>674.64264577893812</v>
      </c>
      <c r="BE105" s="55">
        <v>31.831107795598658</v>
      </c>
      <c r="BF105" s="55">
        <v>185.23936342160886</v>
      </c>
      <c r="BG105" s="55">
        <v>178.16578391147584</v>
      </c>
      <c r="BH105" s="55">
        <v>82.230361805296525</v>
      </c>
      <c r="BI105" s="55">
        <v>85.325052840979737</v>
      </c>
      <c r="BJ105" s="55">
        <v>83.556657963446469</v>
      </c>
      <c r="BK105" s="55">
        <v>26.083824443615569</v>
      </c>
      <c r="BL105" s="55">
        <v>1302.8649260226282</v>
      </c>
      <c r="BM105" s="55">
        <v>152.96615690662688</v>
      </c>
      <c r="BN105" s="55">
        <v>202.48121347755813</v>
      </c>
      <c r="BO105" s="55">
        <v>207.7863981101579</v>
      </c>
      <c r="BP105" s="55">
        <v>0</v>
      </c>
      <c r="BQ105" s="55">
        <v>83.114559244063173</v>
      </c>
      <c r="BR105" s="55">
        <v>3903.731692154669</v>
      </c>
      <c r="BS105" s="55">
        <v>0</v>
      </c>
      <c r="BT105" s="55">
        <v>12791.684346636826</v>
      </c>
      <c r="BU105" s="55">
        <v>6574</v>
      </c>
      <c r="BV105" s="55">
        <v>0</v>
      </c>
      <c r="BW105" s="55">
        <v>0</v>
      </c>
      <c r="BX105" s="55">
        <v>4987.3156533631718</v>
      </c>
      <c r="BY105" s="55">
        <v>0</v>
      </c>
      <c r="BZ105" s="55">
        <v>0</v>
      </c>
      <c r="CA105" s="55">
        <v>11561.315653363174</v>
      </c>
      <c r="CB105" s="55">
        <v>24353</v>
      </c>
      <c r="CD105" s="55">
        <f t="shared" si="7"/>
        <v>0</v>
      </c>
      <c r="CE105" s="55">
        <f t="shared" si="8"/>
        <v>0</v>
      </c>
      <c r="CF105" s="55">
        <f t="shared" si="9"/>
        <v>0</v>
      </c>
    </row>
    <row r="106" spans="1:84" s="52" customFormat="1" x14ac:dyDescent="0.3">
      <c r="A106" s="56" t="s">
        <v>392</v>
      </c>
      <c r="B106" s="56" t="s">
        <v>393</v>
      </c>
      <c r="C106" s="52">
        <f t="shared" si="6"/>
        <v>102</v>
      </c>
      <c r="D106" s="93">
        <v>0.85414439124169039</v>
      </c>
      <c r="E106" s="93">
        <v>0</v>
      </c>
      <c r="F106" s="93">
        <v>1.7082887824833808</v>
      </c>
      <c r="G106" s="55">
        <v>0.85414439124169039</v>
      </c>
      <c r="H106" s="55">
        <v>164.84986750964623</v>
      </c>
      <c r="I106" s="55">
        <v>0</v>
      </c>
      <c r="J106" s="55">
        <v>7.6872995211752126</v>
      </c>
      <c r="K106" s="93">
        <v>1.7082887824833808</v>
      </c>
      <c r="L106" s="55">
        <v>0</v>
      </c>
      <c r="M106" s="55">
        <v>105.05976012272791</v>
      </c>
      <c r="N106" s="55">
        <v>0.85414439124169039</v>
      </c>
      <c r="O106" s="55">
        <v>0</v>
      </c>
      <c r="P106" s="55">
        <v>7.6872995211752126</v>
      </c>
      <c r="Q106" s="55">
        <v>1.7082887824833808</v>
      </c>
      <c r="R106" s="55">
        <v>0</v>
      </c>
      <c r="S106" s="55">
        <v>0</v>
      </c>
      <c r="T106" s="55">
        <v>3.4165775649667616</v>
      </c>
      <c r="U106" s="55">
        <v>10.249732694900283</v>
      </c>
      <c r="V106" s="55">
        <v>0</v>
      </c>
      <c r="W106" s="55">
        <v>0.85414439124169039</v>
      </c>
      <c r="X106" s="55">
        <v>70.039840081818596</v>
      </c>
      <c r="Y106" s="55">
        <v>90.539305471619159</v>
      </c>
      <c r="Z106" s="55">
        <v>0.85414439124169039</v>
      </c>
      <c r="AA106" s="55">
        <v>222.93168611408115</v>
      </c>
      <c r="AB106" s="55">
        <v>9.3955883036585952</v>
      </c>
      <c r="AC106" s="55">
        <v>0</v>
      </c>
      <c r="AD106" s="55">
        <v>22.207754172283945</v>
      </c>
      <c r="AE106" s="55">
        <v>43.561363953326207</v>
      </c>
      <c r="AF106" s="55">
        <v>23.061898563525641</v>
      </c>
      <c r="AG106" s="55">
        <v>0.85414439124169039</v>
      </c>
      <c r="AH106" s="55">
        <v>0</v>
      </c>
      <c r="AI106" s="55">
        <v>70.8939844730603</v>
      </c>
      <c r="AJ106" s="55">
        <v>300.65882571707505</v>
      </c>
      <c r="AK106" s="55">
        <v>7.6872995211752126</v>
      </c>
      <c r="AL106" s="55">
        <v>0</v>
      </c>
      <c r="AM106" s="55">
        <v>0</v>
      </c>
      <c r="AN106" s="55">
        <v>71.748128864301989</v>
      </c>
      <c r="AO106" s="55">
        <v>240.8687183301567</v>
      </c>
      <c r="AP106" s="87">
        <v>0.85414439124169039</v>
      </c>
      <c r="AQ106" s="55">
        <v>0</v>
      </c>
      <c r="AR106" s="55">
        <v>118.72607038259494</v>
      </c>
      <c r="AS106" s="55">
        <v>468.07112640044625</v>
      </c>
      <c r="AT106" s="55">
        <v>7.6872995211752126</v>
      </c>
      <c r="AU106" s="55">
        <v>0</v>
      </c>
      <c r="AV106" s="55">
        <v>885.74773371763274</v>
      </c>
      <c r="AW106" s="55">
        <v>21.353609781042259</v>
      </c>
      <c r="AX106" s="55">
        <v>193.8907768118637</v>
      </c>
      <c r="AY106" s="55">
        <v>0</v>
      </c>
      <c r="AZ106" s="55">
        <v>0</v>
      </c>
      <c r="BA106" s="55">
        <v>589.3596299567663</v>
      </c>
      <c r="BB106" s="55">
        <v>46.123797127051283</v>
      </c>
      <c r="BC106" s="55">
        <v>7.6872995211752126</v>
      </c>
      <c r="BD106" s="55">
        <v>2819.5306354888198</v>
      </c>
      <c r="BE106" s="55">
        <v>57.227674213193247</v>
      </c>
      <c r="BF106" s="55">
        <v>1247.9049556041095</v>
      </c>
      <c r="BG106" s="55">
        <v>0.85414439124169039</v>
      </c>
      <c r="BH106" s="55">
        <v>186.20347729068848</v>
      </c>
      <c r="BI106" s="55">
        <v>0</v>
      </c>
      <c r="BJ106" s="55">
        <v>1151.3866393937988</v>
      </c>
      <c r="BK106" s="55">
        <v>3.4165775649667616</v>
      </c>
      <c r="BL106" s="55">
        <v>8310.8249267816464</v>
      </c>
      <c r="BM106" s="55">
        <v>1486.2112407605412</v>
      </c>
      <c r="BN106" s="55">
        <v>182.78689972572172</v>
      </c>
      <c r="BO106" s="55">
        <v>4459.4878666728655</v>
      </c>
      <c r="BP106" s="55">
        <v>3068.0866533401518</v>
      </c>
      <c r="BQ106" s="55">
        <v>31.603342475942544</v>
      </c>
      <c r="BR106" s="55">
        <v>8100.7054065361917</v>
      </c>
      <c r="BS106" s="55">
        <v>0</v>
      </c>
      <c r="BT106" s="55">
        <v>34928.526591046444</v>
      </c>
      <c r="BU106" s="55">
        <v>4822</v>
      </c>
      <c r="BV106" s="55">
        <v>0</v>
      </c>
      <c r="BW106" s="55">
        <v>0</v>
      </c>
      <c r="BX106" s="55">
        <v>185553.47340895352</v>
      </c>
      <c r="BY106" s="55">
        <v>0</v>
      </c>
      <c r="BZ106" s="55">
        <v>0</v>
      </c>
      <c r="CA106" s="55">
        <v>190375.47340895352</v>
      </c>
      <c r="CB106" s="55">
        <v>225304</v>
      </c>
      <c r="CD106" s="55">
        <f t="shared" si="7"/>
        <v>0</v>
      </c>
      <c r="CE106" s="55">
        <f t="shared" si="8"/>
        <v>0</v>
      </c>
      <c r="CF106" s="55">
        <f t="shared" si="9"/>
        <v>0</v>
      </c>
    </row>
    <row r="107" spans="1:84" x14ac:dyDescent="0.3">
      <c r="A107" s="24" t="s">
        <v>394</v>
      </c>
      <c r="B107" s="24" t="s">
        <v>395</v>
      </c>
      <c r="C107">
        <f t="shared" si="6"/>
        <v>103</v>
      </c>
      <c r="D107" s="93">
        <v>0</v>
      </c>
      <c r="E107" s="93">
        <v>0</v>
      </c>
      <c r="F107" s="93">
        <v>0</v>
      </c>
      <c r="G107" s="32">
        <v>0</v>
      </c>
      <c r="H107" s="76">
        <v>0</v>
      </c>
      <c r="I107" s="70">
        <v>0</v>
      </c>
      <c r="J107" s="70">
        <v>0</v>
      </c>
      <c r="K107" s="93">
        <v>0</v>
      </c>
      <c r="L107" s="70">
        <v>0</v>
      </c>
      <c r="M107" s="70">
        <v>0</v>
      </c>
      <c r="N107" s="70">
        <v>0</v>
      </c>
      <c r="O107" s="70">
        <v>0</v>
      </c>
      <c r="P107" s="70">
        <v>0</v>
      </c>
      <c r="Q107" s="70">
        <v>0</v>
      </c>
      <c r="R107" s="70">
        <v>0</v>
      </c>
      <c r="S107" s="70">
        <v>0</v>
      </c>
      <c r="T107" s="70">
        <v>0</v>
      </c>
      <c r="U107" s="70">
        <v>0</v>
      </c>
      <c r="V107" s="76">
        <v>0</v>
      </c>
      <c r="W107" s="70">
        <v>0</v>
      </c>
      <c r="X107" s="82">
        <v>107.25001753548766</v>
      </c>
      <c r="Y107" s="70">
        <v>0</v>
      </c>
      <c r="Z107" s="70">
        <v>0</v>
      </c>
      <c r="AA107" s="70">
        <v>0</v>
      </c>
      <c r="AB107" s="70">
        <v>0</v>
      </c>
      <c r="AC107" s="32">
        <v>0</v>
      </c>
      <c r="AD107" s="32">
        <v>0</v>
      </c>
      <c r="AE107" s="70">
        <v>0</v>
      </c>
      <c r="AF107" s="70">
        <v>0</v>
      </c>
      <c r="AG107" s="70">
        <v>0</v>
      </c>
      <c r="AH107" s="70">
        <v>0</v>
      </c>
      <c r="AI107" s="70">
        <v>0</v>
      </c>
      <c r="AJ107" s="70">
        <v>0</v>
      </c>
      <c r="AK107" s="70">
        <v>1.7875002922581273</v>
      </c>
      <c r="AL107" s="70">
        <v>0</v>
      </c>
      <c r="AM107" s="70">
        <v>0</v>
      </c>
      <c r="AN107" s="70">
        <v>11.320835184301474</v>
      </c>
      <c r="AO107" s="70">
        <v>88.183347751400959</v>
      </c>
      <c r="AP107" s="87">
        <v>4.170834015268964</v>
      </c>
      <c r="AQ107" s="70">
        <v>0</v>
      </c>
      <c r="AR107" s="70">
        <v>0</v>
      </c>
      <c r="AS107" s="70">
        <v>180.5375295180709</v>
      </c>
      <c r="AT107" s="70">
        <v>0</v>
      </c>
      <c r="AU107" s="70">
        <v>0</v>
      </c>
      <c r="AV107" s="70">
        <v>0</v>
      </c>
      <c r="AW107" s="70">
        <v>0</v>
      </c>
      <c r="AX107" s="70">
        <v>44.687507306453185</v>
      </c>
      <c r="AY107" s="70">
        <v>0</v>
      </c>
      <c r="AZ107" s="70">
        <v>14.895835768817729</v>
      </c>
      <c r="BA107" s="70">
        <v>1.7875002922581273</v>
      </c>
      <c r="BB107" s="70">
        <v>99.504182935702445</v>
      </c>
      <c r="BC107" s="70">
        <v>0.59583343075270911</v>
      </c>
      <c r="BD107" s="70">
        <v>1308.4502139329493</v>
      </c>
      <c r="BE107" s="70">
        <v>32.770838691399007</v>
      </c>
      <c r="BF107" s="70">
        <v>231.18337113205118</v>
      </c>
      <c r="BG107" s="70">
        <v>99.504182935702445</v>
      </c>
      <c r="BH107" s="70">
        <v>1963.2711543301768</v>
      </c>
      <c r="BI107" s="70">
        <v>14.895835768817729</v>
      </c>
      <c r="BJ107" s="70">
        <v>2.3833337230108365</v>
      </c>
      <c r="BK107" s="70">
        <v>0</v>
      </c>
      <c r="BL107" s="70">
        <v>523.14175220087884</v>
      </c>
      <c r="BM107" s="70">
        <v>2097.3336762495364</v>
      </c>
      <c r="BN107" s="70">
        <v>1306.6627136406912</v>
      </c>
      <c r="BO107" s="70">
        <v>22.04583693785024</v>
      </c>
      <c r="BP107" s="70">
        <v>107.84585096624036</v>
      </c>
      <c r="BQ107" s="70">
        <v>0</v>
      </c>
      <c r="BR107" s="70">
        <v>131.67918819634878</v>
      </c>
      <c r="BS107" s="70">
        <v>0</v>
      </c>
      <c r="BT107" s="22">
        <v>8395.8888727364247</v>
      </c>
      <c r="BU107" s="22">
        <v>699.48019370168743</v>
      </c>
      <c r="BV107" s="22">
        <v>0</v>
      </c>
      <c r="BW107" s="22">
        <v>0</v>
      </c>
      <c r="BX107" s="22">
        <v>10806.630933561884</v>
      </c>
      <c r="BY107" s="22">
        <v>0</v>
      </c>
      <c r="BZ107" s="22">
        <v>109</v>
      </c>
      <c r="CA107" s="22">
        <v>11615.111127263572</v>
      </c>
      <c r="CB107" s="22">
        <v>20011</v>
      </c>
      <c r="CD107" s="22">
        <f t="shared" si="7"/>
        <v>0</v>
      </c>
      <c r="CE107" s="22">
        <f t="shared" si="8"/>
        <v>0</v>
      </c>
      <c r="CF107" s="22">
        <f t="shared" si="9"/>
        <v>0</v>
      </c>
    </row>
    <row r="108" spans="1:84" s="52" customFormat="1" x14ac:dyDescent="0.3">
      <c r="A108" s="56" t="s">
        <v>396</v>
      </c>
      <c r="B108" s="56" t="s">
        <v>397</v>
      </c>
      <c r="C108" s="52">
        <f t="shared" si="6"/>
        <v>104</v>
      </c>
      <c r="D108" s="93">
        <v>0</v>
      </c>
      <c r="E108" s="93">
        <v>0</v>
      </c>
      <c r="F108" s="93">
        <v>0</v>
      </c>
      <c r="G108" s="55">
        <v>0</v>
      </c>
      <c r="H108" s="55">
        <v>0</v>
      </c>
      <c r="I108" s="55">
        <v>0</v>
      </c>
      <c r="J108" s="55">
        <v>0</v>
      </c>
      <c r="K108" s="93">
        <v>0</v>
      </c>
      <c r="L108" s="55">
        <v>0</v>
      </c>
      <c r="M108" s="55">
        <v>0</v>
      </c>
      <c r="N108" s="55">
        <v>0</v>
      </c>
      <c r="O108" s="55">
        <v>0</v>
      </c>
      <c r="P108" s="55">
        <v>0</v>
      </c>
      <c r="Q108" s="55">
        <v>0</v>
      </c>
      <c r="R108" s="55">
        <v>0</v>
      </c>
      <c r="S108" s="55">
        <v>0</v>
      </c>
      <c r="T108" s="55">
        <v>0</v>
      </c>
      <c r="U108" s="55">
        <v>0</v>
      </c>
      <c r="V108" s="55">
        <v>0</v>
      </c>
      <c r="W108" s="55">
        <v>0</v>
      </c>
      <c r="X108" s="55">
        <v>0</v>
      </c>
      <c r="Y108" s="55">
        <v>0</v>
      </c>
      <c r="Z108" s="55">
        <v>0</v>
      </c>
      <c r="AA108" s="55">
        <v>0</v>
      </c>
      <c r="AB108" s="55">
        <v>0</v>
      </c>
      <c r="AC108" s="55">
        <v>0</v>
      </c>
      <c r="AD108" s="55">
        <v>0</v>
      </c>
      <c r="AE108" s="55">
        <v>0</v>
      </c>
      <c r="AF108" s="55">
        <v>0</v>
      </c>
      <c r="AG108" s="55">
        <v>0</v>
      </c>
      <c r="AH108" s="55">
        <v>0</v>
      </c>
      <c r="AI108" s="55">
        <v>0</v>
      </c>
      <c r="AJ108" s="55">
        <v>0</v>
      </c>
      <c r="AK108" s="55">
        <v>0</v>
      </c>
      <c r="AL108" s="55">
        <v>0</v>
      </c>
      <c r="AM108" s="55">
        <v>0</v>
      </c>
      <c r="AN108" s="55">
        <v>0</v>
      </c>
      <c r="AO108" s="55">
        <v>0</v>
      </c>
      <c r="AP108" s="87">
        <v>0</v>
      </c>
      <c r="AQ108" s="55">
        <v>0</v>
      </c>
      <c r="AR108" s="55">
        <v>0</v>
      </c>
      <c r="AS108" s="55">
        <v>0</v>
      </c>
      <c r="AT108" s="55">
        <v>0.91076818433022999</v>
      </c>
      <c r="AU108" s="55">
        <v>0</v>
      </c>
      <c r="AV108" s="55">
        <v>0</v>
      </c>
      <c r="AW108" s="55">
        <v>0</v>
      </c>
      <c r="AX108" s="55">
        <v>3.64307273732092</v>
      </c>
      <c r="AY108" s="55">
        <v>0</v>
      </c>
      <c r="AZ108" s="55">
        <v>11.839986396292989</v>
      </c>
      <c r="BA108" s="55">
        <v>5014.6896229222457</v>
      </c>
      <c r="BB108" s="55">
        <v>4959.1327636781025</v>
      </c>
      <c r="BC108" s="55">
        <v>0.91076818433022999</v>
      </c>
      <c r="BD108" s="55">
        <v>1.82153636866046</v>
      </c>
      <c r="BE108" s="55">
        <v>0</v>
      </c>
      <c r="BF108" s="55">
        <v>0</v>
      </c>
      <c r="BG108" s="55">
        <v>0</v>
      </c>
      <c r="BH108" s="55">
        <v>31056.284317476515</v>
      </c>
      <c r="BI108" s="55">
        <v>0</v>
      </c>
      <c r="BJ108" s="55">
        <v>18.215363686604597</v>
      </c>
      <c r="BK108" s="55">
        <v>2.7323045529906897</v>
      </c>
      <c r="BL108" s="55">
        <v>0</v>
      </c>
      <c r="BM108" s="55">
        <v>0</v>
      </c>
      <c r="BN108" s="55">
        <v>0</v>
      </c>
      <c r="BO108" s="55">
        <v>0</v>
      </c>
      <c r="BP108" s="55">
        <v>0</v>
      </c>
      <c r="BQ108" s="55">
        <v>99.273732091995072</v>
      </c>
      <c r="BR108" s="55">
        <v>0</v>
      </c>
      <c r="BS108" s="55">
        <v>0</v>
      </c>
      <c r="BT108" s="55">
        <v>41169.454236279387</v>
      </c>
      <c r="BU108" s="55">
        <v>470</v>
      </c>
      <c r="BV108" s="55">
        <v>0</v>
      </c>
      <c r="BW108" s="55">
        <v>0</v>
      </c>
      <c r="BX108" s="55">
        <v>1678.5457637206141</v>
      </c>
      <c r="BY108" s="55">
        <v>0</v>
      </c>
      <c r="BZ108" s="55">
        <v>0</v>
      </c>
      <c r="CA108" s="55">
        <v>2148.5457637206141</v>
      </c>
      <c r="CB108" s="55">
        <v>43318</v>
      </c>
      <c r="CD108" s="55">
        <f t="shared" si="7"/>
        <v>0</v>
      </c>
      <c r="CE108" s="55">
        <f t="shared" si="8"/>
        <v>0</v>
      </c>
      <c r="CF108" s="55">
        <f t="shared" si="9"/>
        <v>0</v>
      </c>
    </row>
    <row r="109" spans="1:84" s="52" customFormat="1" x14ac:dyDescent="0.3">
      <c r="A109" s="56" t="s">
        <v>398</v>
      </c>
      <c r="B109" s="56" t="s">
        <v>399</v>
      </c>
      <c r="C109" s="52">
        <f t="shared" si="6"/>
        <v>105</v>
      </c>
      <c r="D109" s="93">
        <v>4.8170147888397628</v>
      </c>
      <c r="E109" s="93">
        <v>2.4085073944198814</v>
      </c>
      <c r="F109" s="93">
        <v>5.6198505869797222</v>
      </c>
      <c r="G109" s="55">
        <v>23.282238146058852</v>
      </c>
      <c r="H109" s="55">
        <v>522.6461045891142</v>
      </c>
      <c r="I109" s="55">
        <v>55.395670071657264</v>
      </c>
      <c r="J109" s="55">
        <v>23.282238146058852</v>
      </c>
      <c r="K109" s="93">
        <v>551.54819332215266</v>
      </c>
      <c r="L109" s="55">
        <v>126.84805610611375</v>
      </c>
      <c r="M109" s="55">
        <v>1020.4042994358896</v>
      </c>
      <c r="N109" s="55">
        <v>303.47193169690502</v>
      </c>
      <c r="O109" s="55">
        <v>12.845372770239365</v>
      </c>
      <c r="P109" s="55">
        <v>166.98984601311176</v>
      </c>
      <c r="Q109" s="55">
        <v>453.60222594907759</v>
      </c>
      <c r="R109" s="55">
        <v>135.67924988565329</v>
      </c>
      <c r="S109" s="55">
        <v>66.63537124561671</v>
      </c>
      <c r="T109" s="55">
        <v>280.99252934898612</v>
      </c>
      <c r="U109" s="55">
        <v>263.33014178990697</v>
      </c>
      <c r="V109" s="55">
        <v>166.18701021497179</v>
      </c>
      <c r="W109" s="55">
        <v>107.57999695075468</v>
      </c>
      <c r="X109" s="55">
        <v>207.13163592010974</v>
      </c>
      <c r="Y109" s="55">
        <v>200.7089495349901</v>
      </c>
      <c r="Z109" s="55">
        <v>23.282238146058852</v>
      </c>
      <c r="AA109" s="55">
        <v>192.68059155359046</v>
      </c>
      <c r="AB109" s="55">
        <v>240.04790364384814</v>
      </c>
      <c r="AC109" s="55">
        <v>386.16401890532086</v>
      </c>
      <c r="AD109" s="55">
        <v>138.08775728007316</v>
      </c>
      <c r="AE109" s="55">
        <v>52.184326879097426</v>
      </c>
      <c r="AF109" s="55">
        <v>313.10596127458456</v>
      </c>
      <c r="AG109" s="55">
        <v>652.70550388778781</v>
      </c>
      <c r="AH109" s="55">
        <v>355.65625857600253</v>
      </c>
      <c r="AI109" s="55">
        <v>377.33282512578137</v>
      </c>
      <c r="AJ109" s="55">
        <v>937.71221222747374</v>
      </c>
      <c r="AK109" s="55">
        <v>830.93505107485908</v>
      </c>
      <c r="AL109" s="55">
        <v>192.68059155359046</v>
      </c>
      <c r="AM109" s="55">
        <v>372.51581033694163</v>
      </c>
      <c r="AN109" s="55">
        <v>98.74880317121513</v>
      </c>
      <c r="AO109" s="55">
        <v>390.98103369416071</v>
      </c>
      <c r="AP109" s="87">
        <v>129.25656350053359</v>
      </c>
      <c r="AQ109" s="55">
        <v>1022.8128068303096</v>
      </c>
      <c r="AR109" s="55">
        <v>903.19027290745555</v>
      </c>
      <c r="AS109" s="55">
        <v>5387.831041317273</v>
      </c>
      <c r="AT109" s="55">
        <v>689.63595060222588</v>
      </c>
      <c r="AU109" s="55">
        <v>25.69074554047873</v>
      </c>
      <c r="AV109" s="55">
        <v>58.607013264217109</v>
      </c>
      <c r="AW109" s="55">
        <v>634.24028053056873</v>
      </c>
      <c r="AX109" s="55">
        <v>190.27208415917059</v>
      </c>
      <c r="AY109" s="55">
        <v>508.99789602073486</v>
      </c>
      <c r="AZ109" s="55">
        <v>122.83387711541393</v>
      </c>
      <c r="BA109" s="55">
        <v>264.13297758804697</v>
      </c>
      <c r="BB109" s="55">
        <v>18953.347522488184</v>
      </c>
      <c r="BC109" s="55">
        <v>1169.7317578899222</v>
      </c>
      <c r="BD109" s="55">
        <v>7968.1452965391072</v>
      </c>
      <c r="BE109" s="55">
        <v>486.51849367281602</v>
      </c>
      <c r="BF109" s="55">
        <v>2166.8538191797529</v>
      </c>
      <c r="BG109" s="55">
        <v>325.95133404482391</v>
      </c>
      <c r="BH109" s="55">
        <v>2109.8524775118158</v>
      </c>
      <c r="BI109" s="55">
        <v>100.35447476749505</v>
      </c>
      <c r="BJ109" s="55">
        <v>1290.1571276109164</v>
      </c>
      <c r="BK109" s="55">
        <v>225.59685927732886</v>
      </c>
      <c r="BL109" s="55">
        <v>4460.55569446562</v>
      </c>
      <c r="BM109" s="55">
        <v>875.09101997255675</v>
      </c>
      <c r="BN109" s="55">
        <v>1055.7290745540479</v>
      </c>
      <c r="BO109" s="55">
        <v>442.36252477511817</v>
      </c>
      <c r="BP109" s="55">
        <v>878.30236316511662</v>
      </c>
      <c r="BQ109" s="55">
        <v>203.92029272754993</v>
      </c>
      <c r="BR109" s="55">
        <v>1357.595334654673</v>
      </c>
      <c r="BS109" s="55">
        <v>0</v>
      </c>
      <c r="BT109" s="55">
        <v>64263.794297911263</v>
      </c>
      <c r="BU109" s="55">
        <v>1324</v>
      </c>
      <c r="BV109" s="55">
        <v>0</v>
      </c>
      <c r="BW109" s="55">
        <v>0</v>
      </c>
      <c r="BX109" s="55">
        <v>93710.20570208873</v>
      </c>
      <c r="BY109" s="55">
        <v>0</v>
      </c>
      <c r="BZ109" s="55">
        <v>0</v>
      </c>
      <c r="CA109" s="55">
        <v>95034.20570208873</v>
      </c>
      <c r="CB109" s="55">
        <v>159298</v>
      </c>
      <c r="CD109" s="55">
        <f t="shared" si="7"/>
        <v>0</v>
      </c>
      <c r="CE109" s="55">
        <f t="shared" si="8"/>
        <v>0</v>
      </c>
      <c r="CF109" s="55">
        <f t="shared" si="9"/>
        <v>0</v>
      </c>
    </row>
    <row r="110" spans="1:84" s="52" customFormat="1" x14ac:dyDescent="0.3">
      <c r="A110" s="56" t="s">
        <v>400</v>
      </c>
      <c r="B110" s="56" t="s">
        <v>169</v>
      </c>
      <c r="C110" s="52">
        <f t="shared" si="6"/>
        <v>106</v>
      </c>
      <c r="D110" s="93">
        <v>14.035443971580669</v>
      </c>
      <c r="E110" s="93">
        <v>7.8949372340141268</v>
      </c>
      <c r="F110" s="93">
        <v>0.87721524822379182</v>
      </c>
      <c r="G110" s="55">
        <v>0.87721524822379182</v>
      </c>
      <c r="H110" s="55">
        <v>52.632914893427518</v>
      </c>
      <c r="I110" s="55">
        <v>154.38988368738737</v>
      </c>
      <c r="J110" s="55">
        <v>27.193672694937547</v>
      </c>
      <c r="K110" s="93">
        <v>384.22027872202085</v>
      </c>
      <c r="L110" s="55">
        <v>8.7721524822379173</v>
      </c>
      <c r="M110" s="55">
        <v>657.03422091962011</v>
      </c>
      <c r="N110" s="55">
        <v>58.773421630994058</v>
      </c>
      <c r="O110" s="55">
        <v>26.316457446713759</v>
      </c>
      <c r="P110" s="55">
        <v>32.456964184280302</v>
      </c>
      <c r="Q110" s="55">
        <v>42.106331914742007</v>
      </c>
      <c r="R110" s="55">
        <v>10.526582978685502</v>
      </c>
      <c r="S110" s="55">
        <v>8.7721524822379173</v>
      </c>
      <c r="T110" s="55">
        <v>134.21393297824014</v>
      </c>
      <c r="U110" s="55">
        <v>2.6316457446713755</v>
      </c>
      <c r="V110" s="55">
        <v>35.088609928951669</v>
      </c>
      <c r="W110" s="55">
        <v>1.7544304964475836</v>
      </c>
      <c r="X110" s="55">
        <v>262.28735921891376</v>
      </c>
      <c r="Y110" s="55">
        <v>180.70634113410114</v>
      </c>
      <c r="Z110" s="55">
        <v>16.667089716252043</v>
      </c>
      <c r="AA110" s="55">
        <v>319.30635035346023</v>
      </c>
      <c r="AB110" s="55">
        <v>107.0202602833026</v>
      </c>
      <c r="AC110" s="55">
        <v>79.826587588365058</v>
      </c>
      <c r="AD110" s="55">
        <v>136.84557872291154</v>
      </c>
      <c r="AE110" s="55">
        <v>20.175950709147209</v>
      </c>
      <c r="AF110" s="55">
        <v>88.598740070602986</v>
      </c>
      <c r="AG110" s="55">
        <v>176.32026489298215</v>
      </c>
      <c r="AH110" s="55">
        <v>281.58609467983717</v>
      </c>
      <c r="AI110" s="55">
        <v>150.8810226944922</v>
      </c>
      <c r="AJ110" s="55">
        <v>600.89244503329735</v>
      </c>
      <c r="AK110" s="55">
        <v>83.335448581260223</v>
      </c>
      <c r="AL110" s="55">
        <v>64.036713120336799</v>
      </c>
      <c r="AM110" s="55">
        <v>103.51139929040744</v>
      </c>
      <c r="AN110" s="55">
        <v>68.42278936145577</v>
      </c>
      <c r="AO110" s="55">
        <v>1191.2583070879093</v>
      </c>
      <c r="AP110" s="87">
        <v>260.53292872246618</v>
      </c>
      <c r="AQ110" s="55">
        <v>410.53673616873459</v>
      </c>
      <c r="AR110" s="55">
        <v>343.86837730372645</v>
      </c>
      <c r="AS110" s="55">
        <v>6842.2789361455762</v>
      </c>
      <c r="AT110" s="55">
        <v>666.68358865008179</v>
      </c>
      <c r="AU110" s="55">
        <v>0.87721524822379182</v>
      </c>
      <c r="AV110" s="55">
        <v>652.64814467850124</v>
      </c>
      <c r="AW110" s="55">
        <v>973.70892552840905</v>
      </c>
      <c r="AX110" s="55">
        <v>57.896206382770266</v>
      </c>
      <c r="AY110" s="55">
        <v>71.93165035435095</v>
      </c>
      <c r="AZ110" s="55">
        <v>492.11775425354722</v>
      </c>
      <c r="BA110" s="55">
        <v>905.28613616695316</v>
      </c>
      <c r="BB110" s="55">
        <v>2613.224224458676</v>
      </c>
      <c r="BC110" s="55">
        <v>6893.1574205425568</v>
      </c>
      <c r="BD110" s="55">
        <v>15091.611130442116</v>
      </c>
      <c r="BE110" s="55">
        <v>286.84938616917992</v>
      </c>
      <c r="BF110" s="55">
        <v>2187.774829070137</v>
      </c>
      <c r="BG110" s="55">
        <v>31.579748936056507</v>
      </c>
      <c r="BH110" s="55">
        <v>4318.5306670057271</v>
      </c>
      <c r="BI110" s="55">
        <v>311.41141311944619</v>
      </c>
      <c r="BJ110" s="55">
        <v>684.22789361455773</v>
      </c>
      <c r="BK110" s="55">
        <v>144.74051595692566</v>
      </c>
      <c r="BL110" s="55">
        <v>8559.8663921677617</v>
      </c>
      <c r="BM110" s="55">
        <v>1279.8570471585124</v>
      </c>
      <c r="BN110" s="55">
        <v>318.42913510523647</v>
      </c>
      <c r="BO110" s="55">
        <v>2306.198887580349</v>
      </c>
      <c r="BP110" s="55">
        <v>0</v>
      </c>
      <c r="BQ110" s="55">
        <v>142.98608546047808</v>
      </c>
      <c r="BR110" s="55">
        <v>1295.6469216265407</v>
      </c>
      <c r="BS110" s="55">
        <v>0</v>
      </c>
      <c r="BT110" s="55">
        <v>63736.705505444261</v>
      </c>
      <c r="BU110" s="55">
        <v>3900.8209667530587</v>
      </c>
      <c r="BV110" s="55">
        <v>0</v>
      </c>
      <c r="BW110" s="55">
        <v>0</v>
      </c>
      <c r="BX110" s="55">
        <v>365.79875850932126</v>
      </c>
      <c r="BY110" s="55">
        <v>58378.674769293342</v>
      </c>
      <c r="BZ110" s="55">
        <v>50</v>
      </c>
      <c r="CA110" s="55">
        <v>62695.294494555725</v>
      </c>
      <c r="CB110" s="55">
        <v>126432</v>
      </c>
      <c r="CD110" s="55">
        <f t="shared" si="7"/>
        <v>0</v>
      </c>
      <c r="CE110" s="55">
        <f t="shared" si="8"/>
        <v>0</v>
      </c>
      <c r="CF110" s="55">
        <f t="shared" si="9"/>
        <v>0</v>
      </c>
    </row>
    <row r="111" spans="1:84" s="52" customFormat="1" x14ac:dyDescent="0.3">
      <c r="A111" s="56" t="s">
        <v>401</v>
      </c>
      <c r="B111" s="56" t="s">
        <v>170</v>
      </c>
      <c r="C111" s="52">
        <f t="shared" si="6"/>
        <v>107</v>
      </c>
      <c r="D111" s="93">
        <v>5360.6611423071499</v>
      </c>
      <c r="E111" s="93">
        <v>2084.0876995302256</v>
      </c>
      <c r="F111" s="93">
        <v>479.37416905997026</v>
      </c>
      <c r="G111" s="55">
        <v>612.81697853233788</v>
      </c>
      <c r="H111" s="55">
        <v>3437.2147866640421</v>
      </c>
      <c r="I111" s="55">
        <v>1566.4655914495127</v>
      </c>
      <c r="J111" s="55">
        <v>530.37142108762669</v>
      </c>
      <c r="K111" s="93">
        <v>4836.2394006227496</v>
      </c>
      <c r="L111" s="55">
        <v>1552.8663242421376</v>
      </c>
      <c r="M111" s="55">
        <v>4756.3437057794208</v>
      </c>
      <c r="N111" s="55">
        <v>1453.4216827882076</v>
      </c>
      <c r="O111" s="55">
        <v>317.88287097239169</v>
      </c>
      <c r="P111" s="55">
        <v>766.65868881576807</v>
      </c>
      <c r="Q111" s="55">
        <v>1048.8434833688002</v>
      </c>
      <c r="R111" s="55">
        <v>750.50955900701024</v>
      </c>
      <c r="S111" s="55">
        <v>493.82339046780623</v>
      </c>
      <c r="T111" s="55">
        <v>2022.0410428965768</v>
      </c>
      <c r="U111" s="55">
        <v>380.77948180650117</v>
      </c>
      <c r="V111" s="55">
        <v>3326.7207406041198</v>
      </c>
      <c r="W111" s="55">
        <v>1005.4958191452922</v>
      </c>
      <c r="X111" s="55">
        <v>3464.4133210787923</v>
      </c>
      <c r="Y111" s="55">
        <v>1308.0795145093869</v>
      </c>
      <c r="Z111" s="55">
        <v>766.65868881576807</v>
      </c>
      <c r="AA111" s="55">
        <v>914.55071969597157</v>
      </c>
      <c r="AB111" s="55">
        <v>1744.9559735463101</v>
      </c>
      <c r="AC111" s="55">
        <v>2043.2898979081001</v>
      </c>
      <c r="AD111" s="55">
        <v>2394.3209826984685</v>
      </c>
      <c r="AE111" s="55">
        <v>1115.1399110047537</v>
      </c>
      <c r="AF111" s="55">
        <v>1670.1600039057475</v>
      </c>
      <c r="AG111" s="55">
        <v>1461.9212247928172</v>
      </c>
      <c r="AH111" s="55">
        <v>1349.7272703319732</v>
      </c>
      <c r="AI111" s="55">
        <v>2205.63115019614</v>
      </c>
      <c r="AJ111" s="55">
        <v>2600.8598534104772</v>
      </c>
      <c r="AK111" s="55">
        <v>1076.0420177835504</v>
      </c>
      <c r="AL111" s="55">
        <v>997.84623134114372</v>
      </c>
      <c r="AM111" s="55">
        <v>1036.0941703618862</v>
      </c>
      <c r="AN111" s="55">
        <v>646.81514655077558</v>
      </c>
      <c r="AO111" s="55">
        <v>6166.4177243441218</v>
      </c>
      <c r="AP111" s="87">
        <v>1258.7821708826523</v>
      </c>
      <c r="AQ111" s="55">
        <v>9790.6224351095698</v>
      </c>
      <c r="AR111" s="55">
        <v>2657.8067848413602</v>
      </c>
      <c r="AS111" s="55">
        <v>25719.614105948051</v>
      </c>
      <c r="AT111" s="55">
        <v>8369.4990119388785</v>
      </c>
      <c r="AU111" s="55">
        <v>543.97068829500176</v>
      </c>
      <c r="AV111" s="55">
        <v>1181.4363386407069</v>
      </c>
      <c r="AW111" s="55">
        <v>3090.4334728759786</v>
      </c>
      <c r="AX111" s="55">
        <v>540.57087149315794</v>
      </c>
      <c r="AY111" s="55">
        <v>3012.2376864335724</v>
      </c>
      <c r="AZ111" s="55">
        <v>506.57270347472041</v>
      </c>
      <c r="BA111" s="55">
        <v>983.39700993330791</v>
      </c>
      <c r="BB111" s="55">
        <v>6257.3628237934408</v>
      </c>
      <c r="BC111" s="55">
        <v>2446.168188926586</v>
      </c>
      <c r="BD111" s="55">
        <v>67454.915211181593</v>
      </c>
      <c r="BE111" s="55">
        <v>22938.563962039854</v>
      </c>
      <c r="BF111" s="55">
        <v>4190.2742082724353</v>
      </c>
      <c r="BG111" s="55">
        <v>1511.2185684195517</v>
      </c>
      <c r="BH111" s="55">
        <v>859.30369666601052</v>
      </c>
      <c r="BI111" s="55">
        <v>1268.1316670877227</v>
      </c>
      <c r="BJ111" s="55">
        <v>4716.3958583577578</v>
      </c>
      <c r="BK111" s="55">
        <v>1063.2927047766361</v>
      </c>
      <c r="BL111" s="55">
        <v>54843.29478474216</v>
      </c>
      <c r="BM111" s="55">
        <v>930.69984950472963</v>
      </c>
      <c r="BN111" s="55">
        <v>1925.9962182444906</v>
      </c>
      <c r="BO111" s="55">
        <v>364.63035199774333</v>
      </c>
      <c r="BP111" s="55">
        <v>4735.0948507678977</v>
      </c>
      <c r="BQ111" s="55">
        <v>692.71267337566621</v>
      </c>
      <c r="BR111" s="55">
        <v>2283.8269366385462</v>
      </c>
      <c r="BS111" s="55">
        <v>0</v>
      </c>
      <c r="BT111" s="55">
        <v>305882.36761608359</v>
      </c>
      <c r="BU111" s="55">
        <v>13696</v>
      </c>
      <c r="BV111" s="55">
        <v>1926</v>
      </c>
      <c r="BW111" s="55">
        <v>0</v>
      </c>
      <c r="BX111" s="55">
        <v>242510.63238391641</v>
      </c>
      <c r="BY111" s="55">
        <v>0</v>
      </c>
      <c r="BZ111" s="55">
        <v>0</v>
      </c>
      <c r="CA111" s="55">
        <v>258132.63238391641</v>
      </c>
      <c r="CB111" s="55">
        <v>564015</v>
      </c>
      <c r="CD111" s="55">
        <f t="shared" si="7"/>
        <v>0</v>
      </c>
      <c r="CE111" s="55">
        <f t="shared" si="8"/>
        <v>0</v>
      </c>
      <c r="CF111" s="55">
        <f t="shared" si="9"/>
        <v>0</v>
      </c>
    </row>
    <row r="112" spans="1:84" s="52" customFormat="1" x14ac:dyDescent="0.3">
      <c r="A112" s="56" t="s">
        <v>402</v>
      </c>
      <c r="B112" s="56" t="s">
        <v>403</v>
      </c>
      <c r="C112" s="52">
        <f t="shared" si="6"/>
        <v>108</v>
      </c>
      <c r="D112" s="93">
        <v>6.7811333594015819</v>
      </c>
      <c r="E112" s="93">
        <v>4.8436666852868431</v>
      </c>
      <c r="F112" s="93">
        <v>6.7811333594015819</v>
      </c>
      <c r="G112" s="55">
        <v>20.343400078204745</v>
      </c>
      <c r="H112" s="55">
        <v>317.74453455481694</v>
      </c>
      <c r="I112" s="55">
        <v>27.124533437606328</v>
      </c>
      <c r="J112" s="55">
        <v>20.343400078204745</v>
      </c>
      <c r="K112" s="93">
        <v>608.36453567202761</v>
      </c>
      <c r="L112" s="55">
        <v>139.4976005362611</v>
      </c>
      <c r="M112" s="55">
        <v>469.83566847282384</v>
      </c>
      <c r="N112" s="55">
        <v>67.811333594015807</v>
      </c>
      <c r="O112" s="55">
        <v>21.312133415262114</v>
      </c>
      <c r="P112" s="55">
        <v>307.08846784718594</v>
      </c>
      <c r="Q112" s="55">
        <v>363.27500139651329</v>
      </c>
      <c r="R112" s="55">
        <v>92.029667020450034</v>
      </c>
      <c r="S112" s="55">
        <v>33.905666797007903</v>
      </c>
      <c r="T112" s="55">
        <v>152.0911339180069</v>
      </c>
      <c r="U112" s="55">
        <v>54.249066875212655</v>
      </c>
      <c r="V112" s="55">
        <v>163.71593396269532</v>
      </c>
      <c r="W112" s="55">
        <v>178.24693401855586</v>
      </c>
      <c r="X112" s="55">
        <v>154.99733392917898</v>
      </c>
      <c r="Y112" s="55">
        <v>96.873333705736869</v>
      </c>
      <c r="Z112" s="55">
        <v>155.96606726623637</v>
      </c>
      <c r="AA112" s="55">
        <v>246.05826761257168</v>
      </c>
      <c r="AB112" s="55">
        <v>376.83726811531648</v>
      </c>
      <c r="AC112" s="55">
        <v>210.21513414144903</v>
      </c>
      <c r="AD112" s="55">
        <v>259.62053433137481</v>
      </c>
      <c r="AE112" s="55">
        <v>10.656066707631057</v>
      </c>
      <c r="AF112" s="55">
        <v>253.80813430903063</v>
      </c>
      <c r="AG112" s="55">
        <v>190.84046740030163</v>
      </c>
      <c r="AH112" s="55">
        <v>117.21673378394162</v>
      </c>
      <c r="AI112" s="55">
        <v>211.18386747850639</v>
      </c>
      <c r="AJ112" s="55">
        <v>104.62320040219583</v>
      </c>
      <c r="AK112" s="55">
        <v>168.55960064798217</v>
      </c>
      <c r="AL112" s="55">
        <v>79.436133638704234</v>
      </c>
      <c r="AM112" s="55">
        <v>239.27713425317009</v>
      </c>
      <c r="AN112" s="55">
        <v>57.155266886384752</v>
      </c>
      <c r="AO112" s="55">
        <v>1246.7598047928336</v>
      </c>
      <c r="AP112" s="87">
        <v>269.30786770194851</v>
      </c>
      <c r="AQ112" s="55">
        <v>1378.5075386326357</v>
      </c>
      <c r="AR112" s="55">
        <v>3594.9694138198956</v>
      </c>
      <c r="AS112" s="55">
        <v>37408.606543807349</v>
      </c>
      <c r="AT112" s="55">
        <v>1099.5123375601136</v>
      </c>
      <c r="AU112" s="55">
        <v>65.873866919901076</v>
      </c>
      <c r="AV112" s="55">
        <v>123.9978671433432</v>
      </c>
      <c r="AW112" s="55">
        <v>2503.2069429562407</v>
      </c>
      <c r="AX112" s="55">
        <v>1158.605071120613</v>
      </c>
      <c r="AY112" s="55">
        <v>4692.5442847058939</v>
      </c>
      <c r="AZ112" s="55">
        <v>260.58926766843217</v>
      </c>
      <c r="BA112" s="55">
        <v>441.74240169816017</v>
      </c>
      <c r="BB112" s="55">
        <v>2510.9568096526996</v>
      </c>
      <c r="BC112" s="55">
        <v>1541.2547392582737</v>
      </c>
      <c r="BD112" s="55">
        <v>5874.3989559158845</v>
      </c>
      <c r="BE112" s="55">
        <v>1999.4656076864092</v>
      </c>
      <c r="BF112" s="55">
        <v>5006.4138859124814</v>
      </c>
      <c r="BG112" s="55">
        <v>919.32793686744299</v>
      </c>
      <c r="BH112" s="55">
        <v>963.88967037208192</v>
      </c>
      <c r="BI112" s="55">
        <v>1107.2622042565724</v>
      </c>
      <c r="BJ112" s="55">
        <v>2806.4204774551972</v>
      </c>
      <c r="BK112" s="55">
        <v>254.77686764608799</v>
      </c>
      <c r="BL112" s="55">
        <v>3531.0330135741092</v>
      </c>
      <c r="BM112" s="55">
        <v>643.23893580609285</v>
      </c>
      <c r="BN112" s="55">
        <v>4196.552816132521</v>
      </c>
      <c r="BO112" s="55">
        <v>478.55426850634018</v>
      </c>
      <c r="BP112" s="55">
        <v>1961.6850075411719</v>
      </c>
      <c r="BQ112" s="55">
        <v>3917.5576150599991</v>
      </c>
      <c r="BR112" s="55">
        <v>2923.6372112391387</v>
      </c>
      <c r="BS112" s="55">
        <v>0</v>
      </c>
      <c r="BT112" s="55">
        <v>100869.35872109851</v>
      </c>
      <c r="BU112" s="55">
        <v>5598</v>
      </c>
      <c r="BV112" s="55">
        <v>0</v>
      </c>
      <c r="BW112" s="55">
        <v>0</v>
      </c>
      <c r="BX112" s="55">
        <v>89892.641278901487</v>
      </c>
      <c r="BY112" s="55">
        <v>0</v>
      </c>
      <c r="BZ112" s="55">
        <v>0</v>
      </c>
      <c r="CA112" s="55">
        <v>95490.641278901487</v>
      </c>
      <c r="CB112" s="55">
        <v>196360</v>
      </c>
      <c r="CD112" s="55">
        <f t="shared" si="7"/>
        <v>0</v>
      </c>
      <c r="CE112" s="55">
        <f t="shared" si="8"/>
        <v>0</v>
      </c>
      <c r="CF112" s="55">
        <f t="shared" si="9"/>
        <v>0</v>
      </c>
    </row>
    <row r="113" spans="1:84" s="52" customFormat="1" x14ac:dyDescent="0.3">
      <c r="A113" s="56" t="s">
        <v>404</v>
      </c>
      <c r="B113" s="56" t="s">
        <v>405</v>
      </c>
      <c r="C113" s="52">
        <f t="shared" si="6"/>
        <v>109</v>
      </c>
      <c r="D113" s="93">
        <v>0</v>
      </c>
      <c r="E113" s="93">
        <v>0</v>
      </c>
      <c r="F113" s="93">
        <v>0</v>
      </c>
      <c r="G113" s="55">
        <v>0</v>
      </c>
      <c r="H113" s="55">
        <v>0</v>
      </c>
      <c r="I113" s="55">
        <v>0</v>
      </c>
      <c r="J113" s="55">
        <v>0</v>
      </c>
      <c r="K113" s="93">
        <v>0</v>
      </c>
      <c r="L113" s="55">
        <v>0</v>
      </c>
      <c r="M113" s="55">
        <v>0</v>
      </c>
      <c r="N113" s="55">
        <v>0</v>
      </c>
      <c r="O113" s="55">
        <v>0</v>
      </c>
      <c r="P113" s="55">
        <v>0</v>
      </c>
      <c r="Q113" s="55">
        <v>0</v>
      </c>
      <c r="R113" s="55">
        <v>0</v>
      </c>
      <c r="S113" s="55">
        <v>0</v>
      </c>
      <c r="T113" s="55">
        <v>0</v>
      </c>
      <c r="U113" s="55">
        <v>0</v>
      </c>
      <c r="V113" s="55">
        <v>0</v>
      </c>
      <c r="W113" s="55">
        <v>0</v>
      </c>
      <c r="X113" s="55">
        <v>0</v>
      </c>
      <c r="Y113" s="55">
        <v>0</v>
      </c>
      <c r="Z113" s="55">
        <v>0</v>
      </c>
      <c r="AA113" s="55">
        <v>0</v>
      </c>
      <c r="AB113" s="55">
        <v>0</v>
      </c>
      <c r="AC113" s="55">
        <v>0</v>
      </c>
      <c r="AD113" s="55">
        <v>0</v>
      </c>
      <c r="AE113" s="55">
        <v>0</v>
      </c>
      <c r="AF113" s="55">
        <v>0</v>
      </c>
      <c r="AG113" s="55">
        <v>0</v>
      </c>
      <c r="AH113" s="55">
        <v>0</v>
      </c>
      <c r="AI113" s="55">
        <v>0</v>
      </c>
      <c r="AJ113" s="55">
        <v>0</v>
      </c>
      <c r="AK113" s="55">
        <v>0</v>
      </c>
      <c r="AL113" s="55">
        <v>0</v>
      </c>
      <c r="AM113" s="55">
        <v>0</v>
      </c>
      <c r="AN113" s="55">
        <v>0</v>
      </c>
      <c r="AO113" s="55">
        <v>0</v>
      </c>
      <c r="AP113" s="87">
        <v>0</v>
      </c>
      <c r="AQ113" s="55">
        <v>0</v>
      </c>
      <c r="AR113" s="55">
        <v>0</v>
      </c>
      <c r="AS113" s="55">
        <v>0</v>
      </c>
      <c r="AT113" s="55">
        <v>0</v>
      </c>
      <c r="AU113" s="55">
        <v>0</v>
      </c>
      <c r="AV113" s="55">
        <v>0</v>
      </c>
      <c r="AW113" s="55">
        <v>0</v>
      </c>
      <c r="AX113" s="55">
        <v>0</v>
      </c>
      <c r="AY113" s="55">
        <v>0</v>
      </c>
      <c r="AZ113" s="55">
        <v>0</v>
      </c>
      <c r="BA113" s="55">
        <v>0</v>
      </c>
      <c r="BB113" s="55">
        <v>0</v>
      </c>
      <c r="BC113" s="55">
        <v>0</v>
      </c>
      <c r="BD113" s="55">
        <v>0</v>
      </c>
      <c r="BE113" s="55">
        <v>0</v>
      </c>
      <c r="BF113" s="55">
        <v>0</v>
      </c>
      <c r="BG113" s="55">
        <v>0</v>
      </c>
      <c r="BH113" s="55">
        <v>0</v>
      </c>
      <c r="BI113" s="55">
        <v>0</v>
      </c>
      <c r="BJ113" s="55">
        <v>0</v>
      </c>
      <c r="BK113" s="55">
        <v>0</v>
      </c>
      <c r="BL113" s="55">
        <v>0</v>
      </c>
      <c r="BM113" s="55">
        <v>0</v>
      </c>
      <c r="BN113" s="55">
        <v>0</v>
      </c>
      <c r="BO113" s="55">
        <v>0</v>
      </c>
      <c r="BP113" s="55">
        <v>0</v>
      </c>
      <c r="BQ113" s="55">
        <v>0</v>
      </c>
      <c r="BR113" s="55">
        <v>0</v>
      </c>
      <c r="BS113" s="55">
        <v>0</v>
      </c>
      <c r="BT113" s="55">
        <v>0</v>
      </c>
      <c r="BU113" s="55">
        <v>0</v>
      </c>
      <c r="BV113" s="55">
        <v>0</v>
      </c>
      <c r="BW113" s="55">
        <v>0</v>
      </c>
      <c r="BX113" s="55">
        <v>400237</v>
      </c>
      <c r="BY113" s="55">
        <v>0</v>
      </c>
      <c r="BZ113" s="55">
        <v>0</v>
      </c>
      <c r="CA113" s="55">
        <v>400237</v>
      </c>
      <c r="CB113" s="55">
        <v>400237</v>
      </c>
      <c r="CD113" s="55">
        <f t="shared" si="7"/>
        <v>0</v>
      </c>
      <c r="CE113" s="55">
        <f t="shared" si="8"/>
        <v>0</v>
      </c>
      <c r="CF113" s="55">
        <f t="shared" si="9"/>
        <v>0</v>
      </c>
    </row>
    <row r="114" spans="1:84" s="52" customFormat="1" x14ac:dyDescent="0.3">
      <c r="A114" s="56" t="s">
        <v>406</v>
      </c>
      <c r="B114" s="56" t="s">
        <v>407</v>
      </c>
      <c r="C114" s="52">
        <f t="shared" si="6"/>
        <v>110</v>
      </c>
      <c r="D114" s="93">
        <v>17.544808489115272</v>
      </c>
      <c r="E114" s="93">
        <v>9.2341097311133016</v>
      </c>
      <c r="F114" s="93">
        <v>36.936438924453206</v>
      </c>
      <c r="G114" s="55">
        <v>469.09277434055576</v>
      </c>
      <c r="H114" s="55">
        <v>9431.7196793591265</v>
      </c>
      <c r="I114" s="55">
        <v>2691.7429866195275</v>
      </c>
      <c r="J114" s="55">
        <v>250.24437371317052</v>
      </c>
      <c r="K114" s="93">
        <v>4119.3363510496447</v>
      </c>
      <c r="L114" s="55">
        <v>735.95854556973018</v>
      </c>
      <c r="M114" s="55">
        <v>6883.1053935718555</v>
      </c>
      <c r="N114" s="55">
        <v>1748.016972099748</v>
      </c>
      <c r="O114" s="55">
        <v>816.29530023041593</v>
      </c>
      <c r="P114" s="55">
        <v>323.1938405889656</v>
      </c>
      <c r="Q114" s="55">
        <v>274.25305901406506</v>
      </c>
      <c r="R114" s="55">
        <v>186.52901656848871</v>
      </c>
      <c r="S114" s="55">
        <v>236.39320911650054</v>
      </c>
      <c r="T114" s="55">
        <v>1662.1397516003944</v>
      </c>
      <c r="U114" s="55">
        <v>152.36281056336946</v>
      </c>
      <c r="V114" s="55">
        <v>5083.3774069778729</v>
      </c>
      <c r="W114" s="55">
        <v>543.88906316257351</v>
      </c>
      <c r="X114" s="55">
        <v>2739.7603572213166</v>
      </c>
      <c r="Y114" s="55">
        <v>3173.7635145836421</v>
      </c>
      <c r="Z114" s="55">
        <v>1342.6395549038741</v>
      </c>
      <c r="AA114" s="55">
        <v>3798.9127433800127</v>
      </c>
      <c r="AB114" s="55">
        <v>1465.4532143276811</v>
      </c>
      <c r="AC114" s="55">
        <v>2008.418866517143</v>
      </c>
      <c r="AD114" s="55">
        <v>1594.7307505632673</v>
      </c>
      <c r="AE114" s="55">
        <v>393.37307454542668</v>
      </c>
      <c r="AF114" s="55">
        <v>742.42242238150948</v>
      </c>
      <c r="AG114" s="55">
        <v>2647.4192599101839</v>
      </c>
      <c r="AH114" s="55">
        <v>2319.6083644556616</v>
      </c>
      <c r="AI114" s="55">
        <v>1989.0272360818053</v>
      </c>
      <c r="AJ114" s="55">
        <v>2226.3438561714174</v>
      </c>
      <c r="AK114" s="55">
        <v>1045.3012215620258</v>
      </c>
      <c r="AL114" s="55">
        <v>387.83260870675866</v>
      </c>
      <c r="AM114" s="55">
        <v>440.46703417410447</v>
      </c>
      <c r="AN114" s="55">
        <v>569.74457040969082</v>
      </c>
      <c r="AO114" s="55">
        <v>1219.8258954800674</v>
      </c>
      <c r="AP114" s="87">
        <v>1025.9095911266879</v>
      </c>
      <c r="AQ114" s="55">
        <v>4321.563354161025</v>
      </c>
      <c r="AR114" s="55">
        <v>5874.7406109342828</v>
      </c>
      <c r="AS114" s="55">
        <v>21299.397505785942</v>
      </c>
      <c r="AT114" s="55">
        <v>2065.6703468500455</v>
      </c>
      <c r="AU114" s="55">
        <v>72.026055902683751</v>
      </c>
      <c r="AV114" s="55">
        <v>443.2372670934385</v>
      </c>
      <c r="AW114" s="55">
        <v>1661.2163406272832</v>
      </c>
      <c r="AX114" s="55">
        <v>216.07816770805127</v>
      </c>
      <c r="AY114" s="55">
        <v>839.3805745581991</v>
      </c>
      <c r="AZ114" s="55">
        <v>484.7907608834484</v>
      </c>
      <c r="BA114" s="55">
        <v>2353.7745704607805</v>
      </c>
      <c r="BB114" s="55">
        <v>2986.3110870420419</v>
      </c>
      <c r="BC114" s="55">
        <v>2575.3932040075001</v>
      </c>
      <c r="BD114" s="55">
        <v>15488.372251996343</v>
      </c>
      <c r="BE114" s="55">
        <v>2019.4997981944791</v>
      </c>
      <c r="BF114" s="55">
        <v>15747.850735440627</v>
      </c>
      <c r="BG114" s="55">
        <v>4292.9376139945743</v>
      </c>
      <c r="BH114" s="55">
        <v>337.96841615874683</v>
      </c>
      <c r="BI114" s="55">
        <v>780.28227227907405</v>
      </c>
      <c r="BJ114" s="55">
        <v>3180.2273913954214</v>
      </c>
      <c r="BK114" s="55">
        <v>1204.1279089371747</v>
      </c>
      <c r="BL114" s="55">
        <v>3852.4705798204695</v>
      </c>
      <c r="BM114" s="55">
        <v>140.35846791292218</v>
      </c>
      <c r="BN114" s="55">
        <v>1841.2814803839924</v>
      </c>
      <c r="BO114" s="55">
        <v>321.34701864274291</v>
      </c>
      <c r="BP114" s="55">
        <v>2034.2743737642606</v>
      </c>
      <c r="BQ114" s="55">
        <v>993.59020706779131</v>
      </c>
      <c r="BR114" s="55">
        <v>3024.1709369396067</v>
      </c>
      <c r="BS114" s="55">
        <v>0</v>
      </c>
      <c r="BT114" s="55">
        <v>167254.65932673591</v>
      </c>
      <c r="BU114" s="55">
        <v>14261</v>
      </c>
      <c r="BV114" s="55">
        <v>0</v>
      </c>
      <c r="BW114" s="55">
        <v>0</v>
      </c>
      <c r="BX114" s="55">
        <v>13487.340673264089</v>
      </c>
      <c r="BY114" s="55">
        <v>0</v>
      </c>
      <c r="BZ114" s="55">
        <v>0</v>
      </c>
      <c r="CA114" s="55">
        <v>27748.340673264087</v>
      </c>
      <c r="CB114" s="55">
        <v>195003</v>
      </c>
      <c r="CD114" s="55">
        <f t="shared" si="7"/>
        <v>0</v>
      </c>
      <c r="CE114" s="55">
        <f t="shared" si="8"/>
        <v>0</v>
      </c>
      <c r="CF114" s="55">
        <f t="shared" si="9"/>
        <v>0</v>
      </c>
    </row>
    <row r="115" spans="1:84" s="52" customFormat="1" x14ac:dyDescent="0.3">
      <c r="A115" s="56" t="s">
        <v>408</v>
      </c>
      <c r="B115" s="56" t="s">
        <v>409</v>
      </c>
      <c r="C115" s="52">
        <f t="shared" si="6"/>
        <v>111</v>
      </c>
      <c r="D115" s="93">
        <v>0</v>
      </c>
      <c r="E115" s="93">
        <v>0</v>
      </c>
      <c r="F115" s="93">
        <v>0</v>
      </c>
      <c r="G115" s="55">
        <v>0.99905368373321768</v>
      </c>
      <c r="H115" s="55">
        <v>0</v>
      </c>
      <c r="I115" s="55">
        <v>102.90252942452142</v>
      </c>
      <c r="J115" s="55">
        <v>0</v>
      </c>
      <c r="K115" s="93">
        <v>88.915777852256369</v>
      </c>
      <c r="L115" s="55">
        <v>10.989590521065395</v>
      </c>
      <c r="M115" s="55">
        <v>49.952684186660882</v>
      </c>
      <c r="N115" s="55">
        <v>92.911992587189246</v>
      </c>
      <c r="O115" s="55">
        <v>18.982019990931136</v>
      </c>
      <c r="P115" s="55">
        <v>0</v>
      </c>
      <c r="Q115" s="55">
        <v>16.9839126234647</v>
      </c>
      <c r="R115" s="55">
        <v>26.974449460796876</v>
      </c>
      <c r="S115" s="55">
        <v>10.989590521065395</v>
      </c>
      <c r="T115" s="55">
        <v>34.966878930662617</v>
      </c>
      <c r="U115" s="55">
        <v>0.99905368373321768</v>
      </c>
      <c r="V115" s="55">
        <v>0</v>
      </c>
      <c r="W115" s="55">
        <v>0</v>
      </c>
      <c r="X115" s="55">
        <v>106.8987441594543</v>
      </c>
      <c r="Y115" s="55">
        <v>28.972556828263311</v>
      </c>
      <c r="Z115" s="55">
        <v>79.92429469865742</v>
      </c>
      <c r="AA115" s="55">
        <v>239.77288409597224</v>
      </c>
      <c r="AB115" s="55">
        <v>37.964039981862271</v>
      </c>
      <c r="AC115" s="55">
        <v>31.969717879462966</v>
      </c>
      <c r="AD115" s="55">
        <v>30.970664195729746</v>
      </c>
      <c r="AE115" s="55">
        <v>108.89685152692073</v>
      </c>
      <c r="AF115" s="55">
        <v>9.9905368373321775</v>
      </c>
      <c r="AG115" s="55">
        <v>49.952684186660882</v>
      </c>
      <c r="AH115" s="55">
        <v>149.85805255998264</v>
      </c>
      <c r="AI115" s="55">
        <v>116.88928099678647</v>
      </c>
      <c r="AJ115" s="55">
        <v>237.7747767285058</v>
      </c>
      <c r="AK115" s="55">
        <v>122.88360309918578</v>
      </c>
      <c r="AL115" s="55">
        <v>33.967825246929401</v>
      </c>
      <c r="AM115" s="55">
        <v>25.97539577706366</v>
      </c>
      <c r="AN115" s="55">
        <v>0.99905368373321768</v>
      </c>
      <c r="AO115" s="55">
        <v>120.88549573171935</v>
      </c>
      <c r="AP115" s="87">
        <v>10.989590521065395</v>
      </c>
      <c r="AQ115" s="55">
        <v>25.97539577706366</v>
      </c>
      <c r="AR115" s="55">
        <v>0</v>
      </c>
      <c r="AS115" s="55">
        <v>164.84385781598093</v>
      </c>
      <c r="AT115" s="55">
        <v>0</v>
      </c>
      <c r="AU115" s="55">
        <v>0</v>
      </c>
      <c r="AV115" s="55">
        <v>0</v>
      </c>
      <c r="AW115" s="55">
        <v>0</v>
      </c>
      <c r="AX115" s="55">
        <v>0</v>
      </c>
      <c r="AY115" s="55">
        <v>0</v>
      </c>
      <c r="AZ115" s="55">
        <v>1.9981073674664354</v>
      </c>
      <c r="BA115" s="55">
        <v>0</v>
      </c>
      <c r="BB115" s="55">
        <v>89.914831535989592</v>
      </c>
      <c r="BC115" s="55">
        <v>75.928079963724542</v>
      </c>
      <c r="BD115" s="55">
        <v>8.9914831535989599</v>
      </c>
      <c r="BE115" s="55">
        <v>0</v>
      </c>
      <c r="BF115" s="55">
        <v>0</v>
      </c>
      <c r="BG115" s="55">
        <v>691.34514914338661</v>
      </c>
      <c r="BH115" s="55">
        <v>0</v>
      </c>
      <c r="BI115" s="55">
        <v>33.967825246929401</v>
      </c>
      <c r="BJ115" s="55">
        <v>3.9962147349328707</v>
      </c>
      <c r="BK115" s="55">
        <v>0</v>
      </c>
      <c r="BL115" s="55">
        <v>0</v>
      </c>
      <c r="BM115" s="55">
        <v>0</v>
      </c>
      <c r="BN115" s="55">
        <v>0.99905368373321768</v>
      </c>
      <c r="BO115" s="55">
        <v>0</v>
      </c>
      <c r="BP115" s="55">
        <v>11.988644204798613</v>
      </c>
      <c r="BQ115" s="55">
        <v>0</v>
      </c>
      <c r="BR115" s="55">
        <v>0</v>
      </c>
      <c r="BS115" s="55">
        <v>0</v>
      </c>
      <c r="BT115" s="55">
        <v>3112.0522248289731</v>
      </c>
      <c r="BU115" s="55">
        <v>0</v>
      </c>
      <c r="BV115" s="55">
        <v>0</v>
      </c>
      <c r="BW115" s="55">
        <v>0</v>
      </c>
      <c r="BX115" s="55">
        <v>0</v>
      </c>
      <c r="BY115" s="55">
        <v>47562.947775171029</v>
      </c>
      <c r="BZ115" s="55">
        <v>0</v>
      </c>
      <c r="CA115" s="55">
        <v>47562.947775171029</v>
      </c>
      <c r="CB115" s="55">
        <v>50675</v>
      </c>
      <c r="CD115" s="55">
        <f t="shared" si="7"/>
        <v>0</v>
      </c>
      <c r="CE115" s="55">
        <f t="shared" si="8"/>
        <v>0</v>
      </c>
      <c r="CF115" s="55">
        <f t="shared" si="9"/>
        <v>0</v>
      </c>
    </row>
    <row r="116" spans="1:84" s="52" customFormat="1" x14ac:dyDescent="0.3">
      <c r="A116" s="56" t="s">
        <v>410</v>
      </c>
      <c r="B116" s="56" t="s">
        <v>411</v>
      </c>
      <c r="C116" s="52">
        <f t="shared" si="6"/>
        <v>112</v>
      </c>
      <c r="D116" s="93">
        <v>658.45570364562911</v>
      </c>
      <c r="E116" s="93">
        <v>20.054488435907491</v>
      </c>
      <c r="F116" s="93">
        <v>0</v>
      </c>
      <c r="G116" s="55">
        <v>62.670276362210899</v>
      </c>
      <c r="H116" s="55">
        <v>2165.8847510780088</v>
      </c>
      <c r="I116" s="55">
        <v>325.0498333986672</v>
      </c>
      <c r="J116" s="55">
        <v>164.61392591140728</v>
      </c>
      <c r="K116" s="93">
        <v>1217.4745687965503</v>
      </c>
      <c r="L116" s="55">
        <v>306.66655233241869</v>
      </c>
      <c r="M116" s="55">
        <v>1148.9550666405332</v>
      </c>
      <c r="N116" s="55">
        <v>238.14705017640139</v>
      </c>
      <c r="O116" s="55">
        <v>126.17615640925126</v>
      </c>
      <c r="P116" s="55">
        <v>72.697520580164635</v>
      </c>
      <c r="Q116" s="55">
        <v>195.531262250098</v>
      </c>
      <c r="R116" s="55">
        <v>127.84736377891022</v>
      </c>
      <c r="S116" s="55">
        <v>43.451391611132891</v>
      </c>
      <c r="T116" s="55">
        <v>535.62196197569574</v>
      </c>
      <c r="U116" s="55">
        <v>45.122598980791849</v>
      </c>
      <c r="V116" s="55">
        <v>180.4903959231674</v>
      </c>
      <c r="W116" s="55">
        <v>278.25602704821637</v>
      </c>
      <c r="X116" s="55">
        <v>728.64641317130543</v>
      </c>
      <c r="Y116" s="55">
        <v>637.56561152489223</v>
      </c>
      <c r="Z116" s="55">
        <v>442.03434927479418</v>
      </c>
      <c r="AA116" s="55">
        <v>1020.2720991767934</v>
      </c>
      <c r="AB116" s="55">
        <v>894.93154645237166</v>
      </c>
      <c r="AC116" s="55">
        <v>660.1269110152881</v>
      </c>
      <c r="AD116" s="55">
        <v>426.15787926303409</v>
      </c>
      <c r="AE116" s="55">
        <v>282.43404547236378</v>
      </c>
      <c r="AF116" s="55">
        <v>482.14332614660918</v>
      </c>
      <c r="AG116" s="55">
        <v>759.56374950999611</v>
      </c>
      <c r="AH116" s="55">
        <v>418.63744609956882</v>
      </c>
      <c r="AI116" s="55">
        <v>1686.2482359858877</v>
      </c>
      <c r="AJ116" s="55">
        <v>1829.9720697765581</v>
      </c>
      <c r="AK116" s="55">
        <v>647.59285574284593</v>
      </c>
      <c r="AL116" s="55">
        <v>283.26964915719327</v>
      </c>
      <c r="AM116" s="55">
        <v>290.79008232065854</v>
      </c>
      <c r="AN116" s="55">
        <v>235.640239121913</v>
      </c>
      <c r="AO116" s="55">
        <v>3863.831438651509</v>
      </c>
      <c r="AP116" s="87">
        <v>503.03341826734618</v>
      </c>
      <c r="AQ116" s="55">
        <v>3869.6806644453154</v>
      </c>
      <c r="AR116" s="55">
        <v>96.094423755390039</v>
      </c>
      <c r="AS116" s="55">
        <v>1668.7005586044688</v>
      </c>
      <c r="AT116" s="55">
        <v>394.40493923951391</v>
      </c>
      <c r="AU116" s="55">
        <v>15.876470011760095</v>
      </c>
      <c r="AV116" s="55">
        <v>0</v>
      </c>
      <c r="AW116" s="55">
        <v>4939.2533810270479</v>
      </c>
      <c r="AX116" s="55">
        <v>7.5204331634653085</v>
      </c>
      <c r="AY116" s="55">
        <v>0</v>
      </c>
      <c r="AZ116" s="55">
        <v>0</v>
      </c>
      <c r="BA116" s="55">
        <v>0</v>
      </c>
      <c r="BB116" s="55">
        <v>7.5204331634653085</v>
      </c>
      <c r="BC116" s="55">
        <v>375.1860544884359</v>
      </c>
      <c r="BD116" s="55">
        <v>854.82256958055666</v>
      </c>
      <c r="BE116" s="55">
        <v>18.383281066248529</v>
      </c>
      <c r="BF116" s="55">
        <v>0</v>
      </c>
      <c r="BG116" s="55">
        <v>3598.1094668757351</v>
      </c>
      <c r="BH116" s="55">
        <v>0</v>
      </c>
      <c r="BI116" s="55">
        <v>80.217953743629963</v>
      </c>
      <c r="BJ116" s="55">
        <v>23.3969031752254</v>
      </c>
      <c r="BK116" s="55">
        <v>0</v>
      </c>
      <c r="BL116" s="55">
        <v>4442.0691885535089</v>
      </c>
      <c r="BM116" s="55">
        <v>1499.9086142689141</v>
      </c>
      <c r="BN116" s="55">
        <v>116.14891219129753</v>
      </c>
      <c r="BO116" s="55">
        <v>1697.1110838886711</v>
      </c>
      <c r="BP116" s="55">
        <v>0</v>
      </c>
      <c r="BQ116" s="55">
        <v>0</v>
      </c>
      <c r="BR116" s="55">
        <v>0</v>
      </c>
      <c r="BS116" s="55">
        <v>0</v>
      </c>
      <c r="BT116" s="55">
        <v>47710.463592708737</v>
      </c>
      <c r="BU116" s="55">
        <v>15544</v>
      </c>
      <c r="BV116" s="55">
        <v>0</v>
      </c>
      <c r="BW116" s="55">
        <v>0</v>
      </c>
      <c r="BX116" s="55">
        <v>512.22505880047038</v>
      </c>
      <c r="BY116" s="55">
        <v>2936.3113484907876</v>
      </c>
      <c r="BZ116" s="55">
        <v>0</v>
      </c>
      <c r="CA116" s="55">
        <v>18992.53640729126</v>
      </c>
      <c r="CB116" s="55">
        <v>66703</v>
      </c>
      <c r="CD116" s="55">
        <f t="shared" si="7"/>
        <v>0</v>
      </c>
      <c r="CE116" s="55">
        <f t="shared" si="8"/>
        <v>0</v>
      </c>
      <c r="CF116" s="55">
        <f t="shared" si="9"/>
        <v>0</v>
      </c>
    </row>
    <row r="117" spans="1:84" s="52" customFormat="1" x14ac:dyDescent="0.3">
      <c r="A117" s="56" t="s">
        <v>412</v>
      </c>
      <c r="B117" s="56" t="s">
        <v>413</v>
      </c>
      <c r="C117" s="52">
        <f t="shared" si="6"/>
        <v>113</v>
      </c>
      <c r="D117" s="93">
        <v>14.918328343518025</v>
      </c>
      <c r="E117" s="93">
        <v>455.94140999876964</v>
      </c>
      <c r="F117" s="93">
        <v>105.36069392609605</v>
      </c>
      <c r="G117" s="55">
        <v>40.093007423204689</v>
      </c>
      <c r="H117" s="55">
        <v>604.19229791248006</v>
      </c>
      <c r="I117" s="55">
        <v>8.3915596932288885</v>
      </c>
      <c r="J117" s="55">
        <v>0.93239552146987659</v>
      </c>
      <c r="K117" s="93">
        <v>2511.8735348398473</v>
      </c>
      <c r="L117" s="55">
        <v>154.7776565639995</v>
      </c>
      <c r="M117" s="55">
        <v>3940.303473731698</v>
      </c>
      <c r="N117" s="55">
        <v>5972.9257105360293</v>
      </c>
      <c r="O117" s="55">
        <v>292.77219374154123</v>
      </c>
      <c r="P117" s="55">
        <v>107.2254849690358</v>
      </c>
      <c r="Q117" s="55">
        <v>482.98088012139607</v>
      </c>
      <c r="R117" s="55">
        <v>992.06883484394871</v>
      </c>
      <c r="S117" s="55">
        <v>36.363425337325182</v>
      </c>
      <c r="T117" s="55">
        <v>635.89374564245577</v>
      </c>
      <c r="U117" s="55">
        <v>75.524037239060007</v>
      </c>
      <c r="V117" s="55">
        <v>247.08481318951729</v>
      </c>
      <c r="W117" s="55">
        <v>98.833925275806905</v>
      </c>
      <c r="X117" s="55">
        <v>124.94099987696347</v>
      </c>
      <c r="Y117" s="55">
        <v>575.2880367469138</v>
      </c>
      <c r="Z117" s="55">
        <v>1450.807431407128</v>
      </c>
      <c r="AA117" s="55">
        <v>2313.2732887667639</v>
      </c>
      <c r="AB117" s="55">
        <v>532.39784275929946</v>
      </c>
      <c r="AC117" s="55">
        <v>337.52717877209528</v>
      </c>
      <c r="AD117" s="55">
        <v>234.96367141040889</v>
      </c>
      <c r="AE117" s="55">
        <v>21.445096993807159</v>
      </c>
      <c r="AF117" s="55">
        <v>579.01761883279335</v>
      </c>
      <c r="AG117" s="55">
        <v>1664.3260058237297</v>
      </c>
      <c r="AH117" s="55">
        <v>788.80661116351553</v>
      </c>
      <c r="AI117" s="55">
        <v>548.24856662428749</v>
      </c>
      <c r="AJ117" s="55">
        <v>4947.2906369191651</v>
      </c>
      <c r="AK117" s="55">
        <v>154.7776565639995</v>
      </c>
      <c r="AL117" s="55">
        <v>362.70185785178199</v>
      </c>
      <c r="AM117" s="55">
        <v>519.34430545872124</v>
      </c>
      <c r="AN117" s="55">
        <v>128.67058196284296</v>
      </c>
      <c r="AO117" s="55">
        <v>3953.3570110322767</v>
      </c>
      <c r="AP117" s="87">
        <v>211.65378337366195</v>
      </c>
      <c r="AQ117" s="55">
        <v>2190.1970799327401</v>
      </c>
      <c r="AR117" s="55">
        <v>3037.7446089488581</v>
      </c>
      <c r="AS117" s="55">
        <v>20114.568584669647</v>
      </c>
      <c r="AT117" s="55">
        <v>702.09382766681711</v>
      </c>
      <c r="AU117" s="55">
        <v>41.957798466144446</v>
      </c>
      <c r="AV117" s="55">
        <v>266.66511914038466</v>
      </c>
      <c r="AW117" s="55">
        <v>1241.9508345978757</v>
      </c>
      <c r="AX117" s="55">
        <v>361.76946233031208</v>
      </c>
      <c r="AY117" s="55">
        <v>840.08836484435881</v>
      </c>
      <c r="AZ117" s="55">
        <v>1109.5506705491532</v>
      </c>
      <c r="BA117" s="55">
        <v>2181.8055202395112</v>
      </c>
      <c r="BB117" s="55">
        <v>4162.2136078415297</v>
      </c>
      <c r="BC117" s="55">
        <v>1861.0614608538738</v>
      </c>
      <c r="BD117" s="55">
        <v>13479.642053890006</v>
      </c>
      <c r="BE117" s="55">
        <v>1011.649140794816</v>
      </c>
      <c r="BF117" s="55">
        <v>5159.8768158142975</v>
      </c>
      <c r="BG117" s="55">
        <v>458.73859656317927</v>
      </c>
      <c r="BH117" s="55">
        <v>1962.6925726940901</v>
      </c>
      <c r="BI117" s="55">
        <v>1143.1169093220685</v>
      </c>
      <c r="BJ117" s="55">
        <v>1640.0837222655127</v>
      </c>
      <c r="BK117" s="55">
        <v>199.53264159455358</v>
      </c>
      <c r="BL117" s="55">
        <v>4110.9318541606854</v>
      </c>
      <c r="BM117" s="55">
        <v>759.9023499979495</v>
      </c>
      <c r="BN117" s="55">
        <v>2948.2346388877495</v>
      </c>
      <c r="BO117" s="55">
        <v>1231.6944838617071</v>
      </c>
      <c r="BP117" s="55">
        <v>43.822589509084203</v>
      </c>
      <c r="BQ117" s="55">
        <v>1786.4698191362836</v>
      </c>
      <c r="BR117" s="55">
        <v>1851.7375056391747</v>
      </c>
      <c r="BS117" s="55">
        <v>0</v>
      </c>
      <c r="BT117" s="55">
        <v>112127.08822540294</v>
      </c>
      <c r="BU117" s="55">
        <v>2937</v>
      </c>
      <c r="BV117" s="55">
        <v>0</v>
      </c>
      <c r="BW117" s="55">
        <v>0</v>
      </c>
      <c r="BX117" s="55">
        <v>1545.9117745970552</v>
      </c>
      <c r="BY117" s="55">
        <v>0</v>
      </c>
      <c r="BZ117" s="55">
        <v>0</v>
      </c>
      <c r="CA117" s="55">
        <v>4482.9117745970552</v>
      </c>
      <c r="CB117" s="55">
        <v>116610</v>
      </c>
      <c r="CD117" s="55">
        <f t="shared" si="7"/>
        <v>0</v>
      </c>
      <c r="CE117" s="55">
        <f t="shared" si="8"/>
        <v>0</v>
      </c>
      <c r="CF117" s="55">
        <f t="shared" si="9"/>
        <v>0</v>
      </c>
    </row>
    <row r="118" spans="1:84" s="52" customFormat="1" x14ac:dyDescent="0.3">
      <c r="A118" s="56" t="s">
        <v>414</v>
      </c>
      <c r="B118" s="56" t="s">
        <v>415</v>
      </c>
      <c r="C118" s="52">
        <f t="shared" si="6"/>
        <v>114</v>
      </c>
      <c r="D118" s="93">
        <v>167.42347613638134</v>
      </c>
      <c r="E118" s="93">
        <v>26.723362537153168</v>
      </c>
      <c r="F118" s="93">
        <v>38.958155024042583</v>
      </c>
      <c r="G118" s="55">
        <v>108.18132304196948</v>
      </c>
      <c r="H118" s="55">
        <v>5107.7038950529859</v>
      </c>
      <c r="I118" s="55">
        <v>586.30413470067379</v>
      </c>
      <c r="J118" s="55">
        <v>141.66601826924571</v>
      </c>
      <c r="K118" s="93">
        <v>183.19991908000185</v>
      </c>
      <c r="L118" s="55">
        <v>172.89693593314763</v>
      </c>
      <c r="M118" s="55">
        <v>602.08057764429441</v>
      </c>
      <c r="N118" s="55">
        <v>218.61642364731333</v>
      </c>
      <c r="O118" s="55">
        <v>23.181712080422031</v>
      </c>
      <c r="P118" s="55">
        <v>24.469584973778808</v>
      </c>
      <c r="Q118" s="55">
        <v>54.090661520984739</v>
      </c>
      <c r="R118" s="55">
        <v>37.670282130685798</v>
      </c>
      <c r="S118" s="55">
        <v>61.495930657786225</v>
      </c>
      <c r="T118" s="55">
        <v>368.65361572337815</v>
      </c>
      <c r="U118" s="55">
        <v>75.662532484710795</v>
      </c>
      <c r="V118" s="55">
        <v>248.5594684178584</v>
      </c>
      <c r="W118" s="55">
        <v>33.80666345061546</v>
      </c>
      <c r="X118" s="55">
        <v>207.66950405378066</v>
      </c>
      <c r="Y118" s="55">
        <v>250.16930953455443</v>
      </c>
      <c r="Z118" s="55">
        <v>47.651297054200832</v>
      </c>
      <c r="AA118" s="55">
        <v>103.35179969188154</v>
      </c>
      <c r="AB118" s="55">
        <v>302.0061934921647</v>
      </c>
      <c r="AC118" s="55">
        <v>190.28321999346412</v>
      </c>
      <c r="AD118" s="55">
        <v>239.54435816436097</v>
      </c>
      <c r="AE118" s="55">
        <v>107.85935481863029</v>
      </c>
      <c r="AF118" s="55">
        <v>382.49824932696356</v>
      </c>
      <c r="AG118" s="55">
        <v>307.47965328893105</v>
      </c>
      <c r="AH118" s="55">
        <v>118.80627441216291</v>
      </c>
      <c r="AI118" s="55">
        <v>350.62339521638313</v>
      </c>
      <c r="AJ118" s="55">
        <v>848.38626849877824</v>
      </c>
      <c r="AK118" s="55">
        <v>257.57457867135588</v>
      </c>
      <c r="AL118" s="55">
        <v>345.14993541961684</v>
      </c>
      <c r="AM118" s="55">
        <v>125.56760710228599</v>
      </c>
      <c r="AN118" s="55">
        <v>198.65439380028323</v>
      </c>
      <c r="AO118" s="55">
        <v>472.00541541525968</v>
      </c>
      <c r="AP118" s="87">
        <v>698.99301286939226</v>
      </c>
      <c r="AQ118" s="55">
        <v>2304.3265744386176</v>
      </c>
      <c r="AR118" s="55">
        <v>408.89964364077736</v>
      </c>
      <c r="AS118" s="55">
        <v>4263.1812452342792</v>
      </c>
      <c r="AT118" s="55">
        <v>2005.8620314031839</v>
      </c>
      <c r="AU118" s="55">
        <v>494.8651592723424</v>
      </c>
      <c r="AV118" s="55">
        <v>1561.5458831950948</v>
      </c>
      <c r="AW118" s="55">
        <v>1011.6241577317503</v>
      </c>
      <c r="AX118" s="55">
        <v>71.154977357962082</v>
      </c>
      <c r="AY118" s="55">
        <v>586.94807114735227</v>
      </c>
      <c r="AZ118" s="55">
        <v>423.066245467702</v>
      </c>
      <c r="BA118" s="55">
        <v>591.13365805076182</v>
      </c>
      <c r="BB118" s="55">
        <v>2621.4652744277246</v>
      </c>
      <c r="BC118" s="55">
        <v>1327.4749848275003</v>
      </c>
      <c r="BD118" s="55">
        <v>906.01858047649421</v>
      </c>
      <c r="BE118" s="55">
        <v>115.58659217877094</v>
      </c>
      <c r="BF118" s="55">
        <v>384.75202689033773</v>
      </c>
      <c r="BG118" s="55">
        <v>505.81207886587515</v>
      </c>
      <c r="BH118" s="55">
        <v>132.00697156906989</v>
      </c>
      <c r="BI118" s="55">
        <v>854.18169651888377</v>
      </c>
      <c r="BJ118" s="55">
        <v>501.30452373912635</v>
      </c>
      <c r="BK118" s="55">
        <v>159.69623877624065</v>
      </c>
      <c r="BL118" s="55">
        <v>1549.3110907082057</v>
      </c>
      <c r="BM118" s="55">
        <v>583.08445246728184</v>
      </c>
      <c r="BN118" s="55">
        <v>1142.9871928541418</v>
      </c>
      <c r="BO118" s="55">
        <v>746.96627814693193</v>
      </c>
      <c r="BP118" s="55">
        <v>394.0891053671744</v>
      </c>
      <c r="BQ118" s="55">
        <v>266.58968892485336</v>
      </c>
      <c r="BR118" s="55">
        <v>114.62068750875338</v>
      </c>
      <c r="BS118" s="55">
        <v>0</v>
      </c>
      <c r="BT118" s="55">
        <v>39864.173604519063</v>
      </c>
      <c r="BU118" s="55">
        <v>4015</v>
      </c>
      <c r="BV118" s="55">
        <v>0</v>
      </c>
      <c r="BW118" s="55">
        <v>0</v>
      </c>
      <c r="BX118" s="55">
        <v>1515.8263954809295</v>
      </c>
      <c r="BY118" s="55">
        <v>0</v>
      </c>
      <c r="BZ118" s="55">
        <v>0</v>
      </c>
      <c r="CA118" s="55">
        <v>5530.8263954809299</v>
      </c>
      <c r="CB118" s="55">
        <v>45395</v>
      </c>
      <c r="CD118" s="55">
        <f t="shared" si="7"/>
        <v>0</v>
      </c>
      <c r="CE118" s="55">
        <f t="shared" si="8"/>
        <v>0</v>
      </c>
      <c r="CF118" s="55">
        <f t="shared" si="9"/>
        <v>0</v>
      </c>
    </row>
    <row r="119" spans="1:84" s="52" customFormat="1" x14ac:dyDescent="0.3">
      <c r="A119" s="56" t="s">
        <v>416</v>
      </c>
      <c r="B119" s="56" t="s">
        <v>417</v>
      </c>
      <c r="C119" s="52">
        <f t="shared" si="6"/>
        <v>115</v>
      </c>
      <c r="D119" s="93">
        <v>23.405982766499122</v>
      </c>
      <c r="E119" s="93">
        <v>14.043589659899471</v>
      </c>
      <c r="F119" s="93">
        <v>11.234871727919577</v>
      </c>
      <c r="G119" s="55">
        <v>11.234871727919577</v>
      </c>
      <c r="H119" s="55">
        <v>464.37469808734255</v>
      </c>
      <c r="I119" s="55">
        <v>145.11709315229456</v>
      </c>
      <c r="J119" s="55">
        <v>40.258290358378481</v>
      </c>
      <c r="K119" s="93">
        <v>370.75076702134601</v>
      </c>
      <c r="L119" s="55">
        <v>255.59333181017038</v>
      </c>
      <c r="M119" s="55">
        <v>446.58615118480321</v>
      </c>
      <c r="N119" s="55">
        <v>180.6941869573732</v>
      </c>
      <c r="O119" s="55">
        <v>36.513333115738625</v>
      </c>
      <c r="P119" s="55">
        <v>60.855555192897711</v>
      </c>
      <c r="Q119" s="55">
        <v>37.449572426398589</v>
      </c>
      <c r="R119" s="55">
        <v>57.110597950257848</v>
      </c>
      <c r="S119" s="55">
        <v>30.895897251778838</v>
      </c>
      <c r="T119" s="55">
        <v>509.31418499902088</v>
      </c>
      <c r="U119" s="55">
        <v>24.342222077159082</v>
      </c>
      <c r="V119" s="55">
        <v>193.80153730661272</v>
      </c>
      <c r="W119" s="55">
        <v>378.24068150662578</v>
      </c>
      <c r="X119" s="55">
        <v>216.27128076245185</v>
      </c>
      <c r="Y119" s="55">
        <v>527.10273190156011</v>
      </c>
      <c r="Z119" s="55">
        <v>144.18085384163459</v>
      </c>
      <c r="AA119" s="55">
        <v>389.47555323454532</v>
      </c>
      <c r="AB119" s="55">
        <v>516.80409948430054</v>
      </c>
      <c r="AC119" s="55">
        <v>179.75794764671323</v>
      </c>
      <c r="AD119" s="55">
        <v>202.22769110255237</v>
      </c>
      <c r="AE119" s="55">
        <v>91.751452444676545</v>
      </c>
      <c r="AF119" s="55">
        <v>198.48273385991251</v>
      </c>
      <c r="AG119" s="55">
        <v>162.90564005483387</v>
      </c>
      <c r="AH119" s="55">
        <v>195.67401592793263</v>
      </c>
      <c r="AI119" s="55">
        <v>376.36820288530583</v>
      </c>
      <c r="AJ119" s="55">
        <v>827.63555062340879</v>
      </c>
      <c r="AK119" s="55">
        <v>152.60700763757427</v>
      </c>
      <c r="AL119" s="55">
        <v>148.86205039493441</v>
      </c>
      <c r="AM119" s="55">
        <v>157.28820419087407</v>
      </c>
      <c r="AN119" s="55">
        <v>58.046837260917819</v>
      </c>
      <c r="AO119" s="55">
        <v>898.78973823356614</v>
      </c>
      <c r="AP119" s="87">
        <v>243.42222077159084</v>
      </c>
      <c r="AQ119" s="55">
        <v>1253.6244369736928</v>
      </c>
      <c r="AR119" s="55">
        <v>788.31349957569023</v>
      </c>
      <c r="AS119" s="55">
        <v>7841.0042267772051</v>
      </c>
      <c r="AT119" s="55">
        <v>876.31999477772706</v>
      </c>
      <c r="AU119" s="55">
        <v>4.6811965532998236</v>
      </c>
      <c r="AV119" s="55">
        <v>406.32786082642468</v>
      </c>
      <c r="AW119" s="55">
        <v>1585.0531529473203</v>
      </c>
      <c r="AX119" s="55">
        <v>212.526323519812</v>
      </c>
      <c r="AY119" s="55">
        <v>956.8365754944839</v>
      </c>
      <c r="AZ119" s="55">
        <v>93.623931065996487</v>
      </c>
      <c r="BA119" s="55">
        <v>623.53538089953656</v>
      </c>
      <c r="BB119" s="55">
        <v>1372.5268294275083</v>
      </c>
      <c r="BC119" s="55">
        <v>1326.6511032051701</v>
      </c>
      <c r="BD119" s="55">
        <v>3574.5616880997454</v>
      </c>
      <c r="BE119" s="55">
        <v>795.80341406097011</v>
      </c>
      <c r="BF119" s="55">
        <v>1747.9587930021542</v>
      </c>
      <c r="BG119" s="55">
        <v>210.65384489849208</v>
      </c>
      <c r="BH119" s="55">
        <v>196.6102552385926</v>
      </c>
      <c r="BI119" s="55">
        <v>182.56666557869312</v>
      </c>
      <c r="BJ119" s="55">
        <v>2634.5774201971408</v>
      </c>
      <c r="BK119" s="55">
        <v>70.217948299497351</v>
      </c>
      <c r="BL119" s="55">
        <v>6636.0642339578299</v>
      </c>
      <c r="BM119" s="55">
        <v>4400.3247601018347</v>
      </c>
      <c r="BN119" s="55">
        <v>1560.7109308701613</v>
      </c>
      <c r="BO119" s="55">
        <v>2743.1811802336965</v>
      </c>
      <c r="BP119" s="55">
        <v>1861.2437495920099</v>
      </c>
      <c r="BQ119" s="55">
        <v>598.25691951171746</v>
      </c>
      <c r="BR119" s="55">
        <v>1674.9321267706769</v>
      </c>
      <c r="BS119" s="55">
        <v>0</v>
      </c>
      <c r="BT119" s="55">
        <v>55208.1596709968</v>
      </c>
      <c r="BU119" s="55">
        <v>4283</v>
      </c>
      <c r="BV119" s="55">
        <v>0</v>
      </c>
      <c r="BW119" s="55">
        <v>27650</v>
      </c>
      <c r="BX119" s="55">
        <v>2160.8403290031988</v>
      </c>
      <c r="BY119" s="55">
        <v>0</v>
      </c>
      <c r="BZ119" s="55">
        <v>0</v>
      </c>
      <c r="CA119" s="55">
        <v>34093.8403290032</v>
      </c>
      <c r="CB119" s="55">
        <v>89302</v>
      </c>
      <c r="CD119" s="55">
        <f t="shared" si="7"/>
        <v>0</v>
      </c>
      <c r="CE119" s="55">
        <f t="shared" si="8"/>
        <v>0</v>
      </c>
      <c r="CF119" s="55">
        <f t="shared" si="9"/>
        <v>0</v>
      </c>
    </row>
    <row r="120" spans="1:84" s="52" customFormat="1" x14ac:dyDescent="0.3">
      <c r="A120" s="56" t="s">
        <v>418</v>
      </c>
      <c r="B120" s="56" t="s">
        <v>419</v>
      </c>
      <c r="C120" s="52">
        <f t="shared" si="6"/>
        <v>116</v>
      </c>
      <c r="D120" s="93">
        <v>2.6887759946823664</v>
      </c>
      <c r="E120" s="93">
        <v>0.89625866489412209</v>
      </c>
      <c r="F120" s="93">
        <v>15.236397303200075</v>
      </c>
      <c r="G120" s="55">
        <v>386.2874845693666</v>
      </c>
      <c r="H120" s="55">
        <v>221.37589022884816</v>
      </c>
      <c r="I120" s="55">
        <v>216.89459690437755</v>
      </c>
      <c r="J120" s="55">
        <v>126.37247175007121</v>
      </c>
      <c r="K120" s="93">
        <v>282.32147944164848</v>
      </c>
      <c r="L120" s="55">
        <v>115.61736777134175</v>
      </c>
      <c r="M120" s="55">
        <v>598.70078814927354</v>
      </c>
      <c r="N120" s="55">
        <v>707.1480866014623</v>
      </c>
      <c r="O120" s="55">
        <v>80.663279840470977</v>
      </c>
      <c r="P120" s="55">
        <v>111.13607444687115</v>
      </c>
      <c r="Q120" s="55">
        <v>114.72110910644763</v>
      </c>
      <c r="R120" s="55">
        <v>154.156490361789</v>
      </c>
      <c r="S120" s="55">
        <v>9.858845313835344</v>
      </c>
      <c r="T120" s="55">
        <v>54.671778558541455</v>
      </c>
      <c r="U120" s="55">
        <v>7.1700693191529767</v>
      </c>
      <c r="V120" s="55">
        <v>25.095242617035421</v>
      </c>
      <c r="W120" s="55">
        <v>18.821431962776565</v>
      </c>
      <c r="X120" s="55">
        <v>224.96092488842464</v>
      </c>
      <c r="Y120" s="55">
        <v>207.93201025543635</v>
      </c>
      <c r="Z120" s="55">
        <v>182.83676763840091</v>
      </c>
      <c r="AA120" s="55">
        <v>684.74161997910937</v>
      </c>
      <c r="AB120" s="55">
        <v>66.323141202165033</v>
      </c>
      <c r="AC120" s="55">
        <v>549.40656158009688</v>
      </c>
      <c r="AD120" s="55">
        <v>247.36739151077771</v>
      </c>
      <c r="AE120" s="55">
        <v>335.20074067040167</v>
      </c>
      <c r="AF120" s="55">
        <v>402.42014053746084</v>
      </c>
      <c r="AG120" s="55">
        <v>647.99501471845031</v>
      </c>
      <c r="AH120" s="55">
        <v>397.04258854809609</v>
      </c>
      <c r="AI120" s="55">
        <v>1175.8913683410881</v>
      </c>
      <c r="AJ120" s="55">
        <v>370.15482860127247</v>
      </c>
      <c r="AK120" s="55">
        <v>133.5425410692242</v>
      </c>
      <c r="AL120" s="55">
        <v>59.153071883012061</v>
      </c>
      <c r="AM120" s="55">
        <v>100.38097046814168</v>
      </c>
      <c r="AN120" s="55">
        <v>309.20923938847216</v>
      </c>
      <c r="AO120" s="55">
        <v>1955.6364067989743</v>
      </c>
      <c r="AP120" s="87">
        <v>61.841847877694427</v>
      </c>
      <c r="AQ120" s="55">
        <v>781.53755578767448</v>
      </c>
      <c r="AR120" s="55">
        <v>830.83178235685125</v>
      </c>
      <c r="AS120" s="55">
        <v>16060.059016237774</v>
      </c>
      <c r="AT120" s="55">
        <v>682.05284398442689</v>
      </c>
      <c r="AU120" s="55">
        <v>82.455797170259231</v>
      </c>
      <c r="AV120" s="55">
        <v>440.06300446301395</v>
      </c>
      <c r="AW120" s="55">
        <v>971.54439274522838</v>
      </c>
      <c r="AX120" s="55">
        <v>550.30282024499093</v>
      </c>
      <c r="AY120" s="55">
        <v>540.44397493115559</v>
      </c>
      <c r="AZ120" s="55">
        <v>160.43030101604785</v>
      </c>
      <c r="BA120" s="55">
        <v>177.45921564903617</v>
      </c>
      <c r="BB120" s="55">
        <v>13379.349349539454</v>
      </c>
      <c r="BC120" s="55">
        <v>3454.1808945019466</v>
      </c>
      <c r="BD120" s="55">
        <v>15367.251068274618</v>
      </c>
      <c r="BE120" s="55">
        <v>280.52896211186021</v>
      </c>
      <c r="BF120" s="55">
        <v>1767.4220871712087</v>
      </c>
      <c r="BG120" s="55">
        <v>324.44563669167223</v>
      </c>
      <c r="BH120" s="55">
        <v>365.67353527680183</v>
      </c>
      <c r="BI120" s="55">
        <v>340.57829265976636</v>
      </c>
      <c r="BJ120" s="55">
        <v>1866.9067989744565</v>
      </c>
      <c r="BK120" s="55">
        <v>254.53746082993069</v>
      </c>
      <c r="BL120" s="55">
        <v>15738.302155540783</v>
      </c>
      <c r="BM120" s="55">
        <v>5916.2034469660994</v>
      </c>
      <c r="BN120" s="55">
        <v>1489.5819010540308</v>
      </c>
      <c r="BO120" s="55">
        <v>6937.0420662805054</v>
      </c>
      <c r="BP120" s="55">
        <v>1098.8131231601938</v>
      </c>
      <c r="BQ120" s="55">
        <v>326.23815402146045</v>
      </c>
      <c r="BR120" s="55">
        <v>3445.2183078530056</v>
      </c>
      <c r="BS120" s="55">
        <v>0</v>
      </c>
      <c r="BT120" s="55">
        <v>104991.32504035704</v>
      </c>
      <c r="BU120" s="55">
        <v>5706</v>
      </c>
      <c r="BV120" s="55">
        <v>0</v>
      </c>
      <c r="BW120" s="55">
        <v>0</v>
      </c>
      <c r="BX120" s="55">
        <v>8270.6749596429581</v>
      </c>
      <c r="BY120" s="55">
        <v>0</v>
      </c>
      <c r="BZ120" s="55">
        <v>0</v>
      </c>
      <c r="CA120" s="55">
        <v>13976.674959642958</v>
      </c>
      <c r="CB120" s="55">
        <v>118968</v>
      </c>
      <c r="CD120" s="55">
        <f t="shared" si="7"/>
        <v>0</v>
      </c>
      <c r="CE120" s="55">
        <f t="shared" si="8"/>
        <v>0</v>
      </c>
      <c r="CF120" s="55">
        <f t="shared" si="9"/>
        <v>0</v>
      </c>
    </row>
    <row r="121" spans="1:84" s="52" customFormat="1" x14ac:dyDescent="0.3">
      <c r="A121" s="56" t="s">
        <v>420</v>
      </c>
      <c r="B121" s="56" t="s">
        <v>421</v>
      </c>
      <c r="C121" s="52">
        <f t="shared" si="6"/>
        <v>117</v>
      </c>
      <c r="D121" s="93">
        <v>0.95720742379074908</v>
      </c>
      <c r="E121" s="93">
        <v>0</v>
      </c>
      <c r="F121" s="93">
        <v>2.8716222713722472</v>
      </c>
      <c r="G121" s="55">
        <v>6.700451966535244</v>
      </c>
      <c r="H121" s="55">
        <v>106.25002404077316</v>
      </c>
      <c r="I121" s="55">
        <v>52.646408308491203</v>
      </c>
      <c r="J121" s="55">
        <v>18.186941052024235</v>
      </c>
      <c r="K121" s="93">
        <v>317.79286469852872</v>
      </c>
      <c r="L121" s="55">
        <v>102.42119434561016</v>
      </c>
      <c r="M121" s="55">
        <v>276.63294547552647</v>
      </c>
      <c r="N121" s="55">
        <v>118.69372055005289</v>
      </c>
      <c r="O121" s="55">
        <v>120.60813539763438</v>
      </c>
      <c r="P121" s="55">
        <v>29.673430137513222</v>
      </c>
      <c r="Q121" s="55">
        <v>33.502259832676216</v>
      </c>
      <c r="R121" s="55">
        <v>43.07433407058371</v>
      </c>
      <c r="S121" s="55">
        <v>47.860371189537453</v>
      </c>
      <c r="T121" s="55">
        <v>374.26810270218289</v>
      </c>
      <c r="U121" s="55">
        <v>16.272526204442734</v>
      </c>
      <c r="V121" s="55">
        <v>115.82209827868064</v>
      </c>
      <c r="W121" s="55">
        <v>0.95720742379074908</v>
      </c>
      <c r="X121" s="55">
        <v>219.20050004808155</v>
      </c>
      <c r="Y121" s="55">
        <v>164.63967689200885</v>
      </c>
      <c r="Z121" s="55">
        <v>34.459467256466965</v>
      </c>
      <c r="AA121" s="55">
        <v>221.11491489566305</v>
      </c>
      <c r="AB121" s="55">
        <v>182.82661794403307</v>
      </c>
      <c r="AC121" s="55">
        <v>461.37397826714107</v>
      </c>
      <c r="AD121" s="55">
        <v>69.876141936724679</v>
      </c>
      <c r="AE121" s="55">
        <v>59.346860275026444</v>
      </c>
      <c r="AF121" s="55">
        <v>201.01355899605733</v>
      </c>
      <c r="AG121" s="55">
        <v>154.11039523031062</v>
      </c>
      <c r="AH121" s="55">
        <v>95.720742379074906</v>
      </c>
      <c r="AI121" s="55">
        <v>250.78834503317626</v>
      </c>
      <c r="AJ121" s="55">
        <v>558.05192807000674</v>
      </c>
      <c r="AK121" s="55">
        <v>225.90095201461679</v>
      </c>
      <c r="AL121" s="55">
        <v>125.39417251658813</v>
      </c>
      <c r="AM121" s="55">
        <v>57.432445427444947</v>
      </c>
      <c r="AN121" s="55">
        <v>188.56986248677757</v>
      </c>
      <c r="AO121" s="55">
        <v>355.12395422636791</v>
      </c>
      <c r="AP121" s="87">
        <v>447.97307433407059</v>
      </c>
      <c r="AQ121" s="55">
        <v>714.07673814789882</v>
      </c>
      <c r="AR121" s="55">
        <v>688.23213770554867</v>
      </c>
      <c r="AS121" s="55">
        <v>4914.3029137417061</v>
      </c>
      <c r="AT121" s="55">
        <v>1307.5453408981632</v>
      </c>
      <c r="AU121" s="55">
        <v>21.058563323396481</v>
      </c>
      <c r="AV121" s="55">
        <v>203.88518126742957</v>
      </c>
      <c r="AW121" s="55">
        <v>2685.9240311568419</v>
      </c>
      <c r="AX121" s="55">
        <v>98.592364650447152</v>
      </c>
      <c r="AY121" s="55">
        <v>546.56543898451775</v>
      </c>
      <c r="AZ121" s="55">
        <v>42.117126646792961</v>
      </c>
      <c r="BA121" s="55">
        <v>284.29060486585252</v>
      </c>
      <c r="BB121" s="55">
        <v>673.87402634868738</v>
      </c>
      <c r="BC121" s="55">
        <v>451.80190402923358</v>
      </c>
      <c r="BD121" s="55">
        <v>5876.2963746514088</v>
      </c>
      <c r="BE121" s="55">
        <v>186.65544763919607</v>
      </c>
      <c r="BF121" s="55">
        <v>852.87181459755743</v>
      </c>
      <c r="BG121" s="55">
        <v>11.486489085488989</v>
      </c>
      <c r="BH121" s="55">
        <v>179.95499567266083</v>
      </c>
      <c r="BI121" s="55">
        <v>119.65092797384364</v>
      </c>
      <c r="BJ121" s="55">
        <v>615.48437349745166</v>
      </c>
      <c r="BK121" s="55">
        <v>45.945956341955956</v>
      </c>
      <c r="BL121" s="55">
        <v>7196.2854120588518</v>
      </c>
      <c r="BM121" s="55">
        <v>2988.4015770747187</v>
      </c>
      <c r="BN121" s="55">
        <v>1333.3899413405136</v>
      </c>
      <c r="BO121" s="55">
        <v>1350.6196749687469</v>
      </c>
      <c r="BP121" s="55">
        <v>0</v>
      </c>
      <c r="BQ121" s="55">
        <v>155.06760265410136</v>
      </c>
      <c r="BR121" s="55">
        <v>2.8716222713722472</v>
      </c>
      <c r="BS121" s="55">
        <v>0</v>
      </c>
      <c r="BT121" s="55">
        <v>39405.358015193771</v>
      </c>
      <c r="BU121" s="55">
        <v>0</v>
      </c>
      <c r="BV121" s="55">
        <v>0</v>
      </c>
      <c r="BW121" s="55">
        <v>0</v>
      </c>
      <c r="BX121" s="55">
        <v>410.64198480623139</v>
      </c>
      <c r="BY121" s="55">
        <v>0</v>
      </c>
      <c r="BZ121" s="55">
        <v>0</v>
      </c>
      <c r="CA121" s="55">
        <v>410.64198480623139</v>
      </c>
      <c r="CB121" s="55">
        <v>39816</v>
      </c>
      <c r="CD121" s="55">
        <f t="shared" si="7"/>
        <v>0</v>
      </c>
      <c r="CE121" s="55">
        <f t="shared" si="8"/>
        <v>0</v>
      </c>
      <c r="CF121" s="55">
        <f t="shared" si="9"/>
        <v>0</v>
      </c>
    </row>
    <row r="122" spans="1:84" s="52" customFormat="1" x14ac:dyDescent="0.3">
      <c r="A122" s="56" t="s">
        <v>422</v>
      </c>
      <c r="B122" s="56" t="s">
        <v>423</v>
      </c>
      <c r="C122" s="52">
        <f t="shared" si="6"/>
        <v>118</v>
      </c>
      <c r="D122" s="93">
        <v>0</v>
      </c>
      <c r="E122" s="93">
        <v>0</v>
      </c>
      <c r="F122" s="93">
        <v>0</v>
      </c>
      <c r="G122" s="55">
        <v>0</v>
      </c>
      <c r="H122" s="55">
        <v>0</v>
      </c>
      <c r="I122" s="55">
        <v>0</v>
      </c>
      <c r="J122" s="55">
        <v>0</v>
      </c>
      <c r="K122" s="93">
        <v>0</v>
      </c>
      <c r="L122" s="55">
        <v>0</v>
      </c>
      <c r="M122" s="55">
        <v>0</v>
      </c>
      <c r="N122" s="55">
        <v>0</v>
      </c>
      <c r="O122" s="55">
        <v>0</v>
      </c>
      <c r="P122" s="55">
        <v>0</v>
      </c>
      <c r="Q122" s="55">
        <v>0</v>
      </c>
      <c r="R122" s="55">
        <v>0</v>
      </c>
      <c r="S122" s="55">
        <v>0</v>
      </c>
      <c r="T122" s="55">
        <v>0</v>
      </c>
      <c r="U122" s="55">
        <v>0</v>
      </c>
      <c r="V122" s="55">
        <v>0</v>
      </c>
      <c r="W122" s="55">
        <v>0</v>
      </c>
      <c r="X122" s="55">
        <v>0</v>
      </c>
      <c r="Y122" s="55">
        <v>0</v>
      </c>
      <c r="Z122" s="55">
        <v>0</v>
      </c>
      <c r="AA122" s="55">
        <v>0</v>
      </c>
      <c r="AB122" s="55">
        <v>0</v>
      </c>
      <c r="AC122" s="55">
        <v>0</v>
      </c>
      <c r="AD122" s="55">
        <v>0</v>
      </c>
      <c r="AE122" s="55">
        <v>0</v>
      </c>
      <c r="AF122" s="55">
        <v>0</v>
      </c>
      <c r="AG122" s="55">
        <v>0</v>
      </c>
      <c r="AH122" s="55">
        <v>0</v>
      </c>
      <c r="AI122" s="55">
        <v>0</v>
      </c>
      <c r="AJ122" s="55">
        <v>0</v>
      </c>
      <c r="AK122" s="55">
        <v>0</v>
      </c>
      <c r="AL122" s="55">
        <v>0</v>
      </c>
      <c r="AM122" s="55">
        <v>0</v>
      </c>
      <c r="AN122" s="55">
        <v>0</v>
      </c>
      <c r="AO122" s="55">
        <v>0</v>
      </c>
      <c r="AP122" s="87">
        <v>0</v>
      </c>
      <c r="AQ122" s="55">
        <v>0</v>
      </c>
      <c r="AR122" s="55">
        <v>0</v>
      </c>
      <c r="AS122" s="55">
        <v>0</v>
      </c>
      <c r="AT122" s="55">
        <v>0</v>
      </c>
      <c r="AU122" s="55">
        <v>0</v>
      </c>
      <c r="AV122" s="55">
        <v>0</v>
      </c>
      <c r="AW122" s="55">
        <v>0</v>
      </c>
      <c r="AX122" s="55">
        <v>0</v>
      </c>
      <c r="AY122" s="55">
        <v>0</v>
      </c>
      <c r="AZ122" s="55">
        <v>0</v>
      </c>
      <c r="BA122" s="55">
        <v>0</v>
      </c>
      <c r="BB122" s="55">
        <v>0</v>
      </c>
      <c r="BC122" s="55">
        <v>0</v>
      </c>
      <c r="BD122" s="55">
        <v>0</v>
      </c>
      <c r="BE122" s="55">
        <v>0</v>
      </c>
      <c r="BF122" s="55">
        <v>0</v>
      </c>
      <c r="BG122" s="55">
        <v>0</v>
      </c>
      <c r="BH122" s="55">
        <v>0</v>
      </c>
      <c r="BI122" s="55">
        <v>0</v>
      </c>
      <c r="BJ122" s="55">
        <v>0</v>
      </c>
      <c r="BK122" s="55">
        <v>0</v>
      </c>
      <c r="BL122" s="55">
        <v>0</v>
      </c>
      <c r="BM122" s="55">
        <v>0</v>
      </c>
      <c r="BN122" s="55">
        <v>0</v>
      </c>
      <c r="BO122" s="55">
        <v>0</v>
      </c>
      <c r="BP122" s="55">
        <v>0</v>
      </c>
      <c r="BQ122" s="55">
        <v>0</v>
      </c>
      <c r="BR122" s="55">
        <v>0</v>
      </c>
      <c r="BS122" s="55">
        <v>0</v>
      </c>
      <c r="BT122" s="55">
        <v>0</v>
      </c>
      <c r="BU122" s="55">
        <v>0</v>
      </c>
      <c r="BV122" s="55">
        <v>659138</v>
      </c>
      <c r="BW122" s="55">
        <v>0</v>
      </c>
      <c r="BX122" s="55">
        <v>0</v>
      </c>
      <c r="BY122" s="55">
        <v>0</v>
      </c>
      <c r="BZ122" s="55">
        <v>0</v>
      </c>
      <c r="CA122" s="55">
        <v>659138</v>
      </c>
      <c r="CB122" s="55">
        <v>659138</v>
      </c>
      <c r="CD122" s="55">
        <f t="shared" si="7"/>
        <v>0</v>
      </c>
      <c r="CE122" s="55">
        <f t="shared" si="8"/>
        <v>0</v>
      </c>
      <c r="CF122" s="55">
        <f t="shared" si="9"/>
        <v>0</v>
      </c>
    </row>
    <row r="123" spans="1:84" s="52" customFormat="1" x14ac:dyDescent="0.3">
      <c r="A123" s="56" t="s">
        <v>424</v>
      </c>
      <c r="B123" s="56" t="s">
        <v>425</v>
      </c>
      <c r="C123" s="52">
        <f t="shared" si="6"/>
        <v>119</v>
      </c>
      <c r="D123" s="93">
        <v>0</v>
      </c>
      <c r="E123" s="93">
        <v>0</v>
      </c>
      <c r="F123" s="93">
        <v>0</v>
      </c>
      <c r="G123" s="55">
        <v>0</v>
      </c>
      <c r="H123" s="55">
        <v>0</v>
      </c>
      <c r="I123" s="55">
        <v>0</v>
      </c>
      <c r="J123" s="55">
        <v>0</v>
      </c>
      <c r="K123" s="93">
        <v>0</v>
      </c>
      <c r="L123" s="55">
        <v>0</v>
      </c>
      <c r="M123" s="55">
        <v>0</v>
      </c>
      <c r="N123" s="55">
        <v>0</v>
      </c>
      <c r="O123" s="55">
        <v>0</v>
      </c>
      <c r="P123" s="55">
        <v>0</v>
      </c>
      <c r="Q123" s="55">
        <v>0</v>
      </c>
      <c r="R123" s="55">
        <v>0</v>
      </c>
      <c r="S123" s="55">
        <v>0</v>
      </c>
      <c r="T123" s="55">
        <v>0</v>
      </c>
      <c r="U123" s="55">
        <v>0</v>
      </c>
      <c r="V123" s="55">
        <v>0</v>
      </c>
      <c r="W123" s="55">
        <v>0</v>
      </c>
      <c r="X123" s="55">
        <v>0</v>
      </c>
      <c r="Y123" s="55">
        <v>0</v>
      </c>
      <c r="Z123" s="55">
        <v>0</v>
      </c>
      <c r="AA123" s="55">
        <v>0</v>
      </c>
      <c r="AB123" s="55">
        <v>0</v>
      </c>
      <c r="AC123" s="55">
        <v>0</v>
      </c>
      <c r="AD123" s="55">
        <v>0</v>
      </c>
      <c r="AE123" s="55">
        <v>0</v>
      </c>
      <c r="AF123" s="55">
        <v>0</v>
      </c>
      <c r="AG123" s="55">
        <v>0</v>
      </c>
      <c r="AH123" s="55">
        <v>0</v>
      </c>
      <c r="AI123" s="55">
        <v>0</v>
      </c>
      <c r="AJ123" s="55">
        <v>0</v>
      </c>
      <c r="AK123" s="55">
        <v>0</v>
      </c>
      <c r="AL123" s="55">
        <v>0</v>
      </c>
      <c r="AM123" s="55">
        <v>0</v>
      </c>
      <c r="AN123" s="55">
        <v>0</v>
      </c>
      <c r="AO123" s="55">
        <v>0</v>
      </c>
      <c r="AP123" s="87">
        <v>0</v>
      </c>
      <c r="AQ123" s="55">
        <v>0</v>
      </c>
      <c r="AR123" s="55">
        <v>0</v>
      </c>
      <c r="AS123" s="55">
        <v>0</v>
      </c>
      <c r="AT123" s="55">
        <v>0</v>
      </c>
      <c r="AU123" s="55">
        <v>0</v>
      </c>
      <c r="AV123" s="55">
        <v>0</v>
      </c>
      <c r="AW123" s="55">
        <v>0</v>
      </c>
      <c r="AX123" s="55">
        <v>0</v>
      </c>
      <c r="AY123" s="55">
        <v>0</v>
      </c>
      <c r="AZ123" s="55">
        <v>0</v>
      </c>
      <c r="BA123" s="55">
        <v>0</v>
      </c>
      <c r="BB123" s="55">
        <v>0</v>
      </c>
      <c r="BC123" s="55">
        <v>0</v>
      </c>
      <c r="BD123" s="55">
        <v>0</v>
      </c>
      <c r="BE123" s="55">
        <v>0</v>
      </c>
      <c r="BF123" s="55">
        <v>0</v>
      </c>
      <c r="BG123" s="55">
        <v>0</v>
      </c>
      <c r="BH123" s="55">
        <v>0</v>
      </c>
      <c r="BI123" s="55">
        <v>0</v>
      </c>
      <c r="BJ123" s="55">
        <v>0</v>
      </c>
      <c r="BK123" s="55">
        <v>0</v>
      </c>
      <c r="BL123" s="55">
        <v>0</v>
      </c>
      <c r="BM123" s="55">
        <v>0</v>
      </c>
      <c r="BN123" s="55">
        <v>0</v>
      </c>
      <c r="BO123" s="55">
        <v>0</v>
      </c>
      <c r="BP123" s="55">
        <v>0</v>
      </c>
      <c r="BQ123" s="55">
        <v>0</v>
      </c>
      <c r="BR123" s="55">
        <v>0</v>
      </c>
      <c r="BS123" s="55">
        <v>0</v>
      </c>
      <c r="BT123" s="55">
        <v>0</v>
      </c>
      <c r="BU123" s="55">
        <v>0</v>
      </c>
      <c r="BV123" s="55">
        <v>13234</v>
      </c>
      <c r="BW123" s="55">
        <v>0</v>
      </c>
      <c r="BX123" s="55">
        <v>0</v>
      </c>
      <c r="BY123" s="55">
        <v>0</v>
      </c>
      <c r="BZ123" s="55">
        <v>0</v>
      </c>
      <c r="CA123" s="55">
        <v>13234</v>
      </c>
      <c r="CB123" s="55">
        <v>13234</v>
      </c>
      <c r="CD123" s="55">
        <f t="shared" si="7"/>
        <v>0</v>
      </c>
      <c r="CE123" s="55">
        <f t="shared" si="8"/>
        <v>0</v>
      </c>
      <c r="CF123" s="55">
        <f t="shared" si="9"/>
        <v>0</v>
      </c>
    </row>
    <row r="124" spans="1:84" s="52" customFormat="1" x14ac:dyDescent="0.3">
      <c r="A124" s="56" t="s">
        <v>426</v>
      </c>
      <c r="B124" s="56" t="s">
        <v>179</v>
      </c>
      <c r="C124" s="52">
        <f t="shared" si="6"/>
        <v>120</v>
      </c>
      <c r="D124" s="93">
        <v>0</v>
      </c>
      <c r="E124" s="93">
        <v>0</v>
      </c>
      <c r="F124" s="93">
        <v>0</v>
      </c>
      <c r="G124" s="55">
        <v>0</v>
      </c>
      <c r="H124" s="55">
        <v>0</v>
      </c>
      <c r="I124" s="55">
        <v>0</v>
      </c>
      <c r="J124" s="55">
        <v>0</v>
      </c>
      <c r="K124" s="93">
        <v>0</v>
      </c>
      <c r="L124" s="55">
        <v>0</v>
      </c>
      <c r="M124" s="55">
        <v>0</v>
      </c>
      <c r="N124" s="55">
        <v>0</v>
      </c>
      <c r="O124" s="55">
        <v>0</v>
      </c>
      <c r="P124" s="55">
        <v>0</v>
      </c>
      <c r="Q124" s="55">
        <v>0</v>
      </c>
      <c r="R124" s="55">
        <v>0</v>
      </c>
      <c r="S124" s="55">
        <v>0</v>
      </c>
      <c r="T124" s="55">
        <v>0</v>
      </c>
      <c r="U124" s="55">
        <v>0</v>
      </c>
      <c r="V124" s="55">
        <v>0</v>
      </c>
      <c r="W124" s="55">
        <v>0</v>
      </c>
      <c r="X124" s="55">
        <v>0</v>
      </c>
      <c r="Y124" s="55">
        <v>0</v>
      </c>
      <c r="Z124" s="55">
        <v>0</v>
      </c>
      <c r="AA124" s="55">
        <v>0</v>
      </c>
      <c r="AB124" s="55">
        <v>0</v>
      </c>
      <c r="AC124" s="55">
        <v>0</v>
      </c>
      <c r="AD124" s="55">
        <v>0</v>
      </c>
      <c r="AE124" s="55">
        <v>0</v>
      </c>
      <c r="AF124" s="55">
        <v>0</v>
      </c>
      <c r="AG124" s="55">
        <v>0</v>
      </c>
      <c r="AH124" s="55">
        <v>0</v>
      </c>
      <c r="AI124" s="55">
        <v>0</v>
      </c>
      <c r="AJ124" s="55">
        <v>0</v>
      </c>
      <c r="AK124" s="55">
        <v>0</v>
      </c>
      <c r="AL124" s="55">
        <v>0</v>
      </c>
      <c r="AM124" s="55">
        <v>0</v>
      </c>
      <c r="AN124" s="55">
        <v>0</v>
      </c>
      <c r="AO124" s="55">
        <v>0</v>
      </c>
      <c r="AP124" s="87">
        <v>0</v>
      </c>
      <c r="AQ124" s="55">
        <v>0</v>
      </c>
      <c r="AR124" s="55">
        <v>0</v>
      </c>
      <c r="AS124" s="55">
        <v>0</v>
      </c>
      <c r="AT124" s="55">
        <v>0</v>
      </c>
      <c r="AU124" s="55">
        <v>0</v>
      </c>
      <c r="AV124" s="55">
        <v>0</v>
      </c>
      <c r="AW124" s="55">
        <v>0</v>
      </c>
      <c r="AX124" s="55">
        <v>0</v>
      </c>
      <c r="AY124" s="55">
        <v>0</v>
      </c>
      <c r="AZ124" s="55">
        <v>0</v>
      </c>
      <c r="BA124" s="55">
        <v>0</v>
      </c>
      <c r="BB124" s="55">
        <v>0</v>
      </c>
      <c r="BC124" s="55">
        <v>0</v>
      </c>
      <c r="BD124" s="55">
        <v>0</v>
      </c>
      <c r="BE124" s="55">
        <v>0</v>
      </c>
      <c r="BF124" s="55">
        <v>0</v>
      </c>
      <c r="BG124" s="55">
        <v>0</v>
      </c>
      <c r="BH124" s="55">
        <v>0</v>
      </c>
      <c r="BI124" s="55">
        <v>0</v>
      </c>
      <c r="BJ124" s="55">
        <v>0</v>
      </c>
      <c r="BK124" s="55">
        <v>0</v>
      </c>
      <c r="BL124" s="55">
        <v>0</v>
      </c>
      <c r="BM124" s="55">
        <v>0</v>
      </c>
      <c r="BN124" s="55">
        <v>0</v>
      </c>
      <c r="BO124" s="55">
        <v>0</v>
      </c>
      <c r="BP124" s="55">
        <v>0</v>
      </c>
      <c r="BQ124" s="55">
        <v>0</v>
      </c>
      <c r="BR124" s="55">
        <v>0</v>
      </c>
      <c r="BS124" s="55">
        <v>0</v>
      </c>
      <c r="BT124" s="55">
        <v>0</v>
      </c>
      <c r="BU124" s="55">
        <v>0</v>
      </c>
      <c r="BV124" s="55">
        <v>288544</v>
      </c>
      <c r="BW124" s="55">
        <v>0</v>
      </c>
      <c r="BX124" s="55">
        <v>0</v>
      </c>
      <c r="BY124" s="55">
        <v>0</v>
      </c>
      <c r="BZ124" s="55">
        <v>0</v>
      </c>
      <c r="CA124" s="55">
        <v>288544</v>
      </c>
      <c r="CB124" s="55">
        <v>288544</v>
      </c>
      <c r="CD124" s="55">
        <f t="shared" si="7"/>
        <v>0</v>
      </c>
      <c r="CE124" s="55">
        <f t="shared" si="8"/>
        <v>0</v>
      </c>
      <c r="CF124" s="55">
        <f t="shared" si="9"/>
        <v>0</v>
      </c>
    </row>
    <row r="125" spans="1:84" s="52" customFormat="1" x14ac:dyDescent="0.3">
      <c r="A125" s="56" t="s">
        <v>427</v>
      </c>
      <c r="B125" s="56" t="s">
        <v>180</v>
      </c>
      <c r="C125" s="52">
        <f t="shared" si="6"/>
        <v>121</v>
      </c>
      <c r="D125" s="93">
        <v>2.9235239423523947</v>
      </c>
      <c r="E125" s="93">
        <v>0.97450798078413137</v>
      </c>
      <c r="F125" s="93">
        <v>0</v>
      </c>
      <c r="G125" s="55">
        <v>0.97450798078413137</v>
      </c>
      <c r="H125" s="55">
        <v>40.929335192933522</v>
      </c>
      <c r="I125" s="55">
        <v>109.14489384782271</v>
      </c>
      <c r="J125" s="55">
        <v>27.286223461955679</v>
      </c>
      <c r="K125" s="93">
        <v>2.9235239423523947</v>
      </c>
      <c r="L125" s="55">
        <v>0</v>
      </c>
      <c r="M125" s="55">
        <v>21.439175577250893</v>
      </c>
      <c r="N125" s="55">
        <v>0</v>
      </c>
      <c r="O125" s="55">
        <v>0</v>
      </c>
      <c r="P125" s="55">
        <v>0.97450798078413137</v>
      </c>
      <c r="Q125" s="55">
        <v>0</v>
      </c>
      <c r="R125" s="55">
        <v>0</v>
      </c>
      <c r="S125" s="55">
        <v>0</v>
      </c>
      <c r="T125" s="55">
        <v>38.980319231365257</v>
      </c>
      <c r="U125" s="55">
        <v>0</v>
      </c>
      <c r="V125" s="55">
        <v>7.7960638462730509</v>
      </c>
      <c r="W125" s="55">
        <v>0</v>
      </c>
      <c r="X125" s="55">
        <v>9.7450798078413143</v>
      </c>
      <c r="Y125" s="55">
        <v>27.286223461955679</v>
      </c>
      <c r="Z125" s="55">
        <v>0</v>
      </c>
      <c r="AA125" s="55">
        <v>0</v>
      </c>
      <c r="AB125" s="55">
        <v>1.9490159615682627</v>
      </c>
      <c r="AC125" s="55">
        <v>0</v>
      </c>
      <c r="AD125" s="55">
        <v>190.02905625290563</v>
      </c>
      <c r="AE125" s="55">
        <v>65.292034712536804</v>
      </c>
      <c r="AF125" s="55">
        <v>62.368510770184407</v>
      </c>
      <c r="AG125" s="55">
        <v>0.97450798078413137</v>
      </c>
      <c r="AH125" s="55">
        <v>0</v>
      </c>
      <c r="AI125" s="55">
        <v>27.286223461955679</v>
      </c>
      <c r="AJ125" s="55">
        <v>69.190066635673332</v>
      </c>
      <c r="AK125" s="55">
        <v>2.9235239423523947</v>
      </c>
      <c r="AL125" s="55">
        <v>0</v>
      </c>
      <c r="AM125" s="55">
        <v>0</v>
      </c>
      <c r="AN125" s="55">
        <v>7.7960638462730509</v>
      </c>
      <c r="AO125" s="55">
        <v>130.58406942507361</v>
      </c>
      <c r="AP125" s="87">
        <v>0.97450798078413137</v>
      </c>
      <c r="AQ125" s="55">
        <v>1.9490159615682627</v>
      </c>
      <c r="AR125" s="55">
        <v>23.388191538819157</v>
      </c>
      <c r="AS125" s="55">
        <v>745.49860529986051</v>
      </c>
      <c r="AT125" s="55">
        <v>942.34921741825508</v>
      </c>
      <c r="AU125" s="55">
        <v>71.139082597241583</v>
      </c>
      <c r="AV125" s="55">
        <v>14.61761971176197</v>
      </c>
      <c r="AW125" s="55">
        <v>257.27010692701066</v>
      </c>
      <c r="AX125" s="55">
        <v>0.97450798078413137</v>
      </c>
      <c r="AY125" s="55">
        <v>0</v>
      </c>
      <c r="AZ125" s="55">
        <v>0</v>
      </c>
      <c r="BA125" s="55">
        <v>0</v>
      </c>
      <c r="BB125" s="55">
        <v>59.444986827832018</v>
      </c>
      <c r="BC125" s="55">
        <v>0</v>
      </c>
      <c r="BD125" s="55">
        <v>1882.749418874942</v>
      </c>
      <c r="BE125" s="55">
        <v>0</v>
      </c>
      <c r="BF125" s="55">
        <v>2779.2967611963427</v>
      </c>
      <c r="BG125" s="55">
        <v>172.48791259879127</v>
      </c>
      <c r="BH125" s="55">
        <v>559.36758097009135</v>
      </c>
      <c r="BI125" s="55">
        <v>60.419494808616143</v>
      </c>
      <c r="BJ125" s="55">
        <v>1382.8268247326823</v>
      </c>
      <c r="BK125" s="55">
        <v>138.38013327134666</v>
      </c>
      <c r="BL125" s="55">
        <v>484.33046644971336</v>
      </c>
      <c r="BM125" s="55">
        <v>532.08135750813574</v>
      </c>
      <c r="BN125" s="55">
        <v>0</v>
      </c>
      <c r="BO125" s="55">
        <v>576.90872462420577</v>
      </c>
      <c r="BP125" s="55">
        <v>0</v>
      </c>
      <c r="BQ125" s="55">
        <v>0</v>
      </c>
      <c r="BR125" s="55">
        <v>401.49728808306213</v>
      </c>
      <c r="BS125" s="55">
        <v>0</v>
      </c>
      <c r="BT125" s="55">
        <v>11937.722764605609</v>
      </c>
      <c r="BU125" s="55">
        <v>78</v>
      </c>
      <c r="BV125" s="55">
        <v>0</v>
      </c>
      <c r="BW125" s="55">
        <v>0</v>
      </c>
      <c r="BX125" s="55">
        <v>101255.27723539439</v>
      </c>
      <c r="BY125" s="55">
        <v>0</v>
      </c>
      <c r="BZ125" s="55">
        <v>0</v>
      </c>
      <c r="CA125" s="55">
        <v>101333.27723539439</v>
      </c>
      <c r="CB125" s="55">
        <v>113271</v>
      </c>
      <c r="CD125" s="55">
        <f t="shared" si="7"/>
        <v>0</v>
      </c>
      <c r="CE125" s="55">
        <f t="shared" si="8"/>
        <v>0</v>
      </c>
      <c r="CF125" s="55">
        <f t="shared" si="9"/>
        <v>0</v>
      </c>
    </row>
    <row r="126" spans="1:84" s="52" customFormat="1" x14ac:dyDescent="0.3">
      <c r="A126" s="56" t="s">
        <v>428</v>
      </c>
      <c r="B126" s="56" t="s">
        <v>181</v>
      </c>
      <c r="C126" s="52">
        <f t="shared" si="6"/>
        <v>122</v>
      </c>
      <c r="D126" s="93">
        <v>0</v>
      </c>
      <c r="E126" s="93">
        <v>0</v>
      </c>
      <c r="F126" s="93">
        <v>0</v>
      </c>
      <c r="G126" s="55">
        <v>0</v>
      </c>
      <c r="H126" s="55">
        <v>0</v>
      </c>
      <c r="I126" s="55">
        <v>0</v>
      </c>
      <c r="J126" s="55">
        <v>0</v>
      </c>
      <c r="K126" s="93">
        <v>0</v>
      </c>
      <c r="L126" s="55">
        <v>0</v>
      </c>
      <c r="M126" s="55">
        <v>0</v>
      </c>
      <c r="N126" s="55">
        <v>0</v>
      </c>
      <c r="O126" s="55">
        <v>0</v>
      </c>
      <c r="P126" s="55">
        <v>0</v>
      </c>
      <c r="Q126" s="55">
        <v>0</v>
      </c>
      <c r="R126" s="55">
        <v>0</v>
      </c>
      <c r="S126" s="55">
        <v>0</v>
      </c>
      <c r="T126" s="55">
        <v>0</v>
      </c>
      <c r="U126" s="55">
        <v>0</v>
      </c>
      <c r="V126" s="55">
        <v>0</v>
      </c>
      <c r="W126" s="55">
        <v>0</v>
      </c>
      <c r="X126" s="55">
        <v>0</v>
      </c>
      <c r="Y126" s="55">
        <v>0</v>
      </c>
      <c r="Z126" s="55">
        <v>0</v>
      </c>
      <c r="AA126" s="55">
        <v>0</v>
      </c>
      <c r="AB126" s="55">
        <v>0</v>
      </c>
      <c r="AC126" s="55">
        <v>0</v>
      </c>
      <c r="AD126" s="55">
        <v>0</v>
      </c>
      <c r="AE126" s="55">
        <v>0</v>
      </c>
      <c r="AF126" s="55">
        <v>0</v>
      </c>
      <c r="AG126" s="55">
        <v>0</v>
      </c>
      <c r="AH126" s="55">
        <v>0</v>
      </c>
      <c r="AI126" s="55">
        <v>0</v>
      </c>
      <c r="AJ126" s="55">
        <v>0</v>
      </c>
      <c r="AK126" s="55">
        <v>0</v>
      </c>
      <c r="AL126" s="55">
        <v>0</v>
      </c>
      <c r="AM126" s="55">
        <v>0</v>
      </c>
      <c r="AN126" s="55">
        <v>0</v>
      </c>
      <c r="AO126" s="55">
        <v>0</v>
      </c>
      <c r="AP126" s="87">
        <v>0</v>
      </c>
      <c r="AQ126" s="55">
        <v>0</v>
      </c>
      <c r="AR126" s="55">
        <v>0</v>
      </c>
      <c r="AS126" s="55">
        <v>0</v>
      </c>
      <c r="AT126" s="55">
        <v>0</v>
      </c>
      <c r="AU126" s="55">
        <v>0</v>
      </c>
      <c r="AV126" s="55">
        <v>0</v>
      </c>
      <c r="AW126" s="55">
        <v>0</v>
      </c>
      <c r="AX126" s="55">
        <v>0</v>
      </c>
      <c r="AY126" s="55">
        <v>0</v>
      </c>
      <c r="AZ126" s="55">
        <v>0</v>
      </c>
      <c r="BA126" s="55">
        <v>0</v>
      </c>
      <c r="BB126" s="55">
        <v>0</v>
      </c>
      <c r="BC126" s="55">
        <v>0</v>
      </c>
      <c r="BD126" s="55">
        <v>0</v>
      </c>
      <c r="BE126" s="55">
        <v>0</v>
      </c>
      <c r="BF126" s="55">
        <v>0</v>
      </c>
      <c r="BG126" s="55">
        <v>0</v>
      </c>
      <c r="BH126" s="55">
        <v>0</v>
      </c>
      <c r="BI126" s="55">
        <v>0</v>
      </c>
      <c r="BJ126" s="55">
        <v>0</v>
      </c>
      <c r="BK126" s="55">
        <v>0</v>
      </c>
      <c r="BL126" s="55">
        <v>0</v>
      </c>
      <c r="BM126" s="55">
        <v>0</v>
      </c>
      <c r="BN126" s="55">
        <v>0</v>
      </c>
      <c r="BO126" s="55">
        <v>0</v>
      </c>
      <c r="BP126" s="55">
        <v>0</v>
      </c>
      <c r="BQ126" s="55">
        <v>0</v>
      </c>
      <c r="BR126" s="55">
        <v>0</v>
      </c>
      <c r="BS126" s="55">
        <v>0</v>
      </c>
      <c r="BT126" s="55">
        <v>0</v>
      </c>
      <c r="BU126" s="55">
        <v>0</v>
      </c>
      <c r="BV126" s="55">
        <v>175278</v>
      </c>
      <c r="BW126" s="55">
        <v>0</v>
      </c>
      <c r="BX126" s="55">
        <v>0</v>
      </c>
      <c r="BY126" s="55">
        <v>0</v>
      </c>
      <c r="BZ126" s="55">
        <v>0</v>
      </c>
      <c r="CA126" s="55">
        <v>175278</v>
      </c>
      <c r="CB126" s="55">
        <v>175278</v>
      </c>
      <c r="CD126" s="55">
        <f t="shared" si="7"/>
        <v>0</v>
      </c>
      <c r="CE126" s="55">
        <f t="shared" si="8"/>
        <v>0</v>
      </c>
      <c r="CF126" s="55">
        <f t="shared" si="9"/>
        <v>0</v>
      </c>
    </row>
    <row r="127" spans="1:84" s="52" customFormat="1" x14ac:dyDescent="0.3">
      <c r="A127" s="56" t="s">
        <v>429</v>
      </c>
      <c r="B127" s="56" t="s">
        <v>182</v>
      </c>
      <c r="C127" s="52">
        <f t="shared" si="6"/>
        <v>123</v>
      </c>
      <c r="D127" s="93">
        <v>0</v>
      </c>
      <c r="E127" s="93">
        <v>0</v>
      </c>
      <c r="F127" s="93">
        <v>0</v>
      </c>
      <c r="G127" s="55">
        <v>0</v>
      </c>
      <c r="H127" s="55">
        <v>0</v>
      </c>
      <c r="I127" s="55">
        <v>0</v>
      </c>
      <c r="J127" s="55">
        <v>0</v>
      </c>
      <c r="K127" s="93">
        <v>0</v>
      </c>
      <c r="L127" s="55">
        <v>0</v>
      </c>
      <c r="M127" s="55">
        <v>0</v>
      </c>
      <c r="N127" s="55">
        <v>0</v>
      </c>
      <c r="O127" s="55">
        <v>0</v>
      </c>
      <c r="P127" s="55">
        <v>0</v>
      </c>
      <c r="Q127" s="55">
        <v>0</v>
      </c>
      <c r="R127" s="55">
        <v>0</v>
      </c>
      <c r="S127" s="55">
        <v>0</v>
      </c>
      <c r="T127" s="55">
        <v>0</v>
      </c>
      <c r="U127" s="55">
        <v>0</v>
      </c>
      <c r="V127" s="55">
        <v>0</v>
      </c>
      <c r="W127" s="55">
        <v>0</v>
      </c>
      <c r="X127" s="55">
        <v>0</v>
      </c>
      <c r="Y127" s="55">
        <v>0</v>
      </c>
      <c r="Z127" s="55">
        <v>0</v>
      </c>
      <c r="AA127" s="55">
        <v>0</v>
      </c>
      <c r="AB127" s="55">
        <v>0</v>
      </c>
      <c r="AC127" s="55">
        <v>0</v>
      </c>
      <c r="AD127" s="55">
        <v>0</v>
      </c>
      <c r="AE127" s="55">
        <v>0</v>
      </c>
      <c r="AF127" s="55">
        <v>0</v>
      </c>
      <c r="AG127" s="55">
        <v>0</v>
      </c>
      <c r="AH127" s="55">
        <v>0</v>
      </c>
      <c r="AI127" s="55">
        <v>0</v>
      </c>
      <c r="AJ127" s="55">
        <v>0</v>
      </c>
      <c r="AK127" s="55">
        <v>0</v>
      </c>
      <c r="AL127" s="55">
        <v>0</v>
      </c>
      <c r="AM127" s="55">
        <v>0</v>
      </c>
      <c r="AN127" s="55">
        <v>0</v>
      </c>
      <c r="AO127" s="55">
        <v>0</v>
      </c>
      <c r="AP127" s="87">
        <v>0</v>
      </c>
      <c r="AQ127" s="55">
        <v>0</v>
      </c>
      <c r="AR127" s="55">
        <v>0</v>
      </c>
      <c r="AS127" s="55">
        <v>0</v>
      </c>
      <c r="AT127" s="55">
        <v>0</v>
      </c>
      <c r="AU127" s="55">
        <v>0</v>
      </c>
      <c r="AV127" s="55">
        <v>0</v>
      </c>
      <c r="AW127" s="55">
        <v>0</v>
      </c>
      <c r="AX127" s="55">
        <v>0</v>
      </c>
      <c r="AY127" s="55">
        <v>0</v>
      </c>
      <c r="AZ127" s="55">
        <v>0</v>
      </c>
      <c r="BA127" s="55">
        <v>0</v>
      </c>
      <c r="BB127" s="55">
        <v>0</v>
      </c>
      <c r="BC127" s="55">
        <v>0</v>
      </c>
      <c r="BD127" s="55">
        <v>0</v>
      </c>
      <c r="BE127" s="55">
        <v>0</v>
      </c>
      <c r="BF127" s="55">
        <v>0</v>
      </c>
      <c r="BG127" s="55">
        <v>0</v>
      </c>
      <c r="BH127" s="55">
        <v>0</v>
      </c>
      <c r="BI127" s="55">
        <v>0</v>
      </c>
      <c r="BJ127" s="55">
        <v>0</v>
      </c>
      <c r="BK127" s="55">
        <v>0</v>
      </c>
      <c r="BL127" s="55">
        <v>59.794864958541069</v>
      </c>
      <c r="BM127" s="55">
        <v>4.8221665289146021</v>
      </c>
      <c r="BN127" s="55">
        <v>0</v>
      </c>
      <c r="BO127" s="55">
        <v>12.537632975177967</v>
      </c>
      <c r="BP127" s="55">
        <v>20771.964539952543</v>
      </c>
      <c r="BQ127" s="55">
        <v>0</v>
      </c>
      <c r="BR127" s="55">
        <v>0</v>
      </c>
      <c r="BS127" s="55">
        <v>0</v>
      </c>
      <c r="BT127" s="55">
        <v>20849.119204415176</v>
      </c>
      <c r="BU127" s="55">
        <v>227</v>
      </c>
      <c r="BV127" s="55">
        <v>36280</v>
      </c>
      <c r="BW127" s="55">
        <v>7583</v>
      </c>
      <c r="BX127" s="55">
        <v>160015.88079558485</v>
      </c>
      <c r="BY127" s="55">
        <v>0</v>
      </c>
      <c r="BZ127" s="55">
        <v>0</v>
      </c>
      <c r="CA127" s="55">
        <v>204105.88079558485</v>
      </c>
      <c r="CB127" s="55">
        <v>224955</v>
      </c>
      <c r="CD127" s="55">
        <f t="shared" si="7"/>
        <v>0</v>
      </c>
      <c r="CE127" s="55">
        <f t="shared" si="8"/>
        <v>0</v>
      </c>
      <c r="CF127" s="55">
        <f t="shared" si="9"/>
        <v>0</v>
      </c>
    </row>
    <row r="128" spans="1:84" s="52" customFormat="1" x14ac:dyDescent="0.3">
      <c r="A128" s="56" t="s">
        <v>430</v>
      </c>
      <c r="B128" s="56" t="s">
        <v>431</v>
      </c>
      <c r="C128" s="52">
        <f t="shared" si="6"/>
        <v>124</v>
      </c>
      <c r="D128" s="93">
        <v>0</v>
      </c>
      <c r="E128" s="93">
        <v>0</v>
      </c>
      <c r="F128" s="93">
        <v>0</v>
      </c>
      <c r="G128" s="55">
        <v>0</v>
      </c>
      <c r="H128" s="55">
        <v>0</v>
      </c>
      <c r="I128" s="55">
        <v>0</v>
      </c>
      <c r="J128" s="55">
        <v>0</v>
      </c>
      <c r="K128" s="93">
        <v>0</v>
      </c>
      <c r="L128" s="55">
        <v>0</v>
      </c>
      <c r="M128" s="55">
        <v>0</v>
      </c>
      <c r="N128" s="55">
        <v>0</v>
      </c>
      <c r="O128" s="55">
        <v>0</v>
      </c>
      <c r="P128" s="55">
        <v>0</v>
      </c>
      <c r="Q128" s="55">
        <v>0</v>
      </c>
      <c r="R128" s="55">
        <v>0</v>
      </c>
      <c r="S128" s="55">
        <v>0</v>
      </c>
      <c r="T128" s="55">
        <v>0</v>
      </c>
      <c r="U128" s="55">
        <v>0</v>
      </c>
      <c r="V128" s="55">
        <v>0</v>
      </c>
      <c r="W128" s="55">
        <v>0</v>
      </c>
      <c r="X128" s="55">
        <v>0</v>
      </c>
      <c r="Y128" s="55">
        <v>0</v>
      </c>
      <c r="Z128" s="55">
        <v>0</v>
      </c>
      <c r="AA128" s="55">
        <v>0</v>
      </c>
      <c r="AB128" s="55">
        <v>0</v>
      </c>
      <c r="AC128" s="55">
        <v>0</v>
      </c>
      <c r="AD128" s="55">
        <v>0</v>
      </c>
      <c r="AE128" s="55">
        <v>0</v>
      </c>
      <c r="AF128" s="55">
        <v>0</v>
      </c>
      <c r="AG128" s="55">
        <v>0</v>
      </c>
      <c r="AH128" s="55">
        <v>0</v>
      </c>
      <c r="AI128" s="55">
        <v>0</v>
      </c>
      <c r="AJ128" s="55">
        <v>0</v>
      </c>
      <c r="AK128" s="55">
        <v>0</v>
      </c>
      <c r="AL128" s="55">
        <v>0</v>
      </c>
      <c r="AM128" s="55">
        <v>0</v>
      </c>
      <c r="AN128" s="55">
        <v>0</v>
      </c>
      <c r="AO128" s="55">
        <v>0</v>
      </c>
      <c r="AP128" s="87">
        <v>0</v>
      </c>
      <c r="AQ128" s="55">
        <v>0</v>
      </c>
      <c r="AR128" s="55">
        <v>0</v>
      </c>
      <c r="AS128" s="55">
        <v>0.68426536013966333</v>
      </c>
      <c r="AT128" s="55">
        <v>0</v>
      </c>
      <c r="AU128" s="55">
        <v>0</v>
      </c>
      <c r="AV128" s="55">
        <v>0</v>
      </c>
      <c r="AW128" s="55">
        <v>0</v>
      </c>
      <c r="AX128" s="55">
        <v>10.948245762234613</v>
      </c>
      <c r="AY128" s="55">
        <v>0</v>
      </c>
      <c r="AZ128" s="55">
        <v>0</v>
      </c>
      <c r="BA128" s="55">
        <v>1692.8725009855266</v>
      </c>
      <c r="BB128" s="55">
        <v>280.5487976572619</v>
      </c>
      <c r="BC128" s="55">
        <v>0</v>
      </c>
      <c r="BD128" s="55">
        <v>0</v>
      </c>
      <c r="BE128" s="55">
        <v>0</v>
      </c>
      <c r="BF128" s="55">
        <v>0</v>
      </c>
      <c r="BG128" s="55">
        <v>0</v>
      </c>
      <c r="BH128" s="55">
        <v>48.582840569916087</v>
      </c>
      <c r="BI128" s="55">
        <v>0</v>
      </c>
      <c r="BJ128" s="55">
        <v>14.369572562932927</v>
      </c>
      <c r="BK128" s="55">
        <v>0</v>
      </c>
      <c r="BL128" s="55">
        <v>486.51267105930049</v>
      </c>
      <c r="BM128" s="55">
        <v>56.794024891592038</v>
      </c>
      <c r="BN128" s="55">
        <v>0</v>
      </c>
      <c r="BO128" s="55">
        <v>45.845779129357439</v>
      </c>
      <c r="BP128" s="55">
        <v>0</v>
      </c>
      <c r="BQ128" s="55">
        <v>561.78186067466356</v>
      </c>
      <c r="BR128" s="55">
        <v>945.65472771301438</v>
      </c>
      <c r="BS128" s="55">
        <v>0</v>
      </c>
      <c r="BT128" s="55">
        <v>4144.5952863659404</v>
      </c>
      <c r="BU128" s="55">
        <v>1753</v>
      </c>
      <c r="BV128" s="55">
        <v>0</v>
      </c>
      <c r="BW128" s="55">
        <v>7742</v>
      </c>
      <c r="BX128" s="55">
        <v>20156.40471363406</v>
      </c>
      <c r="BY128" s="55">
        <v>0</v>
      </c>
      <c r="BZ128" s="55">
        <v>0</v>
      </c>
      <c r="CA128" s="55">
        <v>29651.40471363406</v>
      </c>
      <c r="CB128" s="55">
        <v>33796</v>
      </c>
      <c r="CD128" s="55">
        <f t="shared" si="7"/>
        <v>0</v>
      </c>
      <c r="CE128" s="55">
        <f t="shared" si="8"/>
        <v>0</v>
      </c>
      <c r="CF128" s="55">
        <f t="shared" si="9"/>
        <v>0</v>
      </c>
    </row>
    <row r="129" spans="1:84" s="52" customFormat="1" x14ac:dyDescent="0.3">
      <c r="A129" s="56" t="s">
        <v>432</v>
      </c>
      <c r="B129" s="56" t="s">
        <v>433</v>
      </c>
      <c r="C129" s="52">
        <f t="shared" si="6"/>
        <v>125</v>
      </c>
      <c r="D129" s="93">
        <v>104</v>
      </c>
      <c r="E129" s="93">
        <v>29</v>
      </c>
      <c r="F129" s="93">
        <v>14</v>
      </c>
      <c r="G129" s="55">
        <v>35</v>
      </c>
      <c r="H129" s="55">
        <v>458</v>
      </c>
      <c r="I129" s="55">
        <v>178</v>
      </c>
      <c r="J129" s="55">
        <v>52</v>
      </c>
      <c r="K129" s="93">
        <v>183</v>
      </c>
      <c r="L129" s="55">
        <v>63</v>
      </c>
      <c r="M129" s="55">
        <v>197</v>
      </c>
      <c r="N129" s="55">
        <v>123</v>
      </c>
      <c r="O129" s="55">
        <v>13</v>
      </c>
      <c r="P129" s="55">
        <v>43</v>
      </c>
      <c r="Q129" s="55">
        <v>103</v>
      </c>
      <c r="R129" s="55">
        <v>53</v>
      </c>
      <c r="S129" s="55">
        <v>53</v>
      </c>
      <c r="T129" s="55">
        <v>120</v>
      </c>
      <c r="U129" s="55">
        <v>32</v>
      </c>
      <c r="V129" s="55">
        <v>127</v>
      </c>
      <c r="W129" s="55">
        <v>47</v>
      </c>
      <c r="X129" s="55">
        <v>98</v>
      </c>
      <c r="Y129" s="55">
        <v>49</v>
      </c>
      <c r="Z129" s="55">
        <v>44</v>
      </c>
      <c r="AA129" s="55">
        <v>99</v>
      </c>
      <c r="AB129" s="55">
        <v>156</v>
      </c>
      <c r="AC129" s="55">
        <v>155</v>
      </c>
      <c r="AD129" s="55">
        <v>96</v>
      </c>
      <c r="AE129" s="55">
        <v>45</v>
      </c>
      <c r="AF129" s="55">
        <v>194</v>
      </c>
      <c r="AG129" s="55">
        <v>88</v>
      </c>
      <c r="AH129" s="55">
        <v>89</v>
      </c>
      <c r="AI129" s="55">
        <v>189</v>
      </c>
      <c r="AJ129" s="55">
        <v>208</v>
      </c>
      <c r="AK129" s="55">
        <v>115</v>
      </c>
      <c r="AL129" s="55">
        <v>65</v>
      </c>
      <c r="AM129" s="55">
        <v>105</v>
      </c>
      <c r="AN129" s="55">
        <v>0</v>
      </c>
      <c r="AO129" s="55">
        <v>0</v>
      </c>
      <c r="AP129" s="87">
        <v>0</v>
      </c>
      <c r="AQ129" s="55">
        <v>0</v>
      </c>
      <c r="AR129" s="55">
        <v>18</v>
      </c>
      <c r="AS129" s="55">
        <v>114</v>
      </c>
      <c r="AT129" s="55">
        <v>51</v>
      </c>
      <c r="AU129" s="55">
        <v>3</v>
      </c>
      <c r="AV129" s="55">
        <v>7</v>
      </c>
      <c r="AW129" s="55">
        <v>1021</v>
      </c>
      <c r="AX129" s="55">
        <v>10</v>
      </c>
      <c r="AY129" s="55">
        <v>34</v>
      </c>
      <c r="AZ129" s="55">
        <v>5</v>
      </c>
      <c r="BA129" s="55">
        <v>13</v>
      </c>
      <c r="BB129" s="55">
        <v>65</v>
      </c>
      <c r="BC129" s="55">
        <v>44</v>
      </c>
      <c r="BD129" s="55">
        <v>66</v>
      </c>
      <c r="BE129" s="55">
        <v>9</v>
      </c>
      <c r="BF129" s="55">
        <v>68</v>
      </c>
      <c r="BG129" s="55">
        <v>27</v>
      </c>
      <c r="BH129" s="55">
        <v>15</v>
      </c>
      <c r="BI129" s="55">
        <v>19</v>
      </c>
      <c r="BJ129" s="55">
        <v>61</v>
      </c>
      <c r="BK129" s="55">
        <v>20</v>
      </c>
      <c r="BL129" s="55">
        <v>0</v>
      </c>
      <c r="BM129" s="55">
        <v>0</v>
      </c>
      <c r="BN129" s="55">
        <v>0</v>
      </c>
      <c r="BO129" s="55">
        <v>0</v>
      </c>
      <c r="BP129" s="55">
        <v>0</v>
      </c>
      <c r="BQ129" s="55">
        <v>0</v>
      </c>
      <c r="BR129" s="55">
        <v>10</v>
      </c>
      <c r="BS129" s="55">
        <v>0</v>
      </c>
      <c r="BT129" s="55">
        <v>5502</v>
      </c>
      <c r="BU129" s="55">
        <v>0</v>
      </c>
      <c r="BV129" s="55">
        <v>0</v>
      </c>
      <c r="BW129" s="55">
        <v>44348</v>
      </c>
      <c r="BX129" s="55">
        <v>33484</v>
      </c>
      <c r="BY129" s="55">
        <v>0</v>
      </c>
      <c r="BZ129" s="55">
        <v>0</v>
      </c>
      <c r="CA129" s="55">
        <v>77832</v>
      </c>
      <c r="CB129" s="55">
        <v>83334</v>
      </c>
      <c r="CD129" s="55">
        <f t="shared" si="7"/>
        <v>0</v>
      </c>
      <c r="CE129" s="55">
        <f t="shared" si="8"/>
        <v>0</v>
      </c>
      <c r="CF129" s="55">
        <f t="shared" si="9"/>
        <v>0</v>
      </c>
    </row>
    <row r="130" spans="1:84" s="52" customFormat="1" x14ac:dyDescent="0.3">
      <c r="A130" s="56" t="s">
        <v>434</v>
      </c>
      <c r="B130" s="56" t="s">
        <v>435</v>
      </c>
      <c r="C130" s="52">
        <f t="shared" si="6"/>
        <v>126</v>
      </c>
      <c r="D130" s="93">
        <v>0</v>
      </c>
      <c r="E130" s="93">
        <v>0</v>
      </c>
      <c r="F130" s="93">
        <v>4.7899449035812669</v>
      </c>
      <c r="G130" s="55">
        <v>0</v>
      </c>
      <c r="H130" s="55">
        <v>73.765151515151516</v>
      </c>
      <c r="I130" s="55">
        <v>0</v>
      </c>
      <c r="J130" s="55">
        <v>1.915977961432507</v>
      </c>
      <c r="K130" s="93">
        <v>0</v>
      </c>
      <c r="L130" s="55">
        <v>0</v>
      </c>
      <c r="M130" s="55">
        <v>1.915977961432507</v>
      </c>
      <c r="N130" s="55">
        <v>0</v>
      </c>
      <c r="O130" s="55">
        <v>0</v>
      </c>
      <c r="P130" s="55">
        <v>10.537878787878787</v>
      </c>
      <c r="Q130" s="55">
        <v>0</v>
      </c>
      <c r="R130" s="55">
        <v>0</v>
      </c>
      <c r="S130" s="55">
        <v>0</v>
      </c>
      <c r="T130" s="55">
        <v>0</v>
      </c>
      <c r="U130" s="55">
        <v>14.369834710743802</v>
      </c>
      <c r="V130" s="55">
        <v>0</v>
      </c>
      <c r="W130" s="55">
        <v>0</v>
      </c>
      <c r="X130" s="55">
        <v>0</v>
      </c>
      <c r="Y130" s="55">
        <v>0</v>
      </c>
      <c r="Z130" s="55">
        <v>0</v>
      </c>
      <c r="AA130" s="55">
        <v>0</v>
      </c>
      <c r="AB130" s="55">
        <v>0</v>
      </c>
      <c r="AC130" s="55">
        <v>1.915977961432507</v>
      </c>
      <c r="AD130" s="55">
        <v>20.117768595041323</v>
      </c>
      <c r="AE130" s="55">
        <v>2.8739669421487601</v>
      </c>
      <c r="AF130" s="55">
        <v>28.739669421487605</v>
      </c>
      <c r="AG130" s="55">
        <v>279.73278236914598</v>
      </c>
      <c r="AH130" s="55">
        <v>58.437327823691462</v>
      </c>
      <c r="AI130" s="55">
        <v>18.201790633608816</v>
      </c>
      <c r="AJ130" s="55">
        <v>1.915977961432507</v>
      </c>
      <c r="AK130" s="55">
        <v>0</v>
      </c>
      <c r="AL130" s="55">
        <v>0</v>
      </c>
      <c r="AM130" s="55">
        <v>3.831955922865014</v>
      </c>
      <c r="AN130" s="55">
        <v>2.8739669421487601</v>
      </c>
      <c r="AO130" s="55">
        <v>753.93732782369148</v>
      </c>
      <c r="AP130" s="87">
        <v>0</v>
      </c>
      <c r="AQ130" s="55">
        <v>154.23622589531681</v>
      </c>
      <c r="AR130" s="55">
        <v>57.47933884297521</v>
      </c>
      <c r="AS130" s="55">
        <v>3122.0860881542699</v>
      </c>
      <c r="AT130" s="55">
        <v>395.64944903581267</v>
      </c>
      <c r="AU130" s="55">
        <v>2.8739669421487601</v>
      </c>
      <c r="AV130" s="55">
        <v>0.95798898071625349</v>
      </c>
      <c r="AW130" s="55">
        <v>170.52203856749313</v>
      </c>
      <c r="AX130" s="55">
        <v>45.983471074380162</v>
      </c>
      <c r="AY130" s="55">
        <v>121.66460055096418</v>
      </c>
      <c r="AZ130" s="55">
        <v>46.941460055096421</v>
      </c>
      <c r="BA130" s="55">
        <v>162.85812672176309</v>
      </c>
      <c r="BB130" s="55">
        <v>4018.7637741046833</v>
      </c>
      <c r="BC130" s="55">
        <v>1272.2093663911846</v>
      </c>
      <c r="BD130" s="55">
        <v>1710.0103305785124</v>
      </c>
      <c r="BE130" s="55">
        <v>118.79063360881543</v>
      </c>
      <c r="BF130" s="55">
        <v>461.75068870523415</v>
      </c>
      <c r="BG130" s="55">
        <v>50.773415977961434</v>
      </c>
      <c r="BH130" s="55">
        <v>89.09297520661157</v>
      </c>
      <c r="BI130" s="55">
        <v>83.345041322314046</v>
      </c>
      <c r="BJ130" s="55">
        <v>1064.3257575757575</v>
      </c>
      <c r="BK130" s="55">
        <v>16.285812672176309</v>
      </c>
      <c r="BL130" s="55">
        <v>710.82782369146003</v>
      </c>
      <c r="BM130" s="55">
        <v>79.513085399449039</v>
      </c>
      <c r="BN130" s="55">
        <v>538.38980716253445</v>
      </c>
      <c r="BO130" s="55">
        <v>340.08608815426999</v>
      </c>
      <c r="BP130" s="55">
        <v>742.4414600550964</v>
      </c>
      <c r="BQ130" s="55">
        <v>18.201790633608816</v>
      </c>
      <c r="BR130" s="55">
        <v>164.77410468319559</v>
      </c>
      <c r="BS130" s="55">
        <v>0</v>
      </c>
      <c r="BT130" s="55">
        <v>17040.707988980717</v>
      </c>
      <c r="BU130" s="55">
        <v>0</v>
      </c>
      <c r="BV130" s="55">
        <v>0</v>
      </c>
      <c r="BW130" s="55">
        <v>0</v>
      </c>
      <c r="BX130" s="55">
        <v>9388.2920110192845</v>
      </c>
      <c r="BY130" s="55">
        <v>0</v>
      </c>
      <c r="BZ130" s="55">
        <v>0</v>
      </c>
      <c r="CA130" s="55">
        <v>9388.2920110192845</v>
      </c>
      <c r="CB130" s="55">
        <v>26429</v>
      </c>
      <c r="CD130" s="55">
        <f t="shared" si="7"/>
        <v>0</v>
      </c>
      <c r="CE130" s="55">
        <f t="shared" si="8"/>
        <v>0</v>
      </c>
      <c r="CF130" s="55">
        <f t="shared" si="9"/>
        <v>0</v>
      </c>
    </row>
    <row r="131" spans="1:84" s="52" customFormat="1" x14ac:dyDescent="0.3">
      <c r="A131" s="56" t="s">
        <v>436</v>
      </c>
      <c r="B131" s="56" t="s">
        <v>437</v>
      </c>
      <c r="C131" s="52">
        <f t="shared" si="6"/>
        <v>127</v>
      </c>
      <c r="D131" s="93">
        <v>0</v>
      </c>
      <c r="E131" s="93">
        <v>0</v>
      </c>
      <c r="F131" s="93">
        <v>0</v>
      </c>
      <c r="G131" s="55">
        <v>0</v>
      </c>
      <c r="H131" s="55">
        <v>0</v>
      </c>
      <c r="I131" s="55">
        <v>0</v>
      </c>
      <c r="J131" s="55">
        <v>0</v>
      </c>
      <c r="K131" s="93">
        <v>0</v>
      </c>
      <c r="L131" s="55">
        <v>0</v>
      </c>
      <c r="M131" s="55">
        <v>0</v>
      </c>
      <c r="N131" s="55">
        <v>0</v>
      </c>
      <c r="O131" s="55">
        <v>0</v>
      </c>
      <c r="P131" s="55">
        <v>0</v>
      </c>
      <c r="Q131" s="55">
        <v>0</v>
      </c>
      <c r="R131" s="55">
        <v>0</v>
      </c>
      <c r="S131" s="55">
        <v>0</v>
      </c>
      <c r="T131" s="55">
        <v>0</v>
      </c>
      <c r="U131" s="55">
        <v>0</v>
      </c>
      <c r="V131" s="55">
        <v>0</v>
      </c>
      <c r="W131" s="55">
        <v>0</v>
      </c>
      <c r="X131" s="55">
        <v>0</v>
      </c>
      <c r="Y131" s="55">
        <v>0</v>
      </c>
      <c r="Z131" s="55">
        <v>0</v>
      </c>
      <c r="AA131" s="55">
        <v>0</v>
      </c>
      <c r="AB131" s="55">
        <v>0</v>
      </c>
      <c r="AC131" s="55">
        <v>0</v>
      </c>
      <c r="AD131" s="55">
        <v>0</v>
      </c>
      <c r="AE131" s="55">
        <v>0</v>
      </c>
      <c r="AF131" s="55">
        <v>0</v>
      </c>
      <c r="AG131" s="55">
        <v>0</v>
      </c>
      <c r="AH131" s="55">
        <v>0</v>
      </c>
      <c r="AI131" s="55">
        <v>0</v>
      </c>
      <c r="AJ131" s="55">
        <v>0</v>
      </c>
      <c r="AK131" s="55">
        <v>0</v>
      </c>
      <c r="AL131" s="55">
        <v>0</v>
      </c>
      <c r="AM131" s="55">
        <v>0</v>
      </c>
      <c r="AN131" s="55">
        <v>0</v>
      </c>
      <c r="AO131" s="55">
        <v>0</v>
      </c>
      <c r="AP131" s="87">
        <v>0</v>
      </c>
      <c r="AQ131" s="55">
        <v>0</v>
      </c>
      <c r="AR131" s="55">
        <v>0</v>
      </c>
      <c r="AS131" s="55">
        <v>0</v>
      </c>
      <c r="AT131" s="55">
        <v>0</v>
      </c>
      <c r="AU131" s="55">
        <v>0</v>
      </c>
      <c r="AV131" s="55">
        <v>0</v>
      </c>
      <c r="AW131" s="55">
        <v>0</v>
      </c>
      <c r="AX131" s="55">
        <v>70.052539649269889</v>
      </c>
      <c r="AY131" s="55">
        <v>11.83986585621463</v>
      </c>
      <c r="AZ131" s="55">
        <v>0</v>
      </c>
      <c r="BA131" s="55">
        <v>0</v>
      </c>
      <c r="BB131" s="55">
        <v>0</v>
      </c>
      <c r="BC131" s="55">
        <v>0</v>
      </c>
      <c r="BD131" s="55">
        <v>555.48703975406977</v>
      </c>
      <c r="BE131" s="55">
        <v>2.9599664640536574</v>
      </c>
      <c r="BF131" s="55">
        <v>0</v>
      </c>
      <c r="BG131" s="55">
        <v>0</v>
      </c>
      <c r="BH131" s="55">
        <v>260.47704883672185</v>
      </c>
      <c r="BI131" s="55">
        <v>0</v>
      </c>
      <c r="BJ131" s="55">
        <v>8.8798993921609721</v>
      </c>
      <c r="BK131" s="55">
        <v>0</v>
      </c>
      <c r="BL131" s="55">
        <v>1.9733109760357717</v>
      </c>
      <c r="BM131" s="55">
        <v>33.546286592608119</v>
      </c>
      <c r="BN131" s="55">
        <v>0</v>
      </c>
      <c r="BO131" s="55">
        <v>1188.9198630615524</v>
      </c>
      <c r="BP131" s="55">
        <v>1340.8648082163068</v>
      </c>
      <c r="BQ131" s="55">
        <v>0</v>
      </c>
      <c r="BR131" s="55">
        <v>224.95745126807796</v>
      </c>
      <c r="BS131" s="55">
        <v>0</v>
      </c>
      <c r="BT131" s="55">
        <v>3699.9580800670719</v>
      </c>
      <c r="BU131" s="55">
        <v>0</v>
      </c>
      <c r="BV131" s="55">
        <v>0</v>
      </c>
      <c r="BW131" s="55">
        <v>0</v>
      </c>
      <c r="BX131" s="55">
        <v>38666.041919932926</v>
      </c>
      <c r="BY131" s="55">
        <v>0</v>
      </c>
      <c r="BZ131" s="55">
        <v>0</v>
      </c>
      <c r="CA131" s="55">
        <v>38666.041919932926</v>
      </c>
      <c r="CB131" s="55">
        <v>42366</v>
      </c>
      <c r="CD131" s="55">
        <f t="shared" si="7"/>
        <v>0</v>
      </c>
      <c r="CE131" s="55">
        <f t="shared" si="8"/>
        <v>0</v>
      </c>
      <c r="CF131" s="55">
        <f t="shared" si="9"/>
        <v>0</v>
      </c>
    </row>
    <row r="132" spans="1:84" s="52" customFormat="1" x14ac:dyDescent="0.3">
      <c r="A132" s="56" t="s">
        <v>438</v>
      </c>
      <c r="B132" s="56" t="s">
        <v>185</v>
      </c>
      <c r="C132" s="52">
        <f t="shared" si="6"/>
        <v>128</v>
      </c>
      <c r="D132" s="93">
        <v>0</v>
      </c>
      <c r="E132" s="93">
        <v>0</v>
      </c>
      <c r="F132" s="93">
        <v>0</v>
      </c>
      <c r="G132" s="55">
        <v>0</v>
      </c>
      <c r="H132" s="55">
        <v>0</v>
      </c>
      <c r="I132" s="55">
        <v>0</v>
      </c>
      <c r="J132" s="55">
        <v>0</v>
      </c>
      <c r="K132" s="93">
        <v>0</v>
      </c>
      <c r="L132" s="55">
        <v>0</v>
      </c>
      <c r="M132" s="55">
        <v>0</v>
      </c>
      <c r="N132" s="55">
        <v>0</v>
      </c>
      <c r="O132" s="55">
        <v>0</v>
      </c>
      <c r="P132" s="55">
        <v>0</v>
      </c>
      <c r="Q132" s="55">
        <v>0</v>
      </c>
      <c r="R132" s="55">
        <v>0</v>
      </c>
      <c r="S132" s="55">
        <v>0</v>
      </c>
      <c r="T132" s="55">
        <v>0</v>
      </c>
      <c r="U132" s="55">
        <v>0</v>
      </c>
      <c r="V132" s="55">
        <v>0</v>
      </c>
      <c r="W132" s="55">
        <v>0</v>
      </c>
      <c r="X132" s="55">
        <v>0</v>
      </c>
      <c r="Y132" s="55">
        <v>0</v>
      </c>
      <c r="Z132" s="55">
        <v>0</v>
      </c>
      <c r="AA132" s="55">
        <v>0</v>
      </c>
      <c r="AB132" s="55">
        <v>0</v>
      </c>
      <c r="AC132" s="55">
        <v>0</v>
      </c>
      <c r="AD132" s="55">
        <v>0</v>
      </c>
      <c r="AE132" s="55">
        <v>0</v>
      </c>
      <c r="AF132" s="55">
        <v>0</v>
      </c>
      <c r="AG132" s="55">
        <v>0</v>
      </c>
      <c r="AH132" s="55">
        <v>0</v>
      </c>
      <c r="AI132" s="55">
        <v>0</v>
      </c>
      <c r="AJ132" s="55">
        <v>0</v>
      </c>
      <c r="AK132" s="55">
        <v>0</v>
      </c>
      <c r="AL132" s="55">
        <v>0</v>
      </c>
      <c r="AM132" s="55">
        <v>0</v>
      </c>
      <c r="AN132" s="55">
        <v>0</v>
      </c>
      <c r="AO132" s="55">
        <v>0</v>
      </c>
      <c r="AP132" s="87">
        <v>0</v>
      </c>
      <c r="AQ132" s="55">
        <v>0</v>
      </c>
      <c r="AR132" s="55">
        <v>0</v>
      </c>
      <c r="AS132" s="55">
        <v>0</v>
      </c>
      <c r="AT132" s="55">
        <v>0</v>
      </c>
      <c r="AU132" s="55">
        <v>0</v>
      </c>
      <c r="AV132" s="55">
        <v>0</v>
      </c>
      <c r="AW132" s="55">
        <v>0</v>
      </c>
      <c r="AX132" s="55">
        <v>0</v>
      </c>
      <c r="AY132" s="55">
        <v>0</v>
      </c>
      <c r="AZ132" s="55">
        <v>0</v>
      </c>
      <c r="BA132" s="55">
        <v>0</v>
      </c>
      <c r="BB132" s="55">
        <v>0</v>
      </c>
      <c r="BC132" s="55">
        <v>0</v>
      </c>
      <c r="BD132" s="55">
        <v>0</v>
      </c>
      <c r="BE132" s="55">
        <v>0</v>
      </c>
      <c r="BF132" s="55">
        <v>0</v>
      </c>
      <c r="BG132" s="55">
        <v>0</v>
      </c>
      <c r="BH132" s="55">
        <v>0</v>
      </c>
      <c r="BI132" s="55">
        <v>0</v>
      </c>
      <c r="BJ132" s="55">
        <v>0</v>
      </c>
      <c r="BK132" s="55">
        <v>0</v>
      </c>
      <c r="BL132" s="55">
        <v>0</v>
      </c>
      <c r="BM132" s="55">
        <v>0</v>
      </c>
      <c r="BN132" s="55">
        <v>0</v>
      </c>
      <c r="BO132" s="55">
        <v>0</v>
      </c>
      <c r="BP132" s="55">
        <v>0</v>
      </c>
      <c r="BQ132" s="55">
        <v>0</v>
      </c>
      <c r="BR132" s="55">
        <v>0</v>
      </c>
      <c r="BS132" s="55">
        <v>0</v>
      </c>
      <c r="BT132" s="55">
        <v>0</v>
      </c>
      <c r="BU132" s="55">
        <v>0</v>
      </c>
      <c r="BV132" s="55">
        <v>0</v>
      </c>
      <c r="BW132" s="55">
        <v>0</v>
      </c>
      <c r="BX132" s="55">
        <v>61996</v>
      </c>
      <c r="BY132" s="55">
        <v>0</v>
      </c>
      <c r="BZ132" s="55">
        <v>0</v>
      </c>
      <c r="CA132" s="55">
        <v>61996</v>
      </c>
      <c r="CB132" s="55">
        <v>61996</v>
      </c>
      <c r="CD132" s="55">
        <f t="shared" si="7"/>
        <v>0</v>
      </c>
      <c r="CE132" s="55">
        <f t="shared" si="8"/>
        <v>0</v>
      </c>
      <c r="CF132" s="55">
        <f t="shared" si="9"/>
        <v>0</v>
      </c>
    </row>
    <row r="133" spans="1:84" x14ac:dyDescent="0.3">
      <c r="A133" s="25"/>
      <c r="B133" s="26" t="s">
        <v>439</v>
      </c>
      <c r="C133">
        <f t="shared" si="6"/>
        <v>129</v>
      </c>
      <c r="D133" s="93">
        <v>115835.54950134001</v>
      </c>
      <c r="E133" s="93">
        <v>55644.492226626986</v>
      </c>
      <c r="F133" s="93">
        <v>6932.1581522023089</v>
      </c>
      <c r="G133" s="32">
        <v>8519.0856090076122</v>
      </c>
      <c r="H133" s="76">
        <v>68147.015677279967</v>
      </c>
      <c r="I133" s="70">
        <v>23303.782757249748</v>
      </c>
      <c r="J133" s="70">
        <v>9128.7539450558361</v>
      </c>
      <c r="K133" s="93">
        <v>197683.46110990676</v>
      </c>
      <c r="L133" s="70">
        <v>38202.319129051073</v>
      </c>
      <c r="M133" s="70">
        <v>181158.15694021725</v>
      </c>
      <c r="N133" s="70">
        <v>44959.030579574159</v>
      </c>
      <c r="O133" s="70">
        <v>9389.7956442874292</v>
      </c>
      <c r="P133" s="70">
        <v>25754.612740513468</v>
      </c>
      <c r="Q133" s="70">
        <v>28529.730224335861</v>
      </c>
      <c r="R133" s="70">
        <v>21163.901515974052</v>
      </c>
      <c r="S133" s="70">
        <v>14031.965708296673</v>
      </c>
      <c r="T133" s="70">
        <v>45134.185967868958</v>
      </c>
      <c r="U133" s="70">
        <v>8763.3860610039155</v>
      </c>
      <c r="V133" s="76">
        <v>252829.28308688325</v>
      </c>
      <c r="W133" s="70">
        <v>31530.455988545036</v>
      </c>
      <c r="X133" s="82">
        <v>77571.720987412351</v>
      </c>
      <c r="Y133" s="70">
        <v>40427.116618118111</v>
      </c>
      <c r="Z133" s="70">
        <v>24286.302374406827</v>
      </c>
      <c r="AA133" s="70">
        <v>27344.118302232142</v>
      </c>
      <c r="AB133" s="70">
        <v>55475.552777939236</v>
      </c>
      <c r="AC133" s="32">
        <v>50739.968591682882</v>
      </c>
      <c r="AD133" s="32">
        <v>62745.818378734715</v>
      </c>
      <c r="AE133" s="70">
        <v>33287.99072004047</v>
      </c>
      <c r="AF133" s="70">
        <v>45371.841733881309</v>
      </c>
      <c r="AG133" s="70">
        <v>42009.306411448895</v>
      </c>
      <c r="AH133" s="70">
        <v>40318.446939298563</v>
      </c>
      <c r="AI133" s="70">
        <v>61243.095694614349</v>
      </c>
      <c r="AJ133" s="70">
        <v>92407.936247027857</v>
      </c>
      <c r="AK133" s="70">
        <v>39255.157790194135</v>
      </c>
      <c r="AL133" s="70">
        <v>24227.540937116439</v>
      </c>
      <c r="AM133" s="70">
        <v>31310.269634205211</v>
      </c>
      <c r="AN133" s="70">
        <v>27411.301045693388</v>
      </c>
      <c r="AO133" s="70">
        <v>142315.46150706717</v>
      </c>
      <c r="AP133" s="87">
        <v>20261.252154365167</v>
      </c>
      <c r="AQ133" s="70">
        <v>280567.44883426669</v>
      </c>
      <c r="AR133" s="70">
        <v>47131.82339951113</v>
      </c>
      <c r="AS133" s="70">
        <v>308659.44286854047</v>
      </c>
      <c r="AT133" s="70">
        <v>161223.01498703496</v>
      </c>
      <c r="AU133" s="70">
        <v>8363.2659008951759</v>
      </c>
      <c r="AV133" s="70">
        <v>18094.843942249561</v>
      </c>
      <c r="AW133" s="70">
        <v>42267.301695403949</v>
      </c>
      <c r="AX133" s="70">
        <v>9332.4992273886892</v>
      </c>
      <c r="AY133" s="70">
        <v>94295.597664710353</v>
      </c>
      <c r="AZ133" s="70">
        <v>9598.7840419467411</v>
      </c>
      <c r="BA133" s="70">
        <v>19820.347362976398</v>
      </c>
      <c r="BB133" s="70">
        <v>78863.19853371213</v>
      </c>
      <c r="BC133" s="70">
        <v>33722.368181021848</v>
      </c>
      <c r="BD133" s="70">
        <v>181451.77475867394</v>
      </c>
      <c r="BE133" s="70">
        <v>40400.591825761207</v>
      </c>
      <c r="BF133" s="70">
        <v>54665.281067082236</v>
      </c>
      <c r="BG133" s="70">
        <v>20625.901130664017</v>
      </c>
      <c r="BH133" s="70">
        <v>54249.474078637737</v>
      </c>
      <c r="BI133" s="70">
        <v>12296.780592425499</v>
      </c>
      <c r="BJ133" s="70">
        <v>51160.204744018491</v>
      </c>
      <c r="BK133" s="70">
        <v>5771.7508492960624</v>
      </c>
      <c r="BL133" s="70">
        <v>180144.08816071026</v>
      </c>
      <c r="BM133" s="70">
        <v>43741.415867923803</v>
      </c>
      <c r="BN133" s="70">
        <v>28132.582274481989</v>
      </c>
      <c r="BO133" s="70">
        <v>48954.356953387141</v>
      </c>
      <c r="BP133" s="70">
        <v>72787.16268603428</v>
      </c>
      <c r="BQ133" s="70">
        <v>13135.188263053262</v>
      </c>
      <c r="BR133" s="70">
        <v>58363.697360199214</v>
      </c>
      <c r="BS133" s="70">
        <v>0</v>
      </c>
      <c r="BT133" s="22">
        <v>4102471.5086627076</v>
      </c>
      <c r="BU133" s="22">
        <v>773468</v>
      </c>
      <c r="BV133" s="22">
        <v>1185776</v>
      </c>
      <c r="BW133" s="22">
        <v>87323</v>
      </c>
      <c r="BX133" s="22">
        <v>3192035.427961173</v>
      </c>
      <c r="BY133" s="22">
        <v>911228.06337611948</v>
      </c>
      <c r="BZ133" s="22">
        <v>-25433</v>
      </c>
      <c r="CA133" s="22">
        <v>6124397.4913372928</v>
      </c>
      <c r="CB133" s="22">
        <v>10226869</v>
      </c>
      <c r="CD133" s="22">
        <f t="shared" si="7"/>
        <v>0</v>
      </c>
      <c r="CE133" s="22">
        <f t="shared" si="8"/>
        <v>0</v>
      </c>
      <c r="CF133" s="22">
        <f t="shared" si="9"/>
        <v>0</v>
      </c>
    </row>
    <row r="134" spans="1:84" x14ac:dyDescent="0.3">
      <c r="A134" s="15"/>
      <c r="B134" s="27" t="s">
        <v>440</v>
      </c>
      <c r="C134">
        <f t="shared" ref="C134:C157" si="10">C133+1</f>
        <v>130</v>
      </c>
      <c r="D134" s="93">
        <v>18972.681500183317</v>
      </c>
      <c r="E134" s="93">
        <v>4710.0808569977098</v>
      </c>
      <c r="F134" s="93">
        <v>461.23355240815567</v>
      </c>
      <c r="G134" s="32">
        <v>1509.1023139814267</v>
      </c>
      <c r="H134" s="76">
        <v>22752.474903311941</v>
      </c>
      <c r="I134" s="70">
        <v>3539.1304729868875</v>
      </c>
      <c r="J134" s="70">
        <v>1731.165095569756</v>
      </c>
      <c r="K134" s="93">
        <v>5441.1965181043252</v>
      </c>
      <c r="L134" s="70">
        <v>875.0247043350297</v>
      </c>
      <c r="M134" s="70">
        <v>13004.920493613885</v>
      </c>
      <c r="N134" s="70">
        <v>3164.9692669243232</v>
      </c>
      <c r="O134" s="70">
        <v>645.67618557769094</v>
      </c>
      <c r="P134" s="70">
        <v>4624.1376193746328</v>
      </c>
      <c r="Q134" s="70">
        <v>4196.6566861009842</v>
      </c>
      <c r="R134" s="70">
        <v>2722.6671746593474</v>
      </c>
      <c r="S134" s="70">
        <v>1257.5128201118587</v>
      </c>
      <c r="T134" s="70">
        <v>7934.0334662018195</v>
      </c>
      <c r="U134" s="70">
        <v>1377.5968587647399</v>
      </c>
      <c r="V134" s="76">
        <v>47829.874389859797</v>
      </c>
      <c r="W134" s="70">
        <v>1160.7591284533835</v>
      </c>
      <c r="X134" s="82">
        <v>34907.960624634092</v>
      </c>
      <c r="Y134" s="70">
        <v>14849.382092820926</v>
      </c>
      <c r="Z134" s="70">
        <v>5053.516783329017</v>
      </c>
      <c r="AA134" s="70">
        <v>4608.631389237371</v>
      </c>
      <c r="AB134" s="70">
        <v>13733.802083363928</v>
      </c>
      <c r="AC134" s="32">
        <v>5864.379107170028</v>
      </c>
      <c r="AD134" s="32">
        <v>12642.229070621801</v>
      </c>
      <c r="AE134" s="70">
        <v>8544.2469762775963</v>
      </c>
      <c r="AF134" s="70">
        <v>7377.7481926010405</v>
      </c>
      <c r="AG134" s="70">
        <v>22561.895395116018</v>
      </c>
      <c r="AH134" s="70">
        <v>10204.437826607575</v>
      </c>
      <c r="AI134" s="70">
        <v>15467.692108055951</v>
      </c>
      <c r="AJ134" s="70">
        <v>21725.017091637943</v>
      </c>
      <c r="AK134" s="70">
        <v>8741.2030051776783</v>
      </c>
      <c r="AL134" s="70">
        <v>11220.94259584776</v>
      </c>
      <c r="AM134" s="70">
        <v>4399.0699104100004</v>
      </c>
      <c r="AN134" s="70">
        <v>9538.4903884018822</v>
      </c>
      <c r="AO134" s="70">
        <v>13355.941035497413</v>
      </c>
      <c r="AP134" s="87">
        <v>2838.737578706875</v>
      </c>
      <c r="AQ134" s="70">
        <v>28571.762482087412</v>
      </c>
      <c r="AR134" s="70">
        <v>7819.5753137198499</v>
      </c>
      <c r="AS134" s="70">
        <v>22598.280003436834</v>
      </c>
      <c r="AT134" s="70">
        <v>12634.709084923348</v>
      </c>
      <c r="AU134" s="70">
        <v>1930.5291988741801</v>
      </c>
      <c r="AV134" s="70">
        <v>7403.4148123236282</v>
      </c>
      <c r="AW134" s="70">
        <v>4600.8213044470322</v>
      </c>
      <c r="AX134" s="70">
        <v>532.14804950763744</v>
      </c>
      <c r="AY134" s="70">
        <v>5793.6868030938567</v>
      </c>
      <c r="AZ134" s="70">
        <v>1248.4208636060125</v>
      </c>
      <c r="BA134" s="70">
        <v>2496.2278290074901</v>
      </c>
      <c r="BB134" s="70">
        <v>7761.8531008206819</v>
      </c>
      <c r="BC134" s="70">
        <v>6013.1429381986609</v>
      </c>
      <c r="BD134" s="70">
        <v>10475.089390355235</v>
      </c>
      <c r="BE134" s="70">
        <v>2228.1243617790119</v>
      </c>
      <c r="BF134" s="70">
        <v>3439.3451420733672</v>
      </c>
      <c r="BG134" s="70">
        <v>3308.3462838583005</v>
      </c>
      <c r="BH134" s="70">
        <v>3318.9222395399611</v>
      </c>
      <c r="BI134" s="70">
        <v>2524.9869263919363</v>
      </c>
      <c r="BJ134" s="70">
        <v>4937.5128172763989</v>
      </c>
      <c r="BK134" s="70">
        <v>637.32185296121224</v>
      </c>
      <c r="BL134" s="70">
        <v>12709.848498758925</v>
      </c>
      <c r="BM134" s="70">
        <v>4034.3616008527756</v>
      </c>
      <c r="BN134" s="70">
        <v>3657.990055064407</v>
      </c>
      <c r="BO134" s="70">
        <v>6208.3843747339006</v>
      </c>
      <c r="BP134" s="70">
        <v>8192.7927376871303</v>
      </c>
      <c r="BQ134" s="70">
        <v>1282.8471813270414</v>
      </c>
      <c r="BR134" s="70">
        <v>9773.9003558204586</v>
      </c>
      <c r="BS134" s="70">
        <v>0</v>
      </c>
      <c r="BT134" s="22">
        <v>561680.56286556285</v>
      </c>
      <c r="BU134" s="22">
        <v>0</v>
      </c>
      <c r="BV134" s="22">
        <v>0</v>
      </c>
      <c r="BW134" s="22">
        <v>0</v>
      </c>
      <c r="BX134" s="22">
        <v>191208.43434972226</v>
      </c>
      <c r="BY134" s="22">
        <v>89725.002784715165</v>
      </c>
      <c r="BZ134" s="22">
        <v>0</v>
      </c>
      <c r="CA134" s="22">
        <v>280933.43713443744</v>
      </c>
      <c r="CB134" s="22">
        <v>842614</v>
      </c>
      <c r="CD134" s="22">
        <f t="shared" si="7"/>
        <v>0</v>
      </c>
      <c r="CE134" s="22">
        <f t="shared" si="8"/>
        <v>0</v>
      </c>
      <c r="CF134" s="22">
        <f t="shared" si="9"/>
        <v>0</v>
      </c>
    </row>
    <row r="135" spans="1:84" s="42" customFormat="1" x14ac:dyDescent="0.3">
      <c r="B135" s="43" t="s">
        <v>441</v>
      </c>
      <c r="C135" s="42">
        <f t="shared" si="10"/>
        <v>131</v>
      </c>
      <c r="D135" s="93">
        <v>501.99548482180262</v>
      </c>
      <c r="E135" s="93">
        <v>163.37341099151917</v>
      </c>
      <c r="F135" s="93">
        <v>11.58983764501188</v>
      </c>
      <c r="G135" s="32">
        <v>74.015693241991386</v>
      </c>
      <c r="H135" s="76">
        <v>310.33162351391258</v>
      </c>
      <c r="I135" s="70">
        <v>134.2766045979071</v>
      </c>
      <c r="J135" s="70">
        <v>49.337522163438187</v>
      </c>
      <c r="K135" s="93">
        <v>197.96861239349462</v>
      </c>
      <c r="L135" s="70">
        <v>10.712192896280079</v>
      </c>
      <c r="M135" s="70">
        <v>425.31408112555289</v>
      </c>
      <c r="N135" s="70">
        <v>170.70290324652245</v>
      </c>
      <c r="O135" s="70">
        <v>20.273190806677636</v>
      </c>
      <c r="P135" s="70">
        <v>533.63036841568692</v>
      </c>
      <c r="Q135" s="70">
        <v>863.73731014425596</v>
      </c>
      <c r="R135" s="70">
        <v>366.51224297479689</v>
      </c>
      <c r="S135" s="70">
        <v>66.800230440826169</v>
      </c>
      <c r="T135" s="70">
        <v>222.26956012078222</v>
      </c>
      <c r="U135" s="70">
        <v>49.811059731235346</v>
      </c>
      <c r="V135" s="76">
        <v>42.759052714781077</v>
      </c>
      <c r="W135" s="70">
        <v>33.970372276001136</v>
      </c>
      <c r="X135" s="82">
        <v>650.41523671430468</v>
      </c>
      <c r="Y135" s="70">
        <v>544.61761744823184</v>
      </c>
      <c r="Z135" s="70">
        <v>223.97621099488032</v>
      </c>
      <c r="AA135" s="70">
        <v>150.40671844515143</v>
      </c>
      <c r="AB135" s="70">
        <v>1065.0390520397925</v>
      </c>
      <c r="AC135" s="44">
        <v>209.50904939936905</v>
      </c>
      <c r="AD135" s="32">
        <v>214.07475170946054</v>
      </c>
      <c r="AE135" s="70">
        <v>105.97678263597891</v>
      </c>
      <c r="AF135" s="70">
        <v>470.34819633444499</v>
      </c>
      <c r="AG135" s="70">
        <v>788.20398846413309</v>
      </c>
      <c r="AH135" s="70">
        <v>705.18153364512534</v>
      </c>
      <c r="AI135" s="70">
        <v>1156.4775935971586</v>
      </c>
      <c r="AJ135" s="70">
        <v>2040.9215446903042</v>
      </c>
      <c r="AK135" s="70">
        <v>737.88984135930934</v>
      </c>
      <c r="AL135" s="70">
        <v>338.77371530228118</v>
      </c>
      <c r="AM135" s="70">
        <v>321.30745082896487</v>
      </c>
      <c r="AN135" s="70">
        <v>635.1698051266136</v>
      </c>
      <c r="AO135" s="70">
        <v>391.69960911367497</v>
      </c>
      <c r="AP135" s="87">
        <v>50.201955453448456</v>
      </c>
      <c r="AQ135" s="70">
        <v>2002.8299258252653</v>
      </c>
      <c r="AR135" s="70">
        <v>646.38075622159715</v>
      </c>
      <c r="AS135" s="70">
        <v>320.06875408393546</v>
      </c>
      <c r="AT135" s="70">
        <v>691.41124717913385</v>
      </c>
      <c r="AU135" s="70">
        <v>10.362193303101476</v>
      </c>
      <c r="AV135" s="70">
        <v>34.150609980424314</v>
      </c>
      <c r="AW135" s="70">
        <v>31.857965703958605</v>
      </c>
      <c r="AX135" s="70">
        <v>22.757031516537271</v>
      </c>
      <c r="AY135" s="70">
        <v>215.003091790686</v>
      </c>
      <c r="AZ135" s="70">
        <v>7.9470292386307184</v>
      </c>
      <c r="BA135" s="70">
        <v>23.211928516934133</v>
      </c>
      <c r="BB135" s="70">
        <v>52.688162734262242</v>
      </c>
      <c r="BC135" s="70">
        <v>66.051425768045007</v>
      </c>
      <c r="BD135" s="70">
        <v>54.532813925152283</v>
      </c>
      <c r="BE135" s="70">
        <v>61.643552631947067</v>
      </c>
      <c r="BF135" s="70">
        <v>67.14485010355105</v>
      </c>
      <c r="BG135" s="70">
        <v>93.885425685287998</v>
      </c>
      <c r="BH135" s="70">
        <v>28.683926827337885</v>
      </c>
      <c r="BI135" s="70">
        <v>42.287506245866403</v>
      </c>
      <c r="BJ135" s="70">
        <v>177.22037279787054</v>
      </c>
      <c r="BK135" s="70">
        <v>14.94054814569202</v>
      </c>
      <c r="BL135" s="70">
        <v>131.52822242417582</v>
      </c>
      <c r="BM135" s="70">
        <v>119.62008866382405</v>
      </c>
      <c r="BN135" s="70">
        <v>9.6219453170155465</v>
      </c>
      <c r="BO135" s="70">
        <v>190.34517993719297</v>
      </c>
      <c r="BP135" s="70">
        <v>514.06282843013639</v>
      </c>
      <c r="BQ135" s="70">
        <v>16.532025159703331</v>
      </c>
      <c r="BR135" s="70">
        <v>138.03581980754652</v>
      </c>
      <c r="BS135" s="70">
        <v>0</v>
      </c>
      <c r="BT135" s="44">
        <v>20834.377235529915</v>
      </c>
      <c r="BU135" s="44">
        <v>0</v>
      </c>
      <c r="BV135" s="44">
        <v>0</v>
      </c>
      <c r="BW135" s="44">
        <v>0</v>
      </c>
      <c r="BX135" s="44">
        <v>12162.247778651597</v>
      </c>
      <c r="BY135" s="44">
        <v>5873.3749858184856</v>
      </c>
      <c r="BZ135" s="44">
        <v>0</v>
      </c>
      <c r="CA135" s="44">
        <v>18035.622764470085</v>
      </c>
      <c r="CB135" s="44">
        <v>38870</v>
      </c>
      <c r="CD135" s="44">
        <f t="shared" si="7"/>
        <v>0</v>
      </c>
      <c r="CE135" s="44">
        <f t="shared" si="8"/>
        <v>0</v>
      </c>
      <c r="CF135" s="44">
        <f t="shared" si="9"/>
        <v>0</v>
      </c>
    </row>
    <row r="136" spans="1:84" s="42" customFormat="1" x14ac:dyDescent="0.3">
      <c r="B136" s="45" t="s">
        <v>442</v>
      </c>
      <c r="C136" s="42">
        <f t="shared" si="10"/>
        <v>132</v>
      </c>
      <c r="D136" s="93">
        <v>6057.620534470846</v>
      </c>
      <c r="E136" s="93">
        <v>3402.012791913779</v>
      </c>
      <c r="F136" s="93">
        <v>372.31045753561864</v>
      </c>
      <c r="G136" s="32">
        <v>239.04636398458311</v>
      </c>
      <c r="H136" s="76">
        <v>1197.4837905797731</v>
      </c>
      <c r="I136" s="70">
        <v>525.48432618200343</v>
      </c>
      <c r="J136" s="70">
        <v>203.15377257097336</v>
      </c>
      <c r="K136" s="93">
        <v>6172.6745060910125</v>
      </c>
      <c r="L136" s="70">
        <v>300.71832366880358</v>
      </c>
      <c r="M136" s="70">
        <v>5296.6141286270486</v>
      </c>
      <c r="N136" s="70">
        <v>2313.9988291032623</v>
      </c>
      <c r="O136" s="70">
        <v>385.47165913080261</v>
      </c>
      <c r="P136" s="70">
        <v>1045.746365276771</v>
      </c>
      <c r="Q136" s="70">
        <v>1610.7480539706785</v>
      </c>
      <c r="R136" s="70">
        <v>1602.6682457226104</v>
      </c>
      <c r="S136" s="70">
        <v>821.67754965289123</v>
      </c>
      <c r="T136" s="70">
        <v>1642.5450470625178</v>
      </c>
      <c r="U136" s="70">
        <v>416.35355060383864</v>
      </c>
      <c r="V136" s="76">
        <v>6793.9891228281504</v>
      </c>
      <c r="W136" s="70">
        <v>469.33108887505722</v>
      </c>
      <c r="X136" s="82">
        <v>1744.0091412480456</v>
      </c>
      <c r="Y136" s="70">
        <v>984.00327602033758</v>
      </c>
      <c r="Z136" s="70">
        <v>1135.2562523754457</v>
      </c>
      <c r="AA136" s="70">
        <v>1493.6979266560418</v>
      </c>
      <c r="AB136" s="70">
        <v>1651.1609354140076</v>
      </c>
      <c r="AC136" s="44">
        <v>2303.4044347399827</v>
      </c>
      <c r="AD136" s="32">
        <v>1091.9356860521682</v>
      </c>
      <c r="AE136" s="70">
        <v>726.42941236710919</v>
      </c>
      <c r="AF136" s="70">
        <v>1457.4140592520459</v>
      </c>
      <c r="AG136" s="70">
        <v>2263.7977552104271</v>
      </c>
      <c r="AH136" s="70">
        <v>1283.2244136502939</v>
      </c>
      <c r="AI136" s="70">
        <v>1628.6847550240229</v>
      </c>
      <c r="AJ136" s="70">
        <v>2151.4444082689424</v>
      </c>
      <c r="AK136" s="70">
        <v>1157.3332831506621</v>
      </c>
      <c r="AL136" s="70">
        <v>1150.185886703393</v>
      </c>
      <c r="AM136" s="70">
        <v>1544.5428141598472</v>
      </c>
      <c r="AN136" s="70">
        <v>918.62295928264064</v>
      </c>
      <c r="AO136" s="70">
        <v>12743.008054382428</v>
      </c>
      <c r="AP136" s="87">
        <v>764.63805549763572</v>
      </c>
      <c r="AQ136" s="70">
        <v>11232.855599327781</v>
      </c>
      <c r="AR136" s="70">
        <v>1221.8584687370478</v>
      </c>
      <c r="AS136" s="70">
        <v>7992.6117730410806</v>
      </c>
      <c r="AT136" s="70">
        <v>6397.9791450449129</v>
      </c>
      <c r="AU136" s="70">
        <v>90.744917864717038</v>
      </c>
      <c r="AV136" s="70">
        <v>1871.0728033435059</v>
      </c>
      <c r="AW136" s="70">
        <v>588.70272672116687</v>
      </c>
      <c r="AX136" s="70">
        <v>553.1526980249962</v>
      </c>
      <c r="AY136" s="70">
        <v>7737.4551427653469</v>
      </c>
      <c r="AZ136" s="70">
        <v>344.54657765394649</v>
      </c>
      <c r="BA136" s="70">
        <v>341.03460400600113</v>
      </c>
      <c r="BB136" s="70">
        <v>4211.3037872483055</v>
      </c>
      <c r="BC136" s="70">
        <v>737.02941890580757</v>
      </c>
      <c r="BD136" s="70">
        <v>3020.8432285488188</v>
      </c>
      <c r="BE136" s="70">
        <v>706.41939770911438</v>
      </c>
      <c r="BF136" s="70">
        <v>1288.7911591394256</v>
      </c>
      <c r="BG136" s="70">
        <v>619.01968392187894</v>
      </c>
      <c r="BH136" s="70">
        <v>996.27309042956063</v>
      </c>
      <c r="BI136" s="70">
        <v>400.74105678151028</v>
      </c>
      <c r="BJ136" s="70">
        <v>2481.9282138203566</v>
      </c>
      <c r="BK136" s="70">
        <v>212.46937053316566</v>
      </c>
      <c r="BL136" s="70">
        <v>4147.4662716571347</v>
      </c>
      <c r="BM136" s="70">
        <v>1802.6363083259387</v>
      </c>
      <c r="BN136" s="70">
        <v>822.15574127943751</v>
      </c>
      <c r="BO136" s="70">
        <v>2516.4358866575417</v>
      </c>
      <c r="BP136" s="70">
        <v>5088.009296021246</v>
      </c>
      <c r="BQ136" s="70">
        <v>347.74841341937611</v>
      </c>
      <c r="BR136" s="70">
        <v>2979.7113234040339</v>
      </c>
      <c r="BS136" s="70">
        <v>0</v>
      </c>
      <c r="BT136" s="44">
        <v>149813.43812163972</v>
      </c>
      <c r="BU136" s="44">
        <v>0</v>
      </c>
      <c r="BV136" s="44">
        <v>0</v>
      </c>
      <c r="BW136" s="44">
        <v>0</v>
      </c>
      <c r="BX136" s="44">
        <v>230167.6468412742</v>
      </c>
      <c r="BY136" s="44">
        <v>14127.915037086083</v>
      </c>
      <c r="BZ136" s="44">
        <v>0</v>
      </c>
      <c r="CA136" s="44">
        <v>244295.56187836031</v>
      </c>
      <c r="CB136" s="44">
        <v>394109</v>
      </c>
      <c r="CD136" s="44">
        <f t="shared" si="7"/>
        <v>0</v>
      </c>
      <c r="CE136" s="44">
        <f t="shared" si="8"/>
        <v>0</v>
      </c>
      <c r="CF136" s="44">
        <f t="shared" si="9"/>
        <v>0</v>
      </c>
    </row>
    <row r="137" spans="1:84" s="42" customFormat="1" x14ac:dyDescent="0.3">
      <c r="B137" s="45" t="s">
        <v>443</v>
      </c>
      <c r="C137" s="42">
        <f t="shared" si="10"/>
        <v>133</v>
      </c>
      <c r="D137" s="93">
        <v>0</v>
      </c>
      <c r="E137" s="93">
        <v>0</v>
      </c>
      <c r="F137" s="93">
        <v>0</v>
      </c>
      <c r="G137" s="32">
        <v>0</v>
      </c>
      <c r="H137" s="76">
        <v>0</v>
      </c>
      <c r="I137" s="70">
        <v>0</v>
      </c>
      <c r="J137" s="70">
        <v>0</v>
      </c>
      <c r="K137" s="93">
        <v>0</v>
      </c>
      <c r="L137" s="70">
        <v>0</v>
      </c>
      <c r="M137" s="70">
        <v>0</v>
      </c>
      <c r="N137" s="70">
        <v>0</v>
      </c>
      <c r="O137" s="70">
        <v>0</v>
      </c>
      <c r="P137" s="70">
        <v>0</v>
      </c>
      <c r="Q137" s="70">
        <v>0</v>
      </c>
      <c r="R137" s="70">
        <v>0</v>
      </c>
      <c r="S137" s="70">
        <v>0</v>
      </c>
      <c r="T137" s="70">
        <v>0</v>
      </c>
      <c r="U137" s="70">
        <v>0</v>
      </c>
      <c r="V137" s="76">
        <v>0</v>
      </c>
      <c r="W137" s="70">
        <v>0</v>
      </c>
      <c r="X137" s="82">
        <v>0</v>
      </c>
      <c r="Y137" s="70">
        <v>0</v>
      </c>
      <c r="Z137" s="70">
        <v>0</v>
      </c>
      <c r="AA137" s="70">
        <v>0</v>
      </c>
      <c r="AB137" s="70">
        <v>0</v>
      </c>
      <c r="AC137" s="44">
        <v>0</v>
      </c>
      <c r="AD137" s="32">
        <v>0</v>
      </c>
      <c r="AE137" s="70">
        <v>0</v>
      </c>
      <c r="AF137" s="70">
        <v>0</v>
      </c>
      <c r="AG137" s="70">
        <v>0</v>
      </c>
      <c r="AH137" s="70">
        <v>0</v>
      </c>
      <c r="AI137" s="70">
        <v>0</v>
      </c>
      <c r="AJ137" s="70">
        <v>0</v>
      </c>
      <c r="AK137" s="70">
        <v>0</v>
      </c>
      <c r="AL137" s="70">
        <v>0</v>
      </c>
      <c r="AM137" s="70">
        <v>0</v>
      </c>
      <c r="AN137" s="70">
        <v>0</v>
      </c>
      <c r="AO137" s="70">
        <v>0</v>
      </c>
      <c r="AP137" s="87">
        <v>0</v>
      </c>
      <c r="AQ137" s="70">
        <v>0</v>
      </c>
      <c r="AR137" s="70">
        <v>0</v>
      </c>
      <c r="AS137" s="70">
        <v>0</v>
      </c>
      <c r="AT137" s="70">
        <v>0</v>
      </c>
      <c r="AU137" s="70">
        <v>0</v>
      </c>
      <c r="AV137" s="70">
        <v>0</v>
      </c>
      <c r="AW137" s="70">
        <v>0</v>
      </c>
      <c r="AX137" s="70">
        <v>0</v>
      </c>
      <c r="AY137" s="70">
        <v>0</v>
      </c>
      <c r="AZ137" s="70">
        <v>0</v>
      </c>
      <c r="BA137" s="70">
        <v>0</v>
      </c>
      <c r="BB137" s="70">
        <v>0</v>
      </c>
      <c r="BC137" s="70">
        <v>0</v>
      </c>
      <c r="BD137" s="70">
        <v>0</v>
      </c>
      <c r="BE137" s="70">
        <v>0</v>
      </c>
      <c r="BF137" s="70">
        <v>0</v>
      </c>
      <c r="BG137" s="70">
        <v>0</v>
      </c>
      <c r="BH137" s="70">
        <v>0</v>
      </c>
      <c r="BI137" s="70">
        <v>0</v>
      </c>
      <c r="BJ137" s="70">
        <v>0</v>
      </c>
      <c r="BK137" s="70">
        <v>0</v>
      </c>
      <c r="BL137" s="70">
        <v>0</v>
      </c>
      <c r="BM137" s="70">
        <v>0</v>
      </c>
      <c r="BN137" s="70">
        <v>0</v>
      </c>
      <c r="BO137" s="70">
        <v>0</v>
      </c>
      <c r="BP137" s="70">
        <v>0</v>
      </c>
      <c r="BQ137" s="70">
        <v>0</v>
      </c>
      <c r="BR137" s="70">
        <v>0</v>
      </c>
      <c r="BS137" s="70">
        <v>0</v>
      </c>
      <c r="BT137" s="44">
        <v>0</v>
      </c>
      <c r="BU137" s="44">
        <v>0</v>
      </c>
      <c r="BV137" s="44">
        <v>0</v>
      </c>
      <c r="BW137" s="44">
        <v>0</v>
      </c>
      <c r="BX137" s="44">
        <v>0</v>
      </c>
      <c r="BY137" s="44">
        <v>0</v>
      </c>
      <c r="BZ137" s="44">
        <v>0</v>
      </c>
      <c r="CA137" s="44">
        <v>0</v>
      </c>
      <c r="CB137" s="44">
        <v>0</v>
      </c>
      <c r="CD137" s="44">
        <f t="shared" si="7"/>
        <v>0</v>
      </c>
      <c r="CE137" s="44">
        <f t="shared" si="8"/>
        <v>0</v>
      </c>
      <c r="CF137" s="44">
        <f t="shared" si="9"/>
        <v>0</v>
      </c>
    </row>
    <row r="138" spans="1:84" s="42" customFormat="1" x14ac:dyDescent="0.3">
      <c r="B138" s="45" t="s">
        <v>444</v>
      </c>
      <c r="C138" s="42">
        <f t="shared" si="10"/>
        <v>134</v>
      </c>
      <c r="D138" s="93">
        <v>74.834400194766374</v>
      </c>
      <c r="E138" s="93">
        <v>93.197260551628119</v>
      </c>
      <c r="F138" s="93">
        <v>7.819113316964958</v>
      </c>
      <c r="G138" s="32">
        <v>43.187141805721971</v>
      </c>
      <c r="H138" s="76">
        <v>96.942431869916248</v>
      </c>
      <c r="I138" s="70">
        <v>59.885006763395374</v>
      </c>
      <c r="J138" s="70">
        <v>21.653784512542323</v>
      </c>
      <c r="K138" s="93">
        <v>293.74279514588687</v>
      </c>
      <c r="L138" s="70">
        <v>13.252194754664348</v>
      </c>
      <c r="M138" s="70">
        <v>384.44578649085992</v>
      </c>
      <c r="N138" s="70">
        <v>660.92720795096955</v>
      </c>
      <c r="O138" s="70">
        <v>183.9680815343194</v>
      </c>
      <c r="P138" s="70">
        <v>60.514187802142658</v>
      </c>
      <c r="Q138" s="70">
        <v>88.481311376620397</v>
      </c>
      <c r="R138" s="70">
        <v>90.198090578458078</v>
      </c>
      <c r="S138" s="70">
        <v>81.332774203639758</v>
      </c>
      <c r="T138" s="70">
        <v>234.64953387395533</v>
      </c>
      <c r="U138" s="70">
        <v>76.065483258109083</v>
      </c>
      <c r="V138" s="76">
        <v>92.842378203368909</v>
      </c>
      <c r="W138" s="70">
        <v>9.0000365495796775</v>
      </c>
      <c r="X138" s="82">
        <v>65.180000168954379</v>
      </c>
      <c r="Y138" s="70">
        <v>102.36133136757635</v>
      </c>
      <c r="Z138" s="70">
        <v>181.72871792429595</v>
      </c>
      <c r="AA138" s="70">
        <v>51.631213974707023</v>
      </c>
      <c r="AB138" s="70">
        <v>449.22565098821849</v>
      </c>
      <c r="AC138" s="44">
        <v>154.19138232285161</v>
      </c>
      <c r="AD138" s="32">
        <v>96.953191687840913</v>
      </c>
      <c r="AE138" s="70">
        <v>47.262853588311053</v>
      </c>
      <c r="AF138" s="70">
        <v>301.40158231408907</v>
      </c>
      <c r="AG138" s="70">
        <v>1216.1329868802341</v>
      </c>
      <c r="AH138" s="70">
        <v>388.19149060703819</v>
      </c>
      <c r="AI138" s="70">
        <v>476.60036385794314</v>
      </c>
      <c r="AJ138" s="70">
        <v>1104.3504190856777</v>
      </c>
      <c r="AK138" s="70">
        <v>349.50618783173883</v>
      </c>
      <c r="AL138" s="70">
        <v>733.46262751976906</v>
      </c>
      <c r="AM138" s="70">
        <v>258.27092833126193</v>
      </c>
      <c r="AN138" s="70">
        <v>377.60103055452282</v>
      </c>
      <c r="AO138" s="70">
        <v>239.9587546414617</v>
      </c>
      <c r="AP138" s="87">
        <v>35.537505215114052</v>
      </c>
      <c r="AQ138" s="70">
        <v>1614.9986253525681</v>
      </c>
      <c r="AR138" s="70">
        <v>342.39106948965184</v>
      </c>
      <c r="AS138" s="70">
        <v>517.61496980214804</v>
      </c>
      <c r="AT138" s="70">
        <v>478.6622473050698</v>
      </c>
      <c r="AU138" s="70">
        <v>5.6498135676340606</v>
      </c>
      <c r="AV138" s="70">
        <v>32.44410991537984</v>
      </c>
      <c r="AW138" s="70">
        <v>29.817539272721849</v>
      </c>
      <c r="AX138" s="70">
        <v>50.344290443259595</v>
      </c>
      <c r="AY138" s="70">
        <v>1672.9437448958463</v>
      </c>
      <c r="AZ138" s="70">
        <v>37.563911337917979</v>
      </c>
      <c r="BA138" s="70">
        <v>38.454959455176564</v>
      </c>
      <c r="BB138" s="70">
        <v>52.488698757992111</v>
      </c>
      <c r="BC138" s="70">
        <v>170.3349514378298</v>
      </c>
      <c r="BD138" s="70">
        <v>94.09331411890372</v>
      </c>
      <c r="BE138" s="70">
        <v>67.438469214052233</v>
      </c>
      <c r="BF138" s="70">
        <v>116.54749478161931</v>
      </c>
      <c r="BG138" s="70">
        <v>89.979697049351856</v>
      </c>
      <c r="BH138" s="70">
        <v>58.372186301368487</v>
      </c>
      <c r="BI138" s="70">
        <v>47.268007820801188</v>
      </c>
      <c r="BJ138" s="70">
        <v>278.39937802996167</v>
      </c>
      <c r="BK138" s="70">
        <v>16.614206907617358</v>
      </c>
      <c r="BL138" s="70">
        <v>127.09126110713783</v>
      </c>
      <c r="BM138" s="70">
        <v>128.59100889364171</v>
      </c>
      <c r="BN138" s="70">
        <v>27.758420485525544</v>
      </c>
      <c r="BO138" s="70">
        <v>110.1165667079845</v>
      </c>
      <c r="BP138" s="70">
        <v>372.54677813606992</v>
      </c>
      <c r="BQ138" s="70">
        <v>25.216005735347064</v>
      </c>
      <c r="BR138" s="70">
        <v>202.63608955097962</v>
      </c>
      <c r="BS138" s="70">
        <v>0</v>
      </c>
      <c r="BT138" s="44">
        <v>16102.865035472676</v>
      </c>
      <c r="BU138" s="44">
        <v>0</v>
      </c>
      <c r="BV138" s="44">
        <v>0</v>
      </c>
      <c r="BW138" s="44">
        <v>0</v>
      </c>
      <c r="BX138" s="44">
        <v>24902.859891006432</v>
      </c>
      <c r="BY138" s="44">
        <v>7043.2750735208992</v>
      </c>
      <c r="BZ138" s="44">
        <v>0</v>
      </c>
      <c r="CA138" s="44">
        <v>31946.134964527329</v>
      </c>
      <c r="CB138" s="44">
        <v>48049</v>
      </c>
      <c r="CD138" s="44">
        <f t="shared" si="7"/>
        <v>0</v>
      </c>
      <c r="CE138" s="44">
        <f t="shared" si="8"/>
        <v>0</v>
      </c>
      <c r="CF138" s="44">
        <f t="shared" si="9"/>
        <v>0</v>
      </c>
    </row>
    <row r="139" spans="1:84" s="42" customFormat="1" x14ac:dyDescent="0.3">
      <c r="B139" s="45" t="s">
        <v>443</v>
      </c>
      <c r="C139" s="42">
        <f t="shared" si="10"/>
        <v>135</v>
      </c>
      <c r="D139" s="93">
        <v>0</v>
      </c>
      <c r="E139" s="93">
        <v>0</v>
      </c>
      <c r="F139" s="93">
        <v>0</v>
      </c>
      <c r="G139" s="32">
        <v>0</v>
      </c>
      <c r="H139" s="76">
        <v>0</v>
      </c>
      <c r="I139" s="70">
        <v>0</v>
      </c>
      <c r="J139" s="70">
        <v>0</v>
      </c>
      <c r="K139" s="93">
        <v>0</v>
      </c>
      <c r="L139" s="70">
        <v>0</v>
      </c>
      <c r="M139" s="70">
        <v>0</v>
      </c>
      <c r="N139" s="70">
        <v>0</v>
      </c>
      <c r="O139" s="70">
        <v>0</v>
      </c>
      <c r="P139" s="70">
        <v>0</v>
      </c>
      <c r="Q139" s="70">
        <v>0</v>
      </c>
      <c r="R139" s="70">
        <v>0</v>
      </c>
      <c r="S139" s="70">
        <v>0</v>
      </c>
      <c r="T139" s="70">
        <v>0</v>
      </c>
      <c r="U139" s="70">
        <v>0</v>
      </c>
      <c r="V139" s="76">
        <v>0</v>
      </c>
      <c r="W139" s="70">
        <v>0</v>
      </c>
      <c r="X139" s="82">
        <v>0</v>
      </c>
      <c r="Y139" s="70">
        <v>0</v>
      </c>
      <c r="Z139" s="70">
        <v>0</v>
      </c>
      <c r="AA139" s="70">
        <v>0</v>
      </c>
      <c r="AB139" s="70">
        <v>0</v>
      </c>
      <c r="AC139" s="44">
        <v>0</v>
      </c>
      <c r="AD139" s="32">
        <v>0</v>
      </c>
      <c r="AE139" s="70">
        <v>0</v>
      </c>
      <c r="AF139" s="70">
        <v>0</v>
      </c>
      <c r="AG139" s="70">
        <v>0</v>
      </c>
      <c r="AH139" s="70">
        <v>0</v>
      </c>
      <c r="AI139" s="70">
        <v>0</v>
      </c>
      <c r="AJ139" s="70">
        <v>0</v>
      </c>
      <c r="AK139" s="70">
        <v>0</v>
      </c>
      <c r="AL139" s="70">
        <v>0</v>
      </c>
      <c r="AM139" s="70">
        <v>0</v>
      </c>
      <c r="AN139" s="70">
        <v>0</v>
      </c>
      <c r="AO139" s="70">
        <v>0</v>
      </c>
      <c r="AP139" s="87">
        <v>0</v>
      </c>
      <c r="AQ139" s="70">
        <v>0</v>
      </c>
      <c r="AR139" s="70">
        <v>0</v>
      </c>
      <c r="AS139" s="70">
        <v>0</v>
      </c>
      <c r="AT139" s="70">
        <v>0</v>
      </c>
      <c r="AU139" s="70">
        <v>0</v>
      </c>
      <c r="AV139" s="70">
        <v>0</v>
      </c>
      <c r="AW139" s="70">
        <v>0</v>
      </c>
      <c r="AX139" s="70">
        <v>0</v>
      </c>
      <c r="AY139" s="70">
        <v>0</v>
      </c>
      <c r="AZ139" s="70">
        <v>0</v>
      </c>
      <c r="BA139" s="70">
        <v>0</v>
      </c>
      <c r="BB139" s="70">
        <v>0</v>
      </c>
      <c r="BC139" s="70">
        <v>0</v>
      </c>
      <c r="BD139" s="70">
        <v>0</v>
      </c>
      <c r="BE139" s="70">
        <v>0</v>
      </c>
      <c r="BF139" s="70">
        <v>0</v>
      </c>
      <c r="BG139" s="70">
        <v>0</v>
      </c>
      <c r="BH139" s="70">
        <v>0</v>
      </c>
      <c r="BI139" s="70">
        <v>0</v>
      </c>
      <c r="BJ139" s="70">
        <v>0</v>
      </c>
      <c r="BK139" s="70">
        <v>0</v>
      </c>
      <c r="BL139" s="70">
        <v>0</v>
      </c>
      <c r="BM139" s="70">
        <v>0</v>
      </c>
      <c r="BN139" s="70">
        <v>0</v>
      </c>
      <c r="BO139" s="70">
        <v>0</v>
      </c>
      <c r="BP139" s="70">
        <v>0</v>
      </c>
      <c r="BQ139" s="70">
        <v>0</v>
      </c>
      <c r="BR139" s="70">
        <v>0</v>
      </c>
      <c r="BS139" s="70">
        <v>0</v>
      </c>
      <c r="BT139" s="44">
        <v>0</v>
      </c>
      <c r="BU139" s="44">
        <v>0</v>
      </c>
      <c r="BV139" s="44">
        <v>0</v>
      </c>
      <c r="BW139" s="44">
        <v>0</v>
      </c>
      <c r="BX139" s="44">
        <v>0</v>
      </c>
      <c r="BY139" s="44">
        <v>0</v>
      </c>
      <c r="BZ139" s="44">
        <v>0</v>
      </c>
      <c r="CA139" s="44">
        <v>0</v>
      </c>
      <c r="CB139" s="44">
        <v>0</v>
      </c>
      <c r="CD139" s="44">
        <f t="shared" si="7"/>
        <v>0</v>
      </c>
      <c r="CE139" s="44">
        <f t="shared" si="8"/>
        <v>0</v>
      </c>
      <c r="CF139" s="44">
        <f t="shared" si="9"/>
        <v>0</v>
      </c>
    </row>
    <row r="140" spans="1:84" s="42" customFormat="1" x14ac:dyDescent="0.3">
      <c r="B140" s="45" t="s">
        <v>445</v>
      </c>
      <c r="C140" s="42">
        <f t="shared" si="10"/>
        <v>136</v>
      </c>
      <c r="D140" s="93">
        <v>4731.3185789890549</v>
      </c>
      <c r="E140" s="93">
        <v>1555.8434529183803</v>
      </c>
      <c r="F140" s="93">
        <v>234.8888868919403</v>
      </c>
      <c r="G140" s="32">
        <v>492.56287797866463</v>
      </c>
      <c r="H140" s="76">
        <v>5921.7515734444978</v>
      </c>
      <c r="I140" s="70">
        <v>1274.4408322200554</v>
      </c>
      <c r="J140" s="70">
        <v>525.9358801274542</v>
      </c>
      <c r="K140" s="93">
        <v>5031.9564583585334</v>
      </c>
      <c r="L140" s="70">
        <v>1275.9734552941443</v>
      </c>
      <c r="M140" s="70">
        <v>4417.548569925375</v>
      </c>
      <c r="N140" s="70">
        <v>2251.371213200764</v>
      </c>
      <c r="O140" s="70">
        <v>200.81523866308248</v>
      </c>
      <c r="P140" s="70">
        <v>1036.3587186173031</v>
      </c>
      <c r="Q140" s="70">
        <v>1083.6464140716037</v>
      </c>
      <c r="R140" s="70">
        <v>750.05273009073528</v>
      </c>
      <c r="S140" s="70">
        <v>488.71091729410824</v>
      </c>
      <c r="T140" s="70">
        <v>2382.3164248719577</v>
      </c>
      <c r="U140" s="70">
        <v>393.78698663815851</v>
      </c>
      <c r="V140" s="76">
        <v>29333.251969510653</v>
      </c>
      <c r="W140" s="70">
        <v>957.48338530093724</v>
      </c>
      <c r="X140" s="82">
        <v>5154.7140098222308</v>
      </c>
      <c r="Y140" s="70">
        <v>2481.5190642248172</v>
      </c>
      <c r="Z140" s="70">
        <v>1197.2196609695332</v>
      </c>
      <c r="AA140" s="70">
        <v>1176.5144494545884</v>
      </c>
      <c r="AB140" s="70">
        <v>2719.219500254821</v>
      </c>
      <c r="AC140" s="44">
        <v>2547.5474346848782</v>
      </c>
      <c r="AD140" s="32">
        <v>3053.9889211940081</v>
      </c>
      <c r="AE140" s="70">
        <v>1895.0932550905402</v>
      </c>
      <c r="AF140" s="70">
        <v>1988.2462356170665</v>
      </c>
      <c r="AG140" s="70">
        <v>2654.6634628802985</v>
      </c>
      <c r="AH140" s="70">
        <v>2061.5177961913955</v>
      </c>
      <c r="AI140" s="70">
        <v>3022.4494848505688</v>
      </c>
      <c r="AJ140" s="70">
        <v>4606.3302892892825</v>
      </c>
      <c r="AK140" s="70">
        <v>1839.9098922864703</v>
      </c>
      <c r="AL140" s="70">
        <v>1279.0942375103523</v>
      </c>
      <c r="AM140" s="70">
        <v>1188.5392620647192</v>
      </c>
      <c r="AN140" s="70">
        <v>1393.8147709409541</v>
      </c>
      <c r="AO140" s="70">
        <v>6241.9310392978214</v>
      </c>
      <c r="AP140" s="87">
        <v>1176.6327507617621</v>
      </c>
      <c r="AQ140" s="70">
        <v>12300.104533140207</v>
      </c>
      <c r="AR140" s="70">
        <v>2332.9709923207192</v>
      </c>
      <c r="AS140" s="70">
        <v>15471.981631095539</v>
      </c>
      <c r="AT140" s="70">
        <v>5658.2232885125813</v>
      </c>
      <c r="AU140" s="70">
        <v>921.44797549519114</v>
      </c>
      <c r="AV140" s="70">
        <v>3020.0737221874979</v>
      </c>
      <c r="AW140" s="70">
        <v>2536.4987684511711</v>
      </c>
      <c r="AX140" s="70">
        <v>375.09870311888147</v>
      </c>
      <c r="AY140" s="70">
        <v>4205.3135527439217</v>
      </c>
      <c r="AZ140" s="70">
        <v>491.73757621675531</v>
      </c>
      <c r="BA140" s="70">
        <v>1442.7233160380022</v>
      </c>
      <c r="BB140" s="70">
        <v>4794.4677167266254</v>
      </c>
      <c r="BC140" s="70">
        <v>2126.0730846678052</v>
      </c>
      <c r="BD140" s="70">
        <v>14238.666494377932</v>
      </c>
      <c r="BE140" s="70">
        <v>3580.7823929046581</v>
      </c>
      <c r="BF140" s="70">
        <v>2766.8902868198115</v>
      </c>
      <c r="BG140" s="70">
        <v>1240.8677788211628</v>
      </c>
      <c r="BH140" s="70">
        <v>2259.2744782640384</v>
      </c>
      <c r="BI140" s="70">
        <v>809.93591033438736</v>
      </c>
      <c r="BJ140" s="70">
        <v>2548.7344740569324</v>
      </c>
      <c r="BK140" s="70">
        <v>358.90317215625151</v>
      </c>
      <c r="BL140" s="70">
        <v>13217.977585342362</v>
      </c>
      <c r="BM140" s="70">
        <v>1906.375125340021</v>
      </c>
      <c r="BN140" s="70">
        <v>1482.8915633716281</v>
      </c>
      <c r="BO140" s="70">
        <v>2031.3610385762322</v>
      </c>
      <c r="BP140" s="70">
        <v>2441.4256736911461</v>
      </c>
      <c r="BQ140" s="70">
        <v>684.46811130527021</v>
      </c>
      <c r="BR140" s="70">
        <v>3101.0190512177651</v>
      </c>
      <c r="BS140" s="70">
        <v>0</v>
      </c>
      <c r="BT140" s="44">
        <v>220365.24807908802</v>
      </c>
      <c r="BU140" s="44">
        <v>0</v>
      </c>
      <c r="BV140" s="44">
        <v>0</v>
      </c>
      <c r="BW140" s="44">
        <v>0</v>
      </c>
      <c r="BX140" s="44">
        <v>97393.38317817208</v>
      </c>
      <c r="BY140" s="44">
        <v>41399.368742739884</v>
      </c>
      <c r="BZ140" s="44">
        <v>0</v>
      </c>
      <c r="CA140" s="44">
        <v>138792.75192091198</v>
      </c>
      <c r="CB140" s="44">
        <v>359158</v>
      </c>
      <c r="CD140" s="44">
        <f t="shared" si="7"/>
        <v>0</v>
      </c>
      <c r="CE140" s="44">
        <f t="shared" si="8"/>
        <v>0</v>
      </c>
      <c r="CF140" s="44">
        <f t="shared" si="9"/>
        <v>0</v>
      </c>
    </row>
    <row r="141" spans="1:84" x14ac:dyDescent="0.3">
      <c r="B141" s="6" t="s">
        <v>443</v>
      </c>
      <c r="C141">
        <f t="shared" si="10"/>
        <v>137</v>
      </c>
      <c r="D141" s="93">
        <v>0</v>
      </c>
      <c r="E141" s="93">
        <v>0</v>
      </c>
      <c r="F141" s="93">
        <v>0</v>
      </c>
      <c r="G141" s="32">
        <v>0</v>
      </c>
      <c r="H141" s="76">
        <v>0</v>
      </c>
      <c r="I141" s="70">
        <v>0</v>
      </c>
      <c r="J141" s="70">
        <v>0</v>
      </c>
      <c r="K141" s="93">
        <v>0</v>
      </c>
      <c r="L141" s="70">
        <v>0</v>
      </c>
      <c r="M141" s="70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0</v>
      </c>
      <c r="S141" s="70">
        <v>0</v>
      </c>
      <c r="T141" s="70">
        <v>0</v>
      </c>
      <c r="U141" s="70">
        <v>0</v>
      </c>
      <c r="V141" s="76">
        <v>0</v>
      </c>
      <c r="W141" s="70">
        <v>0</v>
      </c>
      <c r="X141" s="82">
        <v>0</v>
      </c>
      <c r="Y141" s="70">
        <v>0</v>
      </c>
      <c r="Z141" s="70">
        <v>0</v>
      </c>
      <c r="AA141" s="70">
        <v>0</v>
      </c>
      <c r="AB141" s="70">
        <v>0</v>
      </c>
      <c r="AC141" s="32">
        <v>0</v>
      </c>
      <c r="AD141" s="32">
        <v>0</v>
      </c>
      <c r="AE141" s="70">
        <v>0</v>
      </c>
      <c r="AF141" s="70">
        <v>0</v>
      </c>
      <c r="AG141" s="70">
        <v>0</v>
      </c>
      <c r="AH141" s="70">
        <v>0</v>
      </c>
      <c r="AI141" s="70">
        <v>0</v>
      </c>
      <c r="AJ141" s="70">
        <v>0</v>
      </c>
      <c r="AK141" s="70">
        <v>0</v>
      </c>
      <c r="AL141" s="70">
        <v>0</v>
      </c>
      <c r="AM141" s="70">
        <v>0</v>
      </c>
      <c r="AN141" s="70">
        <v>0</v>
      </c>
      <c r="AO141" s="70">
        <v>0</v>
      </c>
      <c r="AP141" s="87">
        <v>0</v>
      </c>
      <c r="AQ141" s="70">
        <v>0</v>
      </c>
      <c r="AR141" s="70">
        <v>0</v>
      </c>
      <c r="AS141" s="70">
        <v>0</v>
      </c>
      <c r="AT141" s="70">
        <v>0</v>
      </c>
      <c r="AU141" s="70">
        <v>0</v>
      </c>
      <c r="AV141" s="70">
        <v>0</v>
      </c>
      <c r="AW141" s="70">
        <v>0</v>
      </c>
      <c r="AX141" s="70">
        <v>0</v>
      </c>
      <c r="AY141" s="70">
        <v>0</v>
      </c>
      <c r="AZ141" s="70">
        <v>0</v>
      </c>
      <c r="BA141" s="70">
        <v>0</v>
      </c>
      <c r="BB141" s="70">
        <v>0</v>
      </c>
      <c r="BC141" s="70">
        <v>0</v>
      </c>
      <c r="BD141" s="70">
        <v>0</v>
      </c>
      <c r="BE141" s="70">
        <v>0</v>
      </c>
      <c r="BF141" s="70">
        <v>0</v>
      </c>
      <c r="BG141" s="70">
        <v>0</v>
      </c>
      <c r="BH141" s="70">
        <v>0</v>
      </c>
      <c r="BI141" s="70">
        <v>0</v>
      </c>
      <c r="BJ141" s="70">
        <v>0</v>
      </c>
      <c r="BK141" s="70">
        <v>0</v>
      </c>
      <c r="BL141" s="70">
        <v>0</v>
      </c>
      <c r="BM141" s="70">
        <v>0</v>
      </c>
      <c r="BN141" s="70">
        <v>0</v>
      </c>
      <c r="BO141" s="70">
        <v>0</v>
      </c>
      <c r="BP141" s="70">
        <v>0</v>
      </c>
      <c r="BQ141" s="70">
        <v>0</v>
      </c>
      <c r="BR141" s="70">
        <v>0</v>
      </c>
      <c r="BS141" s="70">
        <v>0</v>
      </c>
      <c r="BT141" s="22">
        <v>0</v>
      </c>
      <c r="BU141" s="22">
        <v>0</v>
      </c>
      <c r="BV141" s="22">
        <v>0</v>
      </c>
      <c r="BW141" s="22">
        <v>0</v>
      </c>
      <c r="BX141" s="22">
        <v>0</v>
      </c>
      <c r="BY141" s="22">
        <v>0</v>
      </c>
      <c r="BZ141" s="22">
        <v>0</v>
      </c>
      <c r="CA141" s="22">
        <v>0</v>
      </c>
      <c r="CB141" s="22">
        <v>0</v>
      </c>
      <c r="CD141" s="22">
        <f t="shared" si="7"/>
        <v>0</v>
      </c>
      <c r="CE141" s="22">
        <f t="shared" si="8"/>
        <v>0</v>
      </c>
      <c r="CF141" s="22">
        <f t="shared" si="9"/>
        <v>0</v>
      </c>
    </row>
    <row r="142" spans="1:84" s="37" customFormat="1" x14ac:dyDescent="0.3">
      <c r="B142" s="38" t="s">
        <v>446</v>
      </c>
      <c r="C142" s="37">
        <f t="shared" si="10"/>
        <v>138</v>
      </c>
      <c r="D142" s="93">
        <v>146173.99999999997</v>
      </c>
      <c r="E142" s="93">
        <v>65569</v>
      </c>
      <c r="F142" s="93">
        <v>8020</v>
      </c>
      <c r="G142" s="32">
        <v>10877</v>
      </c>
      <c r="H142" s="76">
        <v>98426.000000000015</v>
      </c>
      <c r="I142" s="70">
        <v>28836.999999999993</v>
      </c>
      <c r="J142" s="70">
        <v>11659.999999999998</v>
      </c>
      <c r="K142" s="93">
        <v>214821</v>
      </c>
      <c r="L142" s="70">
        <v>40678</v>
      </c>
      <c r="M142" s="70">
        <v>204686.99999999994</v>
      </c>
      <c r="N142" s="70">
        <v>53521</v>
      </c>
      <c r="O142" s="70">
        <v>10826.000000000004</v>
      </c>
      <c r="P142" s="70">
        <v>33055.000000000007</v>
      </c>
      <c r="Q142" s="70">
        <v>36373.000000000007</v>
      </c>
      <c r="R142" s="70">
        <v>26696</v>
      </c>
      <c r="S142" s="70">
        <v>16747.999999999996</v>
      </c>
      <c r="T142" s="70">
        <v>57549.999999999985</v>
      </c>
      <c r="U142" s="70">
        <v>11076.999999999998</v>
      </c>
      <c r="V142" s="76">
        <v>336922</v>
      </c>
      <c r="W142" s="70">
        <v>34161</v>
      </c>
      <c r="X142" s="82">
        <v>120093.99999999997</v>
      </c>
      <c r="Y142" s="70">
        <v>59389</v>
      </c>
      <c r="Z142" s="70">
        <v>32078</v>
      </c>
      <c r="AA142" s="70">
        <v>34825.000000000007</v>
      </c>
      <c r="AB142" s="70">
        <v>75094</v>
      </c>
      <c r="AC142" s="39">
        <v>61818.999999999993</v>
      </c>
      <c r="AD142" s="32">
        <v>79844.999999999985</v>
      </c>
      <c r="AE142" s="70">
        <v>44607.000000000007</v>
      </c>
      <c r="AF142" s="70">
        <v>56967</v>
      </c>
      <c r="AG142" s="70">
        <v>71494</v>
      </c>
      <c r="AH142" s="70">
        <v>54960.999999999985</v>
      </c>
      <c r="AI142" s="70">
        <v>82994.999999999985</v>
      </c>
      <c r="AJ142" s="70">
        <v>124036.00000000001</v>
      </c>
      <c r="AK142" s="70">
        <v>52081</v>
      </c>
      <c r="AL142" s="70">
        <v>38950</v>
      </c>
      <c r="AM142" s="70">
        <v>39022.000000000007</v>
      </c>
      <c r="AN142" s="70">
        <v>40275</v>
      </c>
      <c r="AO142" s="70">
        <v>175287.99999999997</v>
      </c>
      <c r="AP142" s="87">
        <v>25127</v>
      </c>
      <c r="AQ142" s="70">
        <v>336289.99999999988</v>
      </c>
      <c r="AR142" s="70">
        <v>59494.999999999993</v>
      </c>
      <c r="AS142" s="70">
        <v>355560</v>
      </c>
      <c r="AT142" s="70">
        <v>187084.00000000003</v>
      </c>
      <c r="AU142" s="70">
        <v>11321.999999999998</v>
      </c>
      <c r="AV142" s="70">
        <v>30455.999999999996</v>
      </c>
      <c r="AW142" s="70">
        <v>50055</v>
      </c>
      <c r="AX142" s="70">
        <v>10866.000000000002</v>
      </c>
      <c r="AY142" s="70">
        <v>113920.00000000001</v>
      </c>
      <c r="AZ142" s="70">
        <v>11729.000000000004</v>
      </c>
      <c r="BA142" s="70">
        <v>24162</v>
      </c>
      <c r="BB142" s="70">
        <v>95736</v>
      </c>
      <c r="BC142" s="70">
        <v>42834.999999999993</v>
      </c>
      <c r="BD142" s="70">
        <v>209335</v>
      </c>
      <c r="BE142" s="70">
        <v>47044.999999999985</v>
      </c>
      <c r="BF142" s="70">
        <v>62344.000000000007</v>
      </c>
      <c r="BG142" s="70">
        <v>25978</v>
      </c>
      <c r="BH142" s="70">
        <v>60911.000000000007</v>
      </c>
      <c r="BI142" s="70">
        <v>16122</v>
      </c>
      <c r="BJ142" s="70">
        <v>61584.000000000015</v>
      </c>
      <c r="BK142" s="70">
        <v>7012.0000000000018</v>
      </c>
      <c r="BL142" s="70">
        <v>210478</v>
      </c>
      <c r="BM142" s="70">
        <v>51733.000000000007</v>
      </c>
      <c r="BN142" s="70">
        <v>34133.000000000007</v>
      </c>
      <c r="BO142" s="70">
        <v>60010.999999999985</v>
      </c>
      <c r="BP142" s="70">
        <v>89396</v>
      </c>
      <c r="BQ142" s="70">
        <v>15492</v>
      </c>
      <c r="BR142" s="70">
        <v>74559</v>
      </c>
      <c r="BS142" s="70">
        <v>0</v>
      </c>
      <c r="BT142" s="39">
        <v>5071268.0000000009</v>
      </c>
      <c r="BU142" s="39">
        <v>773468</v>
      </c>
      <c r="BV142" s="39">
        <v>1185776</v>
      </c>
      <c r="BW142" s="39">
        <v>87323</v>
      </c>
      <c r="BX142" s="39">
        <v>3747869.9999999995</v>
      </c>
      <c r="BY142" s="39">
        <v>1069397</v>
      </c>
      <c r="BZ142" s="39">
        <v>-25433</v>
      </c>
      <c r="CA142" s="39">
        <v>6838401</v>
      </c>
      <c r="CB142" s="39">
        <v>11909669</v>
      </c>
      <c r="CD142" s="39">
        <f t="shared" si="7"/>
        <v>0</v>
      </c>
      <c r="CE142" s="39">
        <f t="shared" si="8"/>
        <v>0</v>
      </c>
      <c r="CF142" s="39">
        <f t="shared" si="9"/>
        <v>0</v>
      </c>
    </row>
    <row r="143" spans="1:84" x14ac:dyDescent="0.3">
      <c r="A143" t="s">
        <v>447</v>
      </c>
      <c r="B143" s="28" t="s">
        <v>448</v>
      </c>
      <c r="C143">
        <f t="shared" si="10"/>
        <v>139</v>
      </c>
      <c r="D143" s="94">
        <v>26121</v>
      </c>
      <c r="E143" s="94">
        <v>21490</v>
      </c>
      <c r="F143" s="94">
        <v>2199</v>
      </c>
      <c r="G143" s="36">
        <v>4040</v>
      </c>
      <c r="H143" s="77">
        <v>22138</v>
      </c>
      <c r="I143" s="71">
        <v>4349</v>
      </c>
      <c r="J143" s="71">
        <v>2264</v>
      </c>
      <c r="K143" s="94">
        <v>25736</v>
      </c>
      <c r="L143" s="71">
        <v>8420</v>
      </c>
      <c r="M143" s="71">
        <v>28893</v>
      </c>
      <c r="N143" s="71">
        <v>8407</v>
      </c>
      <c r="O143" s="71">
        <v>1379</v>
      </c>
      <c r="P143" s="71">
        <v>9992</v>
      </c>
      <c r="Q143" s="71">
        <v>17703</v>
      </c>
      <c r="R143" s="71">
        <v>9781</v>
      </c>
      <c r="S143" s="71">
        <v>5910</v>
      </c>
      <c r="T143" s="71">
        <v>11483</v>
      </c>
      <c r="U143" s="71">
        <v>5677</v>
      </c>
      <c r="V143" s="77">
        <v>6968</v>
      </c>
      <c r="W143" s="71">
        <v>6275</v>
      </c>
      <c r="X143" s="83">
        <v>11285</v>
      </c>
      <c r="Y143" s="71">
        <v>9342</v>
      </c>
      <c r="Z143" s="71">
        <v>5589</v>
      </c>
      <c r="AA143" s="71">
        <v>11215</v>
      </c>
      <c r="AB143" s="71">
        <v>20552</v>
      </c>
      <c r="AC143" s="36">
        <v>20003</v>
      </c>
      <c r="AD143" s="36">
        <v>12073</v>
      </c>
      <c r="AE143" s="71">
        <v>5838</v>
      </c>
      <c r="AF143" s="71">
        <v>22659</v>
      </c>
      <c r="AG143" s="71">
        <v>10116</v>
      </c>
      <c r="AH143" s="71">
        <v>14442</v>
      </c>
      <c r="AI143" s="71">
        <v>28171</v>
      </c>
      <c r="AJ143" s="71">
        <v>20227</v>
      </c>
      <c r="AK143" s="71">
        <v>17896</v>
      </c>
      <c r="AL143" s="71">
        <v>9718</v>
      </c>
      <c r="AM143" s="71">
        <v>16132</v>
      </c>
      <c r="AN143" s="71">
        <v>11883</v>
      </c>
      <c r="AO143" s="71">
        <v>16133</v>
      </c>
      <c r="AP143" s="88">
        <v>16809</v>
      </c>
      <c r="AQ143" s="71">
        <v>126609</v>
      </c>
      <c r="AR143" s="71">
        <v>44837</v>
      </c>
      <c r="AS143" s="71">
        <v>299831</v>
      </c>
      <c r="AT143" s="71">
        <v>78373</v>
      </c>
      <c r="AU143" s="71">
        <v>5048</v>
      </c>
      <c r="AV143" s="71">
        <v>7103</v>
      </c>
      <c r="AW143" s="71">
        <v>40882</v>
      </c>
      <c r="AX143" s="71">
        <v>9604</v>
      </c>
      <c r="AY143" s="71">
        <v>47868</v>
      </c>
      <c r="AZ143" s="71">
        <v>6996</v>
      </c>
      <c r="BA143" s="71">
        <v>10394</v>
      </c>
      <c r="BB143" s="71">
        <v>17317</v>
      </c>
      <c r="BC143" s="71">
        <v>46704</v>
      </c>
      <c r="BD143" s="71">
        <v>143243</v>
      </c>
      <c r="BE143" s="71">
        <v>6713</v>
      </c>
      <c r="BF143" s="71">
        <v>52463</v>
      </c>
      <c r="BG143" s="71">
        <v>21956</v>
      </c>
      <c r="BH143" s="71">
        <v>11200</v>
      </c>
      <c r="BI143" s="71">
        <v>10547</v>
      </c>
      <c r="BJ143" s="71">
        <v>99876</v>
      </c>
      <c r="BK143" s="71">
        <v>28312</v>
      </c>
      <c r="BL143" s="71">
        <v>438035</v>
      </c>
      <c r="BM143" s="71">
        <v>246146</v>
      </c>
      <c r="BN143" s="71">
        <v>68720</v>
      </c>
      <c r="BO143" s="71">
        <v>113676</v>
      </c>
      <c r="BP143" s="71">
        <v>67773</v>
      </c>
      <c r="BQ143" s="71">
        <v>10977</v>
      </c>
      <c r="BR143" s="71">
        <v>39513</v>
      </c>
      <c r="BS143" s="71">
        <v>61996</v>
      </c>
      <c r="BT143" s="29">
        <v>2672020</v>
      </c>
      <c r="BU143" s="22">
        <v>0</v>
      </c>
      <c r="BV143" s="22">
        <v>0</v>
      </c>
      <c r="BW143" s="22">
        <v>0</v>
      </c>
      <c r="BX143" s="22">
        <v>0</v>
      </c>
      <c r="BY143" s="22">
        <v>0</v>
      </c>
      <c r="BZ143" s="22">
        <v>0</v>
      </c>
      <c r="CA143" s="22">
        <v>0</v>
      </c>
      <c r="CB143" s="22">
        <v>2672020</v>
      </c>
      <c r="CD143" s="22">
        <f t="shared" si="7"/>
        <v>0</v>
      </c>
      <c r="CE143" s="22">
        <f t="shared" si="8"/>
        <v>0</v>
      </c>
      <c r="CF143" s="22">
        <f t="shared" si="9"/>
        <v>0</v>
      </c>
    </row>
    <row r="144" spans="1:84" x14ac:dyDescent="0.3">
      <c r="A144" t="s">
        <v>449</v>
      </c>
      <c r="B144" s="28" t="s">
        <v>450</v>
      </c>
      <c r="C144">
        <f t="shared" si="10"/>
        <v>140</v>
      </c>
      <c r="D144" s="94">
        <v>22254</v>
      </c>
      <c r="E144" s="94">
        <v>18575</v>
      </c>
      <c r="F144" s="94">
        <v>1856</v>
      </c>
      <c r="G144" s="36">
        <v>3224</v>
      </c>
      <c r="H144" s="77">
        <v>15849</v>
      </c>
      <c r="I144" s="71">
        <v>3469</v>
      </c>
      <c r="J144" s="71">
        <v>1736</v>
      </c>
      <c r="K144" s="94">
        <v>20196</v>
      </c>
      <c r="L144" s="71">
        <v>6247</v>
      </c>
      <c r="M144" s="71">
        <v>22969</v>
      </c>
      <c r="N144" s="71">
        <v>6604</v>
      </c>
      <c r="O144" s="71">
        <v>1065</v>
      </c>
      <c r="P144" s="71">
        <v>8174</v>
      </c>
      <c r="Q144" s="71">
        <v>14039</v>
      </c>
      <c r="R144" s="71">
        <v>8076</v>
      </c>
      <c r="S144" s="71">
        <v>4889</v>
      </c>
      <c r="T144" s="71">
        <v>9106</v>
      </c>
      <c r="U144" s="71">
        <v>4608</v>
      </c>
      <c r="V144" s="77">
        <v>4718</v>
      </c>
      <c r="W144" s="71">
        <v>4849</v>
      </c>
      <c r="X144" s="83">
        <v>8698</v>
      </c>
      <c r="Y144" s="71">
        <v>7172</v>
      </c>
      <c r="Z144" s="71">
        <v>4411</v>
      </c>
      <c r="AA144" s="71">
        <v>8608</v>
      </c>
      <c r="AB144" s="71">
        <v>16060</v>
      </c>
      <c r="AC144" s="36">
        <v>16198</v>
      </c>
      <c r="AD144" s="36">
        <v>9483</v>
      </c>
      <c r="AE144" s="71">
        <v>4697</v>
      </c>
      <c r="AF144" s="71">
        <v>18016</v>
      </c>
      <c r="AG144" s="71">
        <v>8025</v>
      </c>
      <c r="AH144" s="71">
        <v>11366</v>
      </c>
      <c r="AI144" s="71">
        <v>22343</v>
      </c>
      <c r="AJ144" s="71">
        <v>15645</v>
      </c>
      <c r="AK144" s="71">
        <v>15091</v>
      </c>
      <c r="AL144" s="71">
        <v>7972</v>
      </c>
      <c r="AM144" s="71">
        <v>13189</v>
      </c>
      <c r="AN144" s="71">
        <v>9638</v>
      </c>
      <c r="AO144" s="71">
        <v>11522</v>
      </c>
      <c r="AP144" s="88">
        <v>12873</v>
      </c>
      <c r="AQ144" s="71">
        <v>102086</v>
      </c>
      <c r="AR144" s="71">
        <v>36467</v>
      </c>
      <c r="AS144" s="71">
        <v>238710</v>
      </c>
      <c r="AT144" s="71">
        <v>64190</v>
      </c>
      <c r="AU144" s="71">
        <v>4137</v>
      </c>
      <c r="AV144" s="71">
        <v>5903</v>
      </c>
      <c r="AW144" s="71">
        <v>32037</v>
      </c>
      <c r="AX144" s="71">
        <v>8061</v>
      </c>
      <c r="AY144" s="71">
        <v>40121</v>
      </c>
      <c r="AZ144" s="71">
        <v>5606</v>
      </c>
      <c r="BA144" s="71">
        <v>8727</v>
      </c>
      <c r="BB144" s="71">
        <v>12978</v>
      </c>
      <c r="BC144" s="71">
        <v>37524</v>
      </c>
      <c r="BD144" s="71">
        <v>110559</v>
      </c>
      <c r="BE144" s="71">
        <v>5378</v>
      </c>
      <c r="BF144" s="71">
        <v>42869</v>
      </c>
      <c r="BG144" s="71">
        <v>17629</v>
      </c>
      <c r="BH144" s="71">
        <v>9031</v>
      </c>
      <c r="BI144" s="71">
        <v>8432</v>
      </c>
      <c r="BJ144" s="71">
        <v>80791</v>
      </c>
      <c r="BK144" s="71">
        <v>22229</v>
      </c>
      <c r="BL144" s="71">
        <v>314574</v>
      </c>
      <c r="BM144" s="71">
        <v>205444</v>
      </c>
      <c r="BN144" s="71">
        <v>56800</v>
      </c>
      <c r="BO144" s="71">
        <v>93245</v>
      </c>
      <c r="BP144" s="71">
        <v>58386</v>
      </c>
      <c r="BQ144" s="71">
        <v>9416</v>
      </c>
      <c r="BR144" s="71">
        <v>33222</v>
      </c>
      <c r="BS144" s="71">
        <v>58786</v>
      </c>
      <c r="BT144" s="29">
        <v>2126848</v>
      </c>
      <c r="BU144" s="22">
        <v>0</v>
      </c>
      <c r="BV144" s="22">
        <v>0</v>
      </c>
      <c r="BW144" s="22">
        <v>0</v>
      </c>
      <c r="BX144" s="22">
        <v>0</v>
      </c>
      <c r="BY144" s="22">
        <v>0</v>
      </c>
      <c r="BZ144" s="22">
        <v>0</v>
      </c>
      <c r="CA144" s="22">
        <v>0</v>
      </c>
      <c r="CB144" s="22">
        <v>2126848</v>
      </c>
      <c r="CD144" s="22">
        <f t="shared" si="7"/>
        <v>0</v>
      </c>
      <c r="CE144" s="22">
        <f t="shared" si="8"/>
        <v>0</v>
      </c>
      <c r="CF144" s="22">
        <f t="shared" si="9"/>
        <v>0</v>
      </c>
    </row>
    <row r="145" spans="1:84" x14ac:dyDescent="0.3">
      <c r="A145" t="s">
        <v>451</v>
      </c>
      <c r="B145" s="28" t="s">
        <v>452</v>
      </c>
      <c r="C145">
        <f t="shared" si="10"/>
        <v>141</v>
      </c>
      <c r="D145" s="94">
        <v>3867</v>
      </c>
      <c r="E145" s="94">
        <v>2915</v>
      </c>
      <c r="F145" s="94">
        <v>343</v>
      </c>
      <c r="G145" s="36">
        <v>816</v>
      </c>
      <c r="H145" s="77">
        <v>6289</v>
      </c>
      <c r="I145" s="71">
        <v>880</v>
      </c>
      <c r="J145" s="71">
        <v>528</v>
      </c>
      <c r="K145" s="94">
        <v>5540</v>
      </c>
      <c r="L145" s="71">
        <v>2173</v>
      </c>
      <c r="M145" s="71">
        <v>5924</v>
      </c>
      <c r="N145" s="71">
        <v>1803</v>
      </c>
      <c r="O145" s="71">
        <v>314</v>
      </c>
      <c r="P145" s="71">
        <v>1818</v>
      </c>
      <c r="Q145" s="71">
        <v>3664</v>
      </c>
      <c r="R145" s="71">
        <v>1705</v>
      </c>
      <c r="S145" s="71">
        <v>1021</v>
      </c>
      <c r="T145" s="71">
        <v>2377</v>
      </c>
      <c r="U145" s="71">
        <v>1069</v>
      </c>
      <c r="V145" s="77">
        <v>2250</v>
      </c>
      <c r="W145" s="71">
        <v>1426</v>
      </c>
      <c r="X145" s="83">
        <v>2587</v>
      </c>
      <c r="Y145" s="71">
        <v>2170</v>
      </c>
      <c r="Z145" s="71">
        <v>1178</v>
      </c>
      <c r="AA145" s="71">
        <v>2607</v>
      </c>
      <c r="AB145" s="71">
        <v>4492</v>
      </c>
      <c r="AC145" s="36">
        <v>3805</v>
      </c>
      <c r="AD145" s="36">
        <v>2590</v>
      </c>
      <c r="AE145" s="71">
        <v>1141</v>
      </c>
      <c r="AF145" s="71">
        <v>4643</v>
      </c>
      <c r="AG145" s="71">
        <v>2091</v>
      </c>
      <c r="AH145" s="71">
        <v>3076</v>
      </c>
      <c r="AI145" s="71">
        <v>5828</v>
      </c>
      <c r="AJ145" s="71">
        <v>4582</v>
      </c>
      <c r="AK145" s="71">
        <v>2805</v>
      </c>
      <c r="AL145" s="71">
        <v>1746</v>
      </c>
      <c r="AM145" s="71">
        <v>2943</v>
      </c>
      <c r="AN145" s="71">
        <v>2245</v>
      </c>
      <c r="AO145" s="71">
        <v>4611</v>
      </c>
      <c r="AP145" s="88">
        <v>3936</v>
      </c>
      <c r="AQ145" s="71">
        <v>24523</v>
      </c>
      <c r="AR145" s="71">
        <v>8370</v>
      </c>
      <c r="AS145" s="71">
        <v>61121</v>
      </c>
      <c r="AT145" s="71">
        <v>14183</v>
      </c>
      <c r="AU145" s="71">
        <v>911</v>
      </c>
      <c r="AV145" s="71">
        <v>1200</v>
      </c>
      <c r="AW145" s="71">
        <v>8845</v>
      </c>
      <c r="AX145" s="71">
        <v>1543</v>
      </c>
      <c r="AY145" s="71">
        <v>7747</v>
      </c>
      <c r="AZ145" s="71">
        <v>1390</v>
      </c>
      <c r="BA145" s="71">
        <v>1667</v>
      </c>
      <c r="BB145" s="71">
        <v>4339</v>
      </c>
      <c r="BC145" s="71">
        <v>9180</v>
      </c>
      <c r="BD145" s="71">
        <v>32684</v>
      </c>
      <c r="BE145" s="71">
        <v>1335</v>
      </c>
      <c r="BF145" s="71">
        <v>9594</v>
      </c>
      <c r="BG145" s="71">
        <v>4327</v>
      </c>
      <c r="BH145" s="71">
        <v>2169</v>
      </c>
      <c r="BI145" s="71">
        <v>2115</v>
      </c>
      <c r="BJ145" s="71">
        <v>19085</v>
      </c>
      <c r="BK145" s="71">
        <v>6083</v>
      </c>
      <c r="BL145" s="71">
        <v>59590</v>
      </c>
      <c r="BM145" s="71">
        <v>38066</v>
      </c>
      <c r="BN145" s="71">
        <v>11920</v>
      </c>
      <c r="BO145" s="71">
        <v>14951</v>
      </c>
      <c r="BP145" s="71">
        <v>9387</v>
      </c>
      <c r="BQ145" s="71">
        <v>1561</v>
      </c>
      <c r="BR145" s="71">
        <v>6291</v>
      </c>
      <c r="BS145" s="71">
        <v>3210</v>
      </c>
      <c r="BT145" s="29">
        <v>473185</v>
      </c>
      <c r="BU145" s="22">
        <v>0</v>
      </c>
      <c r="BV145" s="22">
        <v>0</v>
      </c>
      <c r="BW145" s="22">
        <v>0</v>
      </c>
      <c r="BX145" s="22">
        <v>0</v>
      </c>
      <c r="BY145" s="22">
        <v>0</v>
      </c>
      <c r="BZ145" s="22">
        <v>0</v>
      </c>
      <c r="CA145" s="22">
        <v>0</v>
      </c>
      <c r="CB145" s="22">
        <v>473185</v>
      </c>
      <c r="CD145" s="22">
        <f t="shared" si="7"/>
        <v>0</v>
      </c>
      <c r="CE145" s="22">
        <f t="shared" si="8"/>
        <v>0</v>
      </c>
      <c r="CF145" s="22">
        <f t="shared" si="9"/>
        <v>0</v>
      </c>
    </row>
    <row r="146" spans="1:84" x14ac:dyDescent="0.3">
      <c r="B146" s="30" t="s">
        <v>453</v>
      </c>
      <c r="C146">
        <f t="shared" si="10"/>
        <v>142</v>
      </c>
      <c r="D146" s="94">
        <v>3866</v>
      </c>
      <c r="E146" s="94">
        <v>2915</v>
      </c>
      <c r="F146" s="94">
        <v>341</v>
      </c>
      <c r="G146" s="36">
        <v>795</v>
      </c>
      <c r="H146" s="77">
        <v>4945</v>
      </c>
      <c r="I146" s="71">
        <v>818</v>
      </c>
      <c r="J146" s="71">
        <v>504</v>
      </c>
      <c r="K146" s="94">
        <v>5445</v>
      </c>
      <c r="L146" s="71">
        <v>2149</v>
      </c>
      <c r="M146" s="71">
        <v>5772</v>
      </c>
      <c r="N146" s="71">
        <v>1743</v>
      </c>
      <c r="O146" s="71">
        <v>286</v>
      </c>
      <c r="P146" s="71">
        <v>1795</v>
      </c>
      <c r="Q146" s="71">
        <v>3627</v>
      </c>
      <c r="R146" s="71">
        <v>1685</v>
      </c>
      <c r="S146" s="71">
        <v>990</v>
      </c>
      <c r="T146" s="71">
        <v>2155</v>
      </c>
      <c r="U146" s="71">
        <v>998</v>
      </c>
      <c r="V146" s="77">
        <v>1617</v>
      </c>
      <c r="W146" s="71">
        <v>1399</v>
      </c>
      <c r="X146" s="83">
        <v>2365</v>
      </c>
      <c r="Y146" s="71">
        <v>2010</v>
      </c>
      <c r="Z146" s="71">
        <v>1141</v>
      </c>
      <c r="AA146" s="71">
        <v>2465</v>
      </c>
      <c r="AB146" s="71">
        <v>4394</v>
      </c>
      <c r="AC146" s="36">
        <v>3651</v>
      </c>
      <c r="AD146" s="36">
        <v>2377</v>
      </c>
      <c r="AE146" s="71">
        <v>1082</v>
      </c>
      <c r="AF146" s="71">
        <v>4409</v>
      </c>
      <c r="AG146" s="71">
        <v>2038</v>
      </c>
      <c r="AH146" s="71">
        <v>2975</v>
      </c>
      <c r="AI146" s="71">
        <v>5541</v>
      </c>
      <c r="AJ146" s="71">
        <v>4384</v>
      </c>
      <c r="AK146" s="71">
        <v>2728</v>
      </c>
      <c r="AL146" s="71">
        <v>1636</v>
      </c>
      <c r="AM146" s="71">
        <v>2812</v>
      </c>
      <c r="AN146" s="71">
        <v>2128</v>
      </c>
      <c r="AO146" s="71">
        <v>3611</v>
      </c>
      <c r="AP146" s="88">
        <v>3647</v>
      </c>
      <c r="AQ146" s="71">
        <v>23733</v>
      </c>
      <c r="AR146" s="71">
        <v>8306</v>
      </c>
      <c r="AS146" s="71">
        <v>60380</v>
      </c>
      <c r="AT146" s="71">
        <v>13877</v>
      </c>
      <c r="AU146" s="71">
        <v>882</v>
      </c>
      <c r="AV146" s="71">
        <v>1179</v>
      </c>
      <c r="AW146" s="71">
        <v>7868</v>
      </c>
      <c r="AX146" s="71">
        <v>1515</v>
      </c>
      <c r="AY146" s="71">
        <v>7699</v>
      </c>
      <c r="AZ146" s="71">
        <v>1315</v>
      </c>
      <c r="BA146" s="71">
        <v>1590</v>
      </c>
      <c r="BB146" s="71">
        <v>3545</v>
      </c>
      <c r="BC146" s="71">
        <v>8632</v>
      </c>
      <c r="BD146" s="71">
        <v>27726</v>
      </c>
      <c r="BE146" s="71">
        <v>1298</v>
      </c>
      <c r="BF146" s="71">
        <v>8738</v>
      </c>
      <c r="BG146" s="71">
        <v>4267</v>
      </c>
      <c r="BH146" s="71">
        <v>2143</v>
      </c>
      <c r="BI146" s="71">
        <v>2081</v>
      </c>
      <c r="BJ146" s="71">
        <v>18885</v>
      </c>
      <c r="BK146" s="71">
        <v>6042</v>
      </c>
      <c r="BL146" s="71">
        <v>58951</v>
      </c>
      <c r="BM146" s="71">
        <v>37912</v>
      </c>
      <c r="BN146" s="71">
        <v>11901</v>
      </c>
      <c r="BO146" s="71">
        <v>14931</v>
      </c>
      <c r="BP146" s="71">
        <v>9342</v>
      </c>
      <c r="BQ146" s="71">
        <v>1531</v>
      </c>
      <c r="BR146" s="71">
        <v>6187</v>
      </c>
      <c r="BS146" s="71">
        <v>3210</v>
      </c>
      <c r="BT146" s="29">
        <v>454905</v>
      </c>
      <c r="BU146" s="22">
        <v>0</v>
      </c>
      <c r="BV146" s="22">
        <v>0</v>
      </c>
      <c r="BW146" s="22">
        <v>0</v>
      </c>
      <c r="BX146" s="22">
        <v>0</v>
      </c>
      <c r="BY146" s="22">
        <v>0</v>
      </c>
      <c r="BZ146" s="22">
        <v>0</v>
      </c>
      <c r="CA146" s="22">
        <v>0</v>
      </c>
      <c r="CB146" s="22">
        <v>454905</v>
      </c>
      <c r="CD146" s="22">
        <f t="shared" si="7"/>
        <v>0</v>
      </c>
      <c r="CE146" s="22">
        <f t="shared" si="8"/>
        <v>0</v>
      </c>
      <c r="CF146" s="22">
        <f t="shared" si="9"/>
        <v>0</v>
      </c>
    </row>
    <row r="147" spans="1:84" x14ac:dyDescent="0.3">
      <c r="B147" s="28" t="s">
        <v>454</v>
      </c>
      <c r="C147">
        <f t="shared" si="10"/>
        <v>143</v>
      </c>
      <c r="D147" s="94">
        <v>1</v>
      </c>
      <c r="E147" s="94">
        <v>0</v>
      </c>
      <c r="F147" s="94">
        <v>2</v>
      </c>
      <c r="G147" s="36">
        <v>21</v>
      </c>
      <c r="H147" s="77">
        <v>1344</v>
      </c>
      <c r="I147" s="71">
        <v>62</v>
      </c>
      <c r="J147" s="71">
        <v>24</v>
      </c>
      <c r="K147" s="94">
        <v>95</v>
      </c>
      <c r="L147" s="71">
        <v>24</v>
      </c>
      <c r="M147" s="71">
        <v>152</v>
      </c>
      <c r="N147" s="71">
        <v>60</v>
      </c>
      <c r="O147" s="71">
        <v>28</v>
      </c>
      <c r="P147" s="71">
        <v>23</v>
      </c>
      <c r="Q147" s="71">
        <v>37</v>
      </c>
      <c r="R147" s="71">
        <v>20</v>
      </c>
      <c r="S147" s="71">
        <v>31</v>
      </c>
      <c r="T147" s="71">
        <v>222</v>
      </c>
      <c r="U147" s="71">
        <v>71</v>
      </c>
      <c r="V147" s="77">
        <v>633</v>
      </c>
      <c r="W147" s="71">
        <v>27</v>
      </c>
      <c r="X147" s="83">
        <v>222</v>
      </c>
      <c r="Y147" s="71">
        <v>160</v>
      </c>
      <c r="Z147" s="71">
        <v>37</v>
      </c>
      <c r="AA147" s="71">
        <v>142</v>
      </c>
      <c r="AB147" s="71">
        <v>98</v>
      </c>
      <c r="AC147" s="36">
        <v>154</v>
      </c>
      <c r="AD147" s="36">
        <v>213</v>
      </c>
      <c r="AE147" s="71">
        <v>59</v>
      </c>
      <c r="AF147" s="71">
        <v>234</v>
      </c>
      <c r="AG147" s="71">
        <v>53</v>
      </c>
      <c r="AH147" s="71">
        <v>101</v>
      </c>
      <c r="AI147" s="71">
        <v>287</v>
      </c>
      <c r="AJ147" s="71">
        <v>198</v>
      </c>
      <c r="AK147" s="71">
        <v>77</v>
      </c>
      <c r="AL147" s="71">
        <v>110</v>
      </c>
      <c r="AM147" s="71">
        <v>131</v>
      </c>
      <c r="AN147" s="71">
        <v>117</v>
      </c>
      <c r="AO147" s="71">
        <v>1000</v>
      </c>
      <c r="AP147" s="88">
        <v>289</v>
      </c>
      <c r="AQ147" s="71">
        <v>790</v>
      </c>
      <c r="AR147" s="71">
        <v>64</v>
      </c>
      <c r="AS147" s="71">
        <v>741</v>
      </c>
      <c r="AT147" s="71">
        <v>306</v>
      </c>
      <c r="AU147" s="71">
        <v>29</v>
      </c>
      <c r="AV147" s="71">
        <v>21</v>
      </c>
      <c r="AW147" s="71">
        <v>977</v>
      </c>
      <c r="AX147" s="71">
        <v>28</v>
      </c>
      <c r="AY147" s="71">
        <v>48</v>
      </c>
      <c r="AZ147" s="71">
        <v>75</v>
      </c>
      <c r="BA147" s="71">
        <v>77</v>
      </c>
      <c r="BB147" s="71">
        <v>794</v>
      </c>
      <c r="BC147" s="71">
        <v>548</v>
      </c>
      <c r="BD147" s="71">
        <v>4958</v>
      </c>
      <c r="BE147" s="71">
        <v>37</v>
      </c>
      <c r="BF147" s="71">
        <v>856</v>
      </c>
      <c r="BG147" s="71">
        <v>60</v>
      </c>
      <c r="BH147" s="71">
        <v>26</v>
      </c>
      <c r="BI147" s="71">
        <v>34</v>
      </c>
      <c r="BJ147" s="71">
        <v>200</v>
      </c>
      <c r="BK147" s="71">
        <v>41</v>
      </c>
      <c r="BL147" s="71">
        <v>639</v>
      </c>
      <c r="BM147" s="71">
        <v>154</v>
      </c>
      <c r="BN147" s="71">
        <v>19</v>
      </c>
      <c r="BO147" s="71">
        <v>20</v>
      </c>
      <c r="BP147" s="71">
        <v>45</v>
      </c>
      <c r="BQ147" s="71">
        <v>30</v>
      </c>
      <c r="BR147" s="71">
        <v>104</v>
      </c>
      <c r="BS147" s="71">
        <v>0</v>
      </c>
      <c r="BT147" s="29">
        <v>18280</v>
      </c>
      <c r="BU147" s="22">
        <v>0</v>
      </c>
      <c r="BV147" s="22">
        <v>0</v>
      </c>
      <c r="BW147" s="22">
        <v>0</v>
      </c>
      <c r="BX147" s="22">
        <v>0</v>
      </c>
      <c r="BY147" s="22">
        <v>0</v>
      </c>
      <c r="BZ147" s="22">
        <v>0</v>
      </c>
      <c r="CA147" s="22">
        <v>0</v>
      </c>
      <c r="CB147" s="22">
        <v>18280</v>
      </c>
      <c r="CD147" s="22">
        <f t="shared" si="7"/>
        <v>0</v>
      </c>
      <c r="CE147" s="22">
        <f t="shared" si="8"/>
        <v>0</v>
      </c>
      <c r="CF147" s="22">
        <f t="shared" si="9"/>
        <v>0</v>
      </c>
    </row>
    <row r="148" spans="1:84" x14ac:dyDescent="0.3">
      <c r="A148" t="s">
        <v>455</v>
      </c>
      <c r="B148" s="28" t="s">
        <v>456</v>
      </c>
      <c r="C148">
        <f t="shared" si="10"/>
        <v>144</v>
      </c>
      <c r="D148" s="94">
        <v>0</v>
      </c>
      <c r="E148" s="94">
        <v>0</v>
      </c>
      <c r="F148" s="94">
        <v>0</v>
      </c>
      <c r="G148" s="36">
        <v>0</v>
      </c>
      <c r="H148" s="77">
        <v>0</v>
      </c>
      <c r="I148" s="71">
        <v>0</v>
      </c>
      <c r="J148" s="71">
        <v>0</v>
      </c>
      <c r="K148" s="94">
        <v>0</v>
      </c>
      <c r="L148" s="71">
        <v>0</v>
      </c>
      <c r="M148" s="71">
        <v>0</v>
      </c>
      <c r="N148" s="71">
        <v>0</v>
      </c>
      <c r="O148" s="71">
        <v>0</v>
      </c>
      <c r="P148" s="71">
        <v>0</v>
      </c>
      <c r="Q148" s="71">
        <v>0</v>
      </c>
      <c r="R148" s="71">
        <v>0</v>
      </c>
      <c r="S148" s="71">
        <v>0</v>
      </c>
      <c r="T148" s="71">
        <v>0</v>
      </c>
      <c r="U148" s="71">
        <v>0</v>
      </c>
      <c r="V148" s="77">
        <v>0</v>
      </c>
      <c r="W148" s="71">
        <v>0</v>
      </c>
      <c r="X148" s="83">
        <v>0</v>
      </c>
      <c r="Y148" s="71">
        <v>0</v>
      </c>
      <c r="Z148" s="71">
        <v>0</v>
      </c>
      <c r="AA148" s="71">
        <v>0</v>
      </c>
      <c r="AB148" s="71">
        <v>0</v>
      </c>
      <c r="AC148" s="36">
        <v>0</v>
      </c>
      <c r="AD148" s="36">
        <v>0</v>
      </c>
      <c r="AE148" s="71">
        <v>0</v>
      </c>
      <c r="AF148" s="71">
        <v>0</v>
      </c>
      <c r="AG148" s="71">
        <v>0</v>
      </c>
      <c r="AH148" s="71">
        <v>0</v>
      </c>
      <c r="AI148" s="71">
        <v>0</v>
      </c>
      <c r="AJ148" s="71">
        <v>0</v>
      </c>
      <c r="AK148" s="71">
        <v>0</v>
      </c>
      <c r="AL148" s="71">
        <v>0</v>
      </c>
      <c r="AM148" s="71">
        <v>0</v>
      </c>
      <c r="AN148" s="71">
        <v>0</v>
      </c>
      <c r="AO148" s="71">
        <v>0</v>
      </c>
      <c r="AP148" s="88">
        <v>0</v>
      </c>
      <c r="AQ148" s="71">
        <v>0</v>
      </c>
      <c r="AR148" s="71">
        <v>0</v>
      </c>
      <c r="AS148" s="71">
        <v>0</v>
      </c>
      <c r="AT148" s="71">
        <v>0</v>
      </c>
      <c r="AU148" s="71">
        <v>0</v>
      </c>
      <c r="AV148" s="71">
        <v>0</v>
      </c>
      <c r="AW148" s="71">
        <v>0</v>
      </c>
      <c r="AX148" s="71">
        <v>0</v>
      </c>
      <c r="AY148" s="71">
        <v>0</v>
      </c>
      <c r="AZ148" s="71">
        <v>0</v>
      </c>
      <c r="BA148" s="71">
        <v>0</v>
      </c>
      <c r="BB148" s="71">
        <v>0</v>
      </c>
      <c r="BC148" s="71">
        <v>0</v>
      </c>
      <c r="BD148" s="71">
        <v>0</v>
      </c>
      <c r="BE148" s="71">
        <v>0</v>
      </c>
      <c r="BF148" s="71">
        <v>0</v>
      </c>
      <c r="BG148" s="71">
        <v>0</v>
      </c>
      <c r="BH148" s="71">
        <v>0</v>
      </c>
      <c r="BI148" s="71">
        <v>0</v>
      </c>
      <c r="BJ148" s="71">
        <v>0</v>
      </c>
      <c r="BK148" s="71">
        <v>0</v>
      </c>
      <c r="BL148" s="71">
        <v>63871</v>
      </c>
      <c r="BM148" s="71">
        <v>2636</v>
      </c>
      <c r="BN148" s="71">
        <v>0</v>
      </c>
      <c r="BO148" s="71">
        <v>5480</v>
      </c>
      <c r="BP148" s="71">
        <v>0</v>
      </c>
      <c r="BQ148" s="71">
        <v>0</v>
      </c>
      <c r="BR148" s="71">
        <v>0</v>
      </c>
      <c r="BS148" s="71">
        <v>0</v>
      </c>
      <c r="BT148" s="29">
        <v>71987</v>
      </c>
      <c r="BU148" s="22">
        <v>0</v>
      </c>
      <c r="BV148" s="22">
        <v>0</v>
      </c>
      <c r="BW148" s="22">
        <v>0</v>
      </c>
      <c r="BX148" s="22">
        <v>0</v>
      </c>
      <c r="BY148" s="22">
        <v>0</v>
      </c>
      <c r="BZ148" s="22">
        <v>0</v>
      </c>
      <c r="CA148" s="22">
        <v>0</v>
      </c>
      <c r="CB148" s="22">
        <v>71987</v>
      </c>
      <c r="CD148" s="22">
        <f t="shared" si="7"/>
        <v>0</v>
      </c>
      <c r="CE148" s="22">
        <f t="shared" si="8"/>
        <v>0</v>
      </c>
      <c r="CF148" s="22">
        <f t="shared" si="9"/>
        <v>0</v>
      </c>
    </row>
    <row r="149" spans="1:84" x14ac:dyDescent="0.3">
      <c r="A149" t="s">
        <v>457</v>
      </c>
      <c r="B149" s="28" t="s">
        <v>458</v>
      </c>
      <c r="C149">
        <f t="shared" si="10"/>
        <v>145</v>
      </c>
      <c r="D149" s="94">
        <v>146514</v>
      </c>
      <c r="E149" s="94">
        <v>49563</v>
      </c>
      <c r="F149" s="94">
        <v>22111</v>
      </c>
      <c r="G149" s="36">
        <v>4730</v>
      </c>
      <c r="H149" s="77">
        <v>50210</v>
      </c>
      <c r="I149" s="71">
        <v>19249</v>
      </c>
      <c r="J149" s="71">
        <v>2041</v>
      </c>
      <c r="K149" s="94">
        <v>12887</v>
      </c>
      <c r="L149" s="71">
        <v>-1467</v>
      </c>
      <c r="M149" s="71">
        <v>17679</v>
      </c>
      <c r="N149" s="71">
        <v>13846</v>
      </c>
      <c r="O149" s="71">
        <v>2778</v>
      </c>
      <c r="P149" s="71">
        <v>2995</v>
      </c>
      <c r="Q149" s="71">
        <v>6643</v>
      </c>
      <c r="R149" s="71">
        <v>3346</v>
      </c>
      <c r="S149" s="71">
        <v>3712</v>
      </c>
      <c r="T149" s="71">
        <v>10777</v>
      </c>
      <c r="U149" s="71">
        <v>2485</v>
      </c>
      <c r="V149" s="77">
        <v>28675</v>
      </c>
      <c r="W149" s="71">
        <v>2231</v>
      </c>
      <c r="X149" s="83">
        <v>13230</v>
      </c>
      <c r="Y149" s="71">
        <v>5183</v>
      </c>
      <c r="Z149" s="71">
        <v>2469</v>
      </c>
      <c r="AA149" s="71">
        <v>11449</v>
      </c>
      <c r="AB149" s="71">
        <v>4758</v>
      </c>
      <c r="AC149" s="36">
        <v>7039</v>
      </c>
      <c r="AD149" s="36">
        <v>8988</v>
      </c>
      <c r="AE149" s="71">
        <v>6353</v>
      </c>
      <c r="AF149" s="71">
        <v>10815</v>
      </c>
      <c r="AG149" s="71">
        <v>2831</v>
      </c>
      <c r="AH149" s="71">
        <v>2034</v>
      </c>
      <c r="AI149" s="71">
        <v>8546</v>
      </c>
      <c r="AJ149" s="71">
        <v>1349</v>
      </c>
      <c r="AK149" s="71">
        <v>11</v>
      </c>
      <c r="AL149" s="71">
        <v>1947</v>
      </c>
      <c r="AM149" s="71">
        <v>14643</v>
      </c>
      <c r="AN149" s="71">
        <v>9915</v>
      </c>
      <c r="AO149" s="71">
        <v>68025</v>
      </c>
      <c r="AP149" s="88">
        <v>20299</v>
      </c>
      <c r="AQ149" s="71">
        <v>165926</v>
      </c>
      <c r="AR149" s="71">
        <v>40840</v>
      </c>
      <c r="AS149" s="71">
        <v>290340</v>
      </c>
      <c r="AT149" s="71">
        <v>66875</v>
      </c>
      <c r="AU149" s="71">
        <v>3340</v>
      </c>
      <c r="AV149" s="71">
        <v>-758</v>
      </c>
      <c r="AW149" s="71">
        <v>22668</v>
      </c>
      <c r="AX149" s="71">
        <v>3197</v>
      </c>
      <c r="AY149" s="71">
        <v>60264</v>
      </c>
      <c r="AZ149" s="71">
        <v>1524</v>
      </c>
      <c r="BA149" s="71">
        <v>7575</v>
      </c>
      <c r="BB149" s="71">
        <v>43380</v>
      </c>
      <c r="BC149" s="71">
        <v>34428</v>
      </c>
      <c r="BD149" s="71">
        <v>214756</v>
      </c>
      <c r="BE149" s="71">
        <v>491813</v>
      </c>
      <c r="BF149" s="71">
        <v>71058</v>
      </c>
      <c r="BG149" s="71">
        <v>22840</v>
      </c>
      <c r="BH149" s="71">
        <v>21856</v>
      </c>
      <c r="BI149" s="71">
        <v>18764</v>
      </c>
      <c r="BJ149" s="71">
        <v>44318</v>
      </c>
      <c r="BK149" s="71">
        <v>3759</v>
      </c>
      <c r="BL149" s="71">
        <v>70971</v>
      </c>
      <c r="BM149" s="71">
        <v>11151</v>
      </c>
      <c r="BN149" s="71">
        <v>5870</v>
      </c>
      <c r="BO149" s="71">
        <v>5467</v>
      </c>
      <c r="BP149" s="71">
        <v>63339</v>
      </c>
      <c r="BQ149" s="71">
        <v>7912</v>
      </c>
      <c r="BR149" s="71">
        <v>30470</v>
      </c>
      <c r="BS149" s="71">
        <v>0</v>
      </c>
      <c r="BT149" s="29">
        <v>2424832</v>
      </c>
      <c r="BU149" s="22">
        <v>0</v>
      </c>
      <c r="BV149" s="22">
        <v>0</v>
      </c>
      <c r="BW149" s="22">
        <v>0</v>
      </c>
      <c r="BX149" s="22">
        <v>0</v>
      </c>
      <c r="BY149" s="22">
        <v>0</v>
      </c>
      <c r="BZ149" s="22">
        <v>0</v>
      </c>
      <c r="CA149" s="22">
        <v>0</v>
      </c>
      <c r="CB149" s="22">
        <v>2424832</v>
      </c>
      <c r="CD149" s="22">
        <f t="shared" si="7"/>
        <v>0</v>
      </c>
      <c r="CE149" s="22">
        <f t="shared" si="8"/>
        <v>0</v>
      </c>
      <c r="CF149" s="22">
        <f t="shared" si="9"/>
        <v>0</v>
      </c>
    </row>
    <row r="150" spans="1:84" x14ac:dyDescent="0.3">
      <c r="B150" s="28" t="s">
        <v>459</v>
      </c>
      <c r="C150">
        <f t="shared" si="10"/>
        <v>146</v>
      </c>
      <c r="D150" s="94">
        <v>77633</v>
      </c>
      <c r="E150" s="94">
        <v>37454</v>
      </c>
      <c r="F150" s="94">
        <v>11309</v>
      </c>
      <c r="G150" s="36">
        <v>394</v>
      </c>
      <c r="H150" s="77">
        <v>0</v>
      </c>
      <c r="I150" s="71">
        <v>0</v>
      </c>
      <c r="J150" s="71">
        <v>0</v>
      </c>
      <c r="K150" s="94">
        <v>408</v>
      </c>
      <c r="L150" s="71">
        <v>0</v>
      </c>
      <c r="M150" s="71">
        <v>3324</v>
      </c>
      <c r="N150" s="71">
        <v>21</v>
      </c>
      <c r="O150" s="71">
        <v>0</v>
      </c>
      <c r="P150" s="71">
        <v>1437</v>
      </c>
      <c r="Q150" s="71">
        <v>5567</v>
      </c>
      <c r="R150" s="71">
        <v>460</v>
      </c>
      <c r="S150" s="71">
        <v>1521</v>
      </c>
      <c r="T150" s="71">
        <v>246</v>
      </c>
      <c r="U150" s="71">
        <v>576</v>
      </c>
      <c r="V150" s="77">
        <v>0</v>
      </c>
      <c r="W150" s="71">
        <v>0</v>
      </c>
      <c r="X150" s="83">
        <v>0</v>
      </c>
      <c r="Y150" s="71">
        <v>0</v>
      </c>
      <c r="Z150" s="71">
        <v>540</v>
      </c>
      <c r="AA150" s="71">
        <v>0</v>
      </c>
      <c r="AB150" s="71">
        <v>245</v>
      </c>
      <c r="AC150" s="36">
        <v>1049</v>
      </c>
      <c r="AD150" s="36">
        <v>0</v>
      </c>
      <c r="AE150" s="71">
        <v>-11</v>
      </c>
      <c r="AF150" s="71">
        <v>2775</v>
      </c>
      <c r="AG150" s="71">
        <v>0</v>
      </c>
      <c r="AH150" s="71">
        <v>0</v>
      </c>
      <c r="AI150" s="71">
        <v>0</v>
      </c>
      <c r="AJ150" s="71">
        <v>0</v>
      </c>
      <c r="AK150" s="71">
        <v>39</v>
      </c>
      <c r="AL150" s="71">
        <v>16</v>
      </c>
      <c r="AM150" s="71">
        <v>1373</v>
      </c>
      <c r="AN150" s="71">
        <v>3900</v>
      </c>
      <c r="AO150" s="71">
        <v>0</v>
      </c>
      <c r="AP150" s="88">
        <v>1755</v>
      </c>
      <c r="AQ150" s="71">
        <v>79250</v>
      </c>
      <c r="AR150" s="71">
        <v>20491</v>
      </c>
      <c r="AS150" s="71">
        <v>56609</v>
      </c>
      <c r="AT150" s="71">
        <v>20784</v>
      </c>
      <c r="AU150" s="71">
        <v>329</v>
      </c>
      <c r="AV150" s="71">
        <v>0</v>
      </c>
      <c r="AW150" s="71">
        <v>956</v>
      </c>
      <c r="AX150" s="71">
        <v>955</v>
      </c>
      <c r="AY150" s="71">
        <v>34486</v>
      </c>
      <c r="AZ150" s="71">
        <v>417</v>
      </c>
      <c r="BA150" s="71">
        <v>748</v>
      </c>
      <c r="BB150" s="71">
        <v>533</v>
      </c>
      <c r="BC150" s="71">
        <v>7105</v>
      </c>
      <c r="BD150" s="71">
        <v>2160</v>
      </c>
      <c r="BE150" s="71">
        <v>4533</v>
      </c>
      <c r="BF150" s="71">
        <v>28590</v>
      </c>
      <c r="BG150" s="71">
        <v>10248</v>
      </c>
      <c r="BH150" s="71">
        <v>5467</v>
      </c>
      <c r="BI150" s="71">
        <v>684</v>
      </c>
      <c r="BJ150" s="71">
        <v>6437</v>
      </c>
      <c r="BK150" s="71">
        <v>892</v>
      </c>
      <c r="BL150" s="71">
        <v>0</v>
      </c>
      <c r="BM150" s="71">
        <v>0</v>
      </c>
      <c r="BN150" s="71">
        <v>5307</v>
      </c>
      <c r="BO150" s="71">
        <v>0</v>
      </c>
      <c r="BP150" s="71">
        <v>31064</v>
      </c>
      <c r="BQ150" s="71">
        <v>5252</v>
      </c>
      <c r="BR150" s="71">
        <v>24089</v>
      </c>
      <c r="BS150" s="71">
        <v>0</v>
      </c>
      <c r="BT150" s="29">
        <v>499417</v>
      </c>
      <c r="BU150" s="22">
        <v>0</v>
      </c>
      <c r="BV150" s="22">
        <v>0</v>
      </c>
      <c r="BW150" s="22">
        <v>0</v>
      </c>
      <c r="BX150" s="22">
        <v>0</v>
      </c>
      <c r="BY150" s="22">
        <v>0</v>
      </c>
      <c r="BZ150" s="22">
        <v>0</v>
      </c>
      <c r="CA150" s="22">
        <v>0</v>
      </c>
      <c r="CB150" s="22">
        <v>499417</v>
      </c>
      <c r="CD150" s="22">
        <f t="shared" si="7"/>
        <v>0</v>
      </c>
      <c r="CE150" s="22">
        <f t="shared" si="8"/>
        <v>0</v>
      </c>
      <c r="CF150" s="22">
        <f t="shared" si="9"/>
        <v>0</v>
      </c>
    </row>
    <row r="151" spans="1:84" x14ac:dyDescent="0.3">
      <c r="B151" s="28" t="s">
        <v>460</v>
      </c>
      <c r="C151">
        <f t="shared" si="10"/>
        <v>147</v>
      </c>
      <c r="D151" s="94">
        <v>68881</v>
      </c>
      <c r="E151" s="94">
        <v>12109</v>
      </c>
      <c r="F151" s="94">
        <v>10802</v>
      </c>
      <c r="G151" s="36">
        <v>4336</v>
      </c>
      <c r="H151" s="77">
        <v>50210</v>
      </c>
      <c r="I151" s="71">
        <v>19249</v>
      </c>
      <c r="J151" s="71">
        <v>2041</v>
      </c>
      <c r="K151" s="94">
        <v>12479</v>
      </c>
      <c r="L151" s="71">
        <v>-1467</v>
      </c>
      <c r="M151" s="71">
        <v>14355</v>
      </c>
      <c r="N151" s="71">
        <v>13825</v>
      </c>
      <c r="O151" s="71">
        <v>2778</v>
      </c>
      <c r="P151" s="71">
        <v>1558</v>
      </c>
      <c r="Q151" s="71">
        <v>1076</v>
      </c>
      <c r="R151" s="71">
        <v>2886</v>
      </c>
      <c r="S151" s="71">
        <v>2191</v>
      </c>
      <c r="T151" s="71">
        <v>10531</v>
      </c>
      <c r="U151" s="71">
        <v>1909</v>
      </c>
      <c r="V151" s="77">
        <v>28675</v>
      </c>
      <c r="W151" s="71">
        <v>2231</v>
      </c>
      <c r="X151" s="83">
        <v>13230</v>
      </c>
      <c r="Y151" s="71">
        <v>5183</v>
      </c>
      <c r="Z151" s="71">
        <v>1929</v>
      </c>
      <c r="AA151" s="71">
        <v>11449</v>
      </c>
      <c r="AB151" s="71">
        <v>4513</v>
      </c>
      <c r="AC151" s="36">
        <v>5990</v>
      </c>
      <c r="AD151" s="36">
        <v>8988</v>
      </c>
      <c r="AE151" s="71">
        <v>6364</v>
      </c>
      <c r="AF151" s="71">
        <v>8040</v>
      </c>
      <c r="AG151" s="71">
        <v>2831</v>
      </c>
      <c r="AH151" s="71">
        <v>2034</v>
      </c>
      <c r="AI151" s="71">
        <v>8546</v>
      </c>
      <c r="AJ151" s="71">
        <v>1349</v>
      </c>
      <c r="AK151" s="71">
        <v>-28</v>
      </c>
      <c r="AL151" s="71">
        <v>1931</v>
      </c>
      <c r="AM151" s="71">
        <v>13270</v>
      </c>
      <c r="AN151" s="71">
        <v>6015</v>
      </c>
      <c r="AO151" s="71">
        <v>68025</v>
      </c>
      <c r="AP151" s="88">
        <v>18544</v>
      </c>
      <c r="AQ151" s="71">
        <v>86676</v>
      </c>
      <c r="AR151" s="71">
        <v>20349</v>
      </c>
      <c r="AS151" s="71">
        <v>233731</v>
      </c>
      <c r="AT151" s="71">
        <v>46091</v>
      </c>
      <c r="AU151" s="71">
        <v>3011</v>
      </c>
      <c r="AV151" s="71">
        <v>-758</v>
      </c>
      <c r="AW151" s="71">
        <v>21712</v>
      </c>
      <c r="AX151" s="71">
        <v>2242</v>
      </c>
      <c r="AY151" s="71">
        <v>25778</v>
      </c>
      <c r="AZ151" s="71">
        <v>1107</v>
      </c>
      <c r="BA151" s="71">
        <v>6827</v>
      </c>
      <c r="BB151" s="71">
        <v>42847</v>
      </c>
      <c r="BC151" s="71">
        <v>27323</v>
      </c>
      <c r="BD151" s="71">
        <v>212596</v>
      </c>
      <c r="BE151" s="71">
        <v>487280</v>
      </c>
      <c r="BF151" s="71">
        <v>42468</v>
      </c>
      <c r="BG151" s="71">
        <v>12592</v>
      </c>
      <c r="BH151" s="71">
        <v>16389</v>
      </c>
      <c r="BI151" s="71">
        <v>18080</v>
      </c>
      <c r="BJ151" s="71">
        <v>37881</v>
      </c>
      <c r="BK151" s="71">
        <v>2867</v>
      </c>
      <c r="BL151" s="71">
        <v>70971</v>
      </c>
      <c r="BM151" s="71">
        <v>11151</v>
      </c>
      <c r="BN151" s="71">
        <v>563</v>
      </c>
      <c r="BO151" s="71">
        <v>5467</v>
      </c>
      <c r="BP151" s="71">
        <v>32275</v>
      </c>
      <c r="BQ151" s="71">
        <v>2660</v>
      </c>
      <c r="BR151" s="71">
        <v>6381</v>
      </c>
      <c r="BS151" s="71">
        <v>0</v>
      </c>
      <c r="BT151" s="29">
        <v>1925415</v>
      </c>
      <c r="BU151" s="22">
        <v>0</v>
      </c>
      <c r="BV151" s="22">
        <v>0</v>
      </c>
      <c r="BW151" s="22">
        <v>0</v>
      </c>
      <c r="BX151" s="22">
        <v>0</v>
      </c>
      <c r="BY151" s="22">
        <v>0</v>
      </c>
      <c r="BZ151" s="22">
        <v>0</v>
      </c>
      <c r="CA151" s="22">
        <v>0</v>
      </c>
      <c r="CB151" s="22">
        <v>1925415</v>
      </c>
      <c r="CD151" s="22">
        <f t="shared" si="7"/>
        <v>0</v>
      </c>
      <c r="CE151" s="22">
        <f t="shared" si="8"/>
        <v>0</v>
      </c>
      <c r="CF151" s="22">
        <f t="shared" si="9"/>
        <v>0</v>
      </c>
    </row>
    <row r="152" spans="1:84" x14ac:dyDescent="0.3">
      <c r="A152" t="s">
        <v>461</v>
      </c>
      <c r="B152" s="28" t="s">
        <v>462</v>
      </c>
      <c r="C152">
        <f t="shared" si="10"/>
        <v>148</v>
      </c>
      <c r="D152" s="93">
        <v>172635</v>
      </c>
      <c r="E152" s="93">
        <v>71053</v>
      </c>
      <c r="F152" s="93">
        <v>24310</v>
      </c>
      <c r="G152" s="32">
        <v>8770</v>
      </c>
      <c r="H152" s="76">
        <v>72348</v>
      </c>
      <c r="I152" s="70">
        <v>23598</v>
      </c>
      <c r="J152" s="70">
        <v>4305</v>
      </c>
      <c r="K152" s="93">
        <v>38623</v>
      </c>
      <c r="L152" s="70">
        <v>6953</v>
      </c>
      <c r="M152" s="70">
        <v>46572</v>
      </c>
      <c r="N152" s="70">
        <v>22253</v>
      </c>
      <c r="O152" s="70">
        <v>4157</v>
      </c>
      <c r="P152" s="70">
        <v>12987</v>
      </c>
      <c r="Q152" s="70">
        <v>24346</v>
      </c>
      <c r="R152" s="70">
        <v>13127</v>
      </c>
      <c r="S152" s="70">
        <v>9622</v>
      </c>
      <c r="T152" s="70">
        <v>22260</v>
      </c>
      <c r="U152" s="70">
        <v>8162</v>
      </c>
      <c r="V152" s="76">
        <v>35643</v>
      </c>
      <c r="W152" s="70">
        <v>8506</v>
      </c>
      <c r="X152" s="82">
        <v>24515</v>
      </c>
      <c r="Y152" s="70">
        <v>14525</v>
      </c>
      <c r="Z152" s="70">
        <v>8058</v>
      </c>
      <c r="AA152" s="70">
        <v>22664</v>
      </c>
      <c r="AB152" s="70">
        <v>25310</v>
      </c>
      <c r="AC152" s="32">
        <v>27042</v>
      </c>
      <c r="AD152" s="32">
        <v>21061</v>
      </c>
      <c r="AE152" s="70">
        <v>12191</v>
      </c>
      <c r="AF152" s="70">
        <v>33474</v>
      </c>
      <c r="AG152" s="70">
        <v>12947</v>
      </c>
      <c r="AH152" s="70">
        <v>16476</v>
      </c>
      <c r="AI152" s="70">
        <v>36717</v>
      </c>
      <c r="AJ152" s="70">
        <v>21576</v>
      </c>
      <c r="AK152" s="70">
        <v>17907</v>
      </c>
      <c r="AL152" s="70">
        <v>11665</v>
      </c>
      <c r="AM152" s="70">
        <v>30775</v>
      </c>
      <c r="AN152" s="70">
        <v>21798</v>
      </c>
      <c r="AO152" s="70">
        <v>84158</v>
      </c>
      <c r="AP152" s="87">
        <v>37108</v>
      </c>
      <c r="AQ152" s="70">
        <v>292535</v>
      </c>
      <c r="AR152" s="70">
        <v>85677</v>
      </c>
      <c r="AS152" s="70">
        <v>590171</v>
      </c>
      <c r="AT152" s="70">
        <v>145248</v>
      </c>
      <c r="AU152" s="70">
        <v>8388</v>
      </c>
      <c r="AV152" s="70">
        <v>6345</v>
      </c>
      <c r="AW152" s="70">
        <v>63550</v>
      </c>
      <c r="AX152" s="70">
        <v>12801</v>
      </c>
      <c r="AY152" s="70">
        <v>108132</v>
      </c>
      <c r="AZ152" s="70">
        <v>8520</v>
      </c>
      <c r="BA152" s="70">
        <v>17969</v>
      </c>
      <c r="BB152" s="70">
        <v>60697</v>
      </c>
      <c r="BC152" s="70">
        <v>81132</v>
      </c>
      <c r="BD152" s="70">
        <v>357999</v>
      </c>
      <c r="BE152" s="70">
        <v>498526</v>
      </c>
      <c r="BF152" s="70">
        <v>123521</v>
      </c>
      <c r="BG152" s="70">
        <v>44796</v>
      </c>
      <c r="BH152" s="70">
        <v>33056</v>
      </c>
      <c r="BI152" s="70">
        <v>29311</v>
      </c>
      <c r="BJ152" s="70">
        <v>144194</v>
      </c>
      <c r="BK152" s="70">
        <v>32071</v>
      </c>
      <c r="BL152" s="70">
        <v>509006</v>
      </c>
      <c r="BM152" s="70">
        <v>257297</v>
      </c>
      <c r="BN152" s="70">
        <v>74590</v>
      </c>
      <c r="BO152" s="70">
        <v>119143</v>
      </c>
      <c r="BP152" s="70">
        <v>131112</v>
      </c>
      <c r="BQ152" s="70">
        <v>18889</v>
      </c>
      <c r="BR152" s="70">
        <v>69983</v>
      </c>
      <c r="BS152" s="70">
        <v>61996</v>
      </c>
      <c r="BT152" s="22">
        <v>5096852</v>
      </c>
      <c r="BU152" s="22">
        <v>0</v>
      </c>
      <c r="BV152" s="22">
        <v>0</v>
      </c>
      <c r="BW152" s="22">
        <v>0</v>
      </c>
      <c r="BX152" s="22">
        <v>0</v>
      </c>
      <c r="BY152" s="22">
        <v>0</v>
      </c>
      <c r="BZ152" s="22">
        <v>0</v>
      </c>
      <c r="CA152" s="22">
        <v>0</v>
      </c>
      <c r="CB152" s="22">
        <v>5096852</v>
      </c>
      <c r="CD152" s="22">
        <f t="shared" ref="CD152:CD157" si="11">SUM(D152:BS152)-BT152</f>
        <v>0</v>
      </c>
      <c r="CE152" s="22">
        <f t="shared" si="8"/>
        <v>0</v>
      </c>
      <c r="CF152" s="22">
        <f t="shared" si="9"/>
        <v>0</v>
      </c>
    </row>
    <row r="153" spans="1:84" x14ac:dyDescent="0.3">
      <c r="A153" t="s">
        <v>463</v>
      </c>
      <c r="B153" s="28" t="s">
        <v>464</v>
      </c>
      <c r="C153">
        <f t="shared" si="10"/>
        <v>149</v>
      </c>
      <c r="D153" s="94">
        <v>1255</v>
      </c>
      <c r="E153" s="94">
        <v>564</v>
      </c>
      <c r="F153" s="94">
        <v>123</v>
      </c>
      <c r="G153" s="36">
        <v>177</v>
      </c>
      <c r="H153" s="77">
        <v>1210</v>
      </c>
      <c r="I153" s="71">
        <v>354</v>
      </c>
      <c r="J153" s="71">
        <v>138</v>
      </c>
      <c r="K153" s="94">
        <v>1875</v>
      </c>
      <c r="L153" s="71">
        <v>604</v>
      </c>
      <c r="M153" s="71">
        <v>2126</v>
      </c>
      <c r="N153" s="71">
        <v>717</v>
      </c>
      <c r="O153" s="71">
        <v>101</v>
      </c>
      <c r="P153" s="71">
        <v>419</v>
      </c>
      <c r="Q153" s="71">
        <v>583</v>
      </c>
      <c r="R153" s="71">
        <v>409</v>
      </c>
      <c r="S153" s="71">
        <v>264</v>
      </c>
      <c r="T153" s="71">
        <v>645</v>
      </c>
      <c r="U153" s="71">
        <v>234</v>
      </c>
      <c r="V153" s="77">
        <v>1007</v>
      </c>
      <c r="W153" s="71">
        <v>372</v>
      </c>
      <c r="X153" s="83">
        <v>969</v>
      </c>
      <c r="Y153" s="71">
        <v>570</v>
      </c>
      <c r="Z153" s="71">
        <v>339</v>
      </c>
      <c r="AA153" s="71">
        <v>514</v>
      </c>
      <c r="AB153" s="71">
        <v>945</v>
      </c>
      <c r="AC153" s="36">
        <v>855</v>
      </c>
      <c r="AD153" s="36">
        <v>766</v>
      </c>
      <c r="AE153" s="71">
        <v>405</v>
      </c>
      <c r="AF153" s="71">
        <v>926</v>
      </c>
      <c r="AG153" s="71">
        <v>768</v>
      </c>
      <c r="AH153" s="71">
        <v>671</v>
      </c>
      <c r="AI153" s="71">
        <v>1215</v>
      </c>
      <c r="AJ153" s="71">
        <v>1160</v>
      </c>
      <c r="AK153" s="71">
        <v>775</v>
      </c>
      <c r="AL153" s="71">
        <v>474</v>
      </c>
      <c r="AM153" s="71">
        <v>643</v>
      </c>
      <c r="AN153" s="71">
        <v>387</v>
      </c>
      <c r="AO153" s="71">
        <v>2114</v>
      </c>
      <c r="AP153" s="88">
        <v>656</v>
      </c>
      <c r="AQ153" s="71">
        <v>4023</v>
      </c>
      <c r="AR153" s="71">
        <v>1271</v>
      </c>
      <c r="AS153" s="71">
        <v>10006</v>
      </c>
      <c r="AT153" s="71">
        <v>2944</v>
      </c>
      <c r="AU153" s="71">
        <v>370</v>
      </c>
      <c r="AV153" s="71">
        <v>574</v>
      </c>
      <c r="AW153" s="71">
        <v>1611</v>
      </c>
      <c r="AX153" s="71">
        <v>323</v>
      </c>
      <c r="AY153" s="71">
        <v>1374</v>
      </c>
      <c r="AZ153" s="71">
        <v>237</v>
      </c>
      <c r="BA153" s="71">
        <v>1273</v>
      </c>
      <c r="BB153" s="71">
        <v>4701</v>
      </c>
      <c r="BC153" s="71">
        <v>1570</v>
      </c>
      <c r="BD153" s="71">
        <v>7277</v>
      </c>
      <c r="BE153" s="71">
        <v>358</v>
      </c>
      <c r="BF153" s="71">
        <v>2003</v>
      </c>
      <c r="BG153" s="71">
        <v>712</v>
      </c>
      <c r="BH153" s="71">
        <v>383</v>
      </c>
      <c r="BI153" s="71">
        <v>454</v>
      </c>
      <c r="BJ153" s="71">
        <v>2724</v>
      </c>
      <c r="BK153" s="71">
        <v>872</v>
      </c>
      <c r="BL153" s="71">
        <v>136</v>
      </c>
      <c r="BM153" s="71">
        <v>4</v>
      </c>
      <c r="BN153" s="71">
        <v>2064</v>
      </c>
      <c r="BO153" s="71">
        <v>1</v>
      </c>
      <c r="BP153" s="71">
        <v>2209</v>
      </c>
      <c r="BQ153" s="71">
        <v>250</v>
      </c>
      <c r="BR153" s="71">
        <v>1048</v>
      </c>
      <c r="BS153" s="71">
        <v>0</v>
      </c>
      <c r="BT153" s="29">
        <v>79101</v>
      </c>
      <c r="BU153" s="22">
        <v>0</v>
      </c>
      <c r="BV153" s="22">
        <v>0</v>
      </c>
      <c r="BW153" s="22">
        <v>0</v>
      </c>
      <c r="BX153" s="22">
        <v>0</v>
      </c>
      <c r="BY153" s="22">
        <v>0</v>
      </c>
      <c r="BZ153" s="22">
        <v>0</v>
      </c>
      <c r="CA153" s="22">
        <v>0</v>
      </c>
      <c r="CB153" s="22">
        <v>79101</v>
      </c>
      <c r="CD153" s="22">
        <f t="shared" si="11"/>
        <v>0</v>
      </c>
      <c r="CE153" s="22">
        <f t="shared" si="8"/>
        <v>0</v>
      </c>
      <c r="CF153" s="22">
        <f t="shared" si="9"/>
        <v>0</v>
      </c>
    </row>
    <row r="154" spans="1:84" x14ac:dyDescent="0.3">
      <c r="A154" t="s">
        <v>465</v>
      </c>
      <c r="B154" s="28" t="s">
        <v>466</v>
      </c>
      <c r="C154">
        <f t="shared" si="10"/>
        <v>150</v>
      </c>
      <c r="D154" s="94">
        <v>-10763</v>
      </c>
      <c r="E154" s="94">
        <v>-168</v>
      </c>
      <c r="F154" s="94">
        <v>-42</v>
      </c>
      <c r="G154" s="36">
        <v>-91</v>
      </c>
      <c r="H154" s="77">
        <v>0</v>
      </c>
      <c r="I154" s="71">
        <v>-36</v>
      </c>
      <c r="J154" s="71">
        <v>0</v>
      </c>
      <c r="K154" s="94">
        <v>-121</v>
      </c>
      <c r="L154" s="71">
        <v>-169</v>
      </c>
      <c r="M154" s="71">
        <v>-157</v>
      </c>
      <c r="N154" s="71">
        <v>-47</v>
      </c>
      <c r="O154" s="71">
        <v>0</v>
      </c>
      <c r="P154" s="71">
        <v>-31</v>
      </c>
      <c r="Q154" s="71">
        <v>0</v>
      </c>
      <c r="R154" s="71">
        <v>0</v>
      </c>
      <c r="S154" s="71">
        <v>-46</v>
      </c>
      <c r="T154" s="71">
        <v>-118</v>
      </c>
      <c r="U154" s="71">
        <v>0</v>
      </c>
      <c r="V154" s="77">
        <v>-223</v>
      </c>
      <c r="W154" s="71">
        <v>-198</v>
      </c>
      <c r="X154" s="83">
        <v>-45</v>
      </c>
      <c r="Y154" s="71">
        <v>0</v>
      </c>
      <c r="Z154" s="71">
        <v>0</v>
      </c>
      <c r="AA154" s="71">
        <v>-31</v>
      </c>
      <c r="AB154" s="71">
        <v>-178</v>
      </c>
      <c r="AC154" s="36">
        <v>-147</v>
      </c>
      <c r="AD154" s="36">
        <v>-80</v>
      </c>
      <c r="AE154" s="71">
        <v>-41</v>
      </c>
      <c r="AF154" s="71">
        <v>-98</v>
      </c>
      <c r="AG154" s="71">
        <v>0</v>
      </c>
      <c r="AH154" s="71">
        <v>-110</v>
      </c>
      <c r="AI154" s="71">
        <v>-289</v>
      </c>
      <c r="AJ154" s="71">
        <v>-326</v>
      </c>
      <c r="AK154" s="71">
        <v>-266</v>
      </c>
      <c r="AL154" s="71">
        <v>-74</v>
      </c>
      <c r="AM154" s="71">
        <v>-42</v>
      </c>
      <c r="AN154" s="71">
        <v>0</v>
      </c>
      <c r="AO154" s="71">
        <v>-807</v>
      </c>
      <c r="AP154" s="88">
        <v>-46</v>
      </c>
      <c r="AQ154" s="71">
        <v>-540</v>
      </c>
      <c r="AR154" s="71">
        <v>-42</v>
      </c>
      <c r="AS154" s="71">
        <v>-1375</v>
      </c>
      <c r="AT154" s="71">
        <v>-2421</v>
      </c>
      <c r="AU154" s="71">
        <v>0</v>
      </c>
      <c r="AV154" s="71">
        <v>-37</v>
      </c>
      <c r="AW154" s="71">
        <v>-72</v>
      </c>
      <c r="AX154" s="71">
        <v>0</v>
      </c>
      <c r="AY154" s="71">
        <v>0</v>
      </c>
      <c r="AZ154" s="71">
        <v>0</v>
      </c>
      <c r="BA154" s="71">
        <v>0</v>
      </c>
      <c r="BB154" s="71">
        <v>-95</v>
      </c>
      <c r="BC154" s="71">
        <v>0</v>
      </c>
      <c r="BD154" s="71">
        <v>0</v>
      </c>
      <c r="BE154" s="71">
        <v>0</v>
      </c>
      <c r="BF154" s="71">
        <v>0</v>
      </c>
      <c r="BG154" s="71">
        <v>-642</v>
      </c>
      <c r="BH154" s="71">
        <v>0</v>
      </c>
      <c r="BI154" s="71">
        <v>-230</v>
      </c>
      <c r="BJ154" s="71">
        <v>-72</v>
      </c>
      <c r="BK154" s="71">
        <v>0</v>
      </c>
      <c r="BL154" s="71">
        <v>0</v>
      </c>
      <c r="BM154" s="71">
        <v>0</v>
      </c>
      <c r="BN154" s="71">
        <v>0</v>
      </c>
      <c r="BO154" s="71">
        <v>0</v>
      </c>
      <c r="BP154" s="71">
        <v>-36</v>
      </c>
      <c r="BQ154" s="71">
        <v>0</v>
      </c>
      <c r="BR154" s="71">
        <v>0</v>
      </c>
      <c r="BS154" s="71">
        <v>0</v>
      </c>
      <c r="BT154" s="29">
        <v>-20352</v>
      </c>
      <c r="BU154" s="22">
        <v>0</v>
      </c>
      <c r="BV154" s="22">
        <v>0</v>
      </c>
      <c r="BW154" s="22">
        <v>0</v>
      </c>
      <c r="BX154" s="22">
        <v>0</v>
      </c>
      <c r="BY154" s="22">
        <v>0</v>
      </c>
      <c r="BZ154" s="22">
        <v>0</v>
      </c>
      <c r="CA154" s="22">
        <v>0</v>
      </c>
      <c r="CB154" s="22">
        <v>-20352</v>
      </c>
      <c r="CD154" s="22">
        <f t="shared" si="11"/>
        <v>0</v>
      </c>
      <c r="CE154" s="22">
        <f t="shared" si="8"/>
        <v>0</v>
      </c>
      <c r="CF154" s="22">
        <f t="shared" si="9"/>
        <v>0</v>
      </c>
    </row>
    <row r="155" spans="1:84" s="37" customFormat="1" x14ac:dyDescent="0.3">
      <c r="A155" s="37" t="s">
        <v>467</v>
      </c>
      <c r="B155" s="38" t="s">
        <v>468</v>
      </c>
      <c r="C155" s="37">
        <f t="shared" si="10"/>
        <v>151</v>
      </c>
      <c r="D155" s="94">
        <v>163127</v>
      </c>
      <c r="E155" s="94">
        <v>71449</v>
      </c>
      <c r="F155" s="94">
        <v>24391</v>
      </c>
      <c r="G155" s="36">
        <v>8856</v>
      </c>
      <c r="H155" s="77">
        <v>73558</v>
      </c>
      <c r="I155" s="71">
        <v>23916</v>
      </c>
      <c r="J155" s="71">
        <v>4443</v>
      </c>
      <c r="K155" s="94">
        <v>40377</v>
      </c>
      <c r="L155" s="71">
        <v>7388</v>
      </c>
      <c r="M155" s="71">
        <v>48541</v>
      </c>
      <c r="N155" s="71">
        <v>22923</v>
      </c>
      <c r="O155" s="71">
        <v>4258</v>
      </c>
      <c r="P155" s="71">
        <v>13375</v>
      </c>
      <c r="Q155" s="71">
        <v>24929</v>
      </c>
      <c r="R155" s="71">
        <v>13536</v>
      </c>
      <c r="S155" s="71">
        <v>9840</v>
      </c>
      <c r="T155" s="71">
        <v>22787</v>
      </c>
      <c r="U155" s="71">
        <v>8396</v>
      </c>
      <c r="V155" s="77">
        <v>36427</v>
      </c>
      <c r="W155" s="71">
        <v>8680</v>
      </c>
      <c r="X155" s="83">
        <v>25439</v>
      </c>
      <c r="Y155" s="71">
        <v>15095</v>
      </c>
      <c r="Z155" s="71">
        <v>8397</v>
      </c>
      <c r="AA155" s="71">
        <v>23147</v>
      </c>
      <c r="AB155" s="71">
        <v>26077</v>
      </c>
      <c r="AC155" s="40">
        <v>27750</v>
      </c>
      <c r="AD155" s="36">
        <v>21747</v>
      </c>
      <c r="AE155" s="71">
        <v>12555</v>
      </c>
      <c r="AF155" s="71">
        <v>34302</v>
      </c>
      <c r="AG155" s="71">
        <v>13715</v>
      </c>
      <c r="AH155" s="71">
        <v>17037</v>
      </c>
      <c r="AI155" s="71">
        <v>37643</v>
      </c>
      <c r="AJ155" s="71">
        <v>22410</v>
      </c>
      <c r="AK155" s="71">
        <v>18416</v>
      </c>
      <c r="AL155" s="71">
        <v>12065</v>
      </c>
      <c r="AM155" s="71">
        <v>31376</v>
      </c>
      <c r="AN155" s="71">
        <v>22185</v>
      </c>
      <c r="AO155" s="71">
        <v>85465</v>
      </c>
      <c r="AP155" s="88">
        <v>37718</v>
      </c>
      <c r="AQ155" s="71">
        <v>296018</v>
      </c>
      <c r="AR155" s="71">
        <v>86906</v>
      </c>
      <c r="AS155" s="71">
        <v>598802</v>
      </c>
      <c r="AT155" s="71">
        <v>145771</v>
      </c>
      <c r="AU155" s="71">
        <v>8758</v>
      </c>
      <c r="AV155" s="71">
        <v>6882</v>
      </c>
      <c r="AW155" s="71">
        <v>65089</v>
      </c>
      <c r="AX155" s="71">
        <v>13124</v>
      </c>
      <c r="AY155" s="71">
        <v>109506</v>
      </c>
      <c r="AZ155" s="71">
        <v>8757</v>
      </c>
      <c r="BA155" s="71">
        <v>19242</v>
      </c>
      <c r="BB155" s="71">
        <v>65303</v>
      </c>
      <c r="BC155" s="71">
        <v>82702</v>
      </c>
      <c r="BD155" s="71">
        <v>365276</v>
      </c>
      <c r="BE155" s="71">
        <v>498884</v>
      </c>
      <c r="BF155" s="71">
        <v>125524</v>
      </c>
      <c r="BG155" s="71">
        <v>44866</v>
      </c>
      <c r="BH155" s="71">
        <v>33439</v>
      </c>
      <c r="BI155" s="71">
        <v>29535</v>
      </c>
      <c r="BJ155" s="71">
        <v>146846</v>
      </c>
      <c r="BK155" s="71">
        <v>32943</v>
      </c>
      <c r="BL155" s="71">
        <v>509142</v>
      </c>
      <c r="BM155" s="71">
        <v>257301</v>
      </c>
      <c r="BN155" s="71">
        <v>76654</v>
      </c>
      <c r="BO155" s="71">
        <v>119144</v>
      </c>
      <c r="BP155" s="71">
        <v>133285</v>
      </c>
      <c r="BQ155" s="71">
        <v>19139</v>
      </c>
      <c r="BR155" s="71">
        <v>71031</v>
      </c>
      <c r="BS155" s="71">
        <v>61996</v>
      </c>
      <c r="BT155" s="40">
        <v>5155601</v>
      </c>
      <c r="BU155" s="39">
        <v>0</v>
      </c>
      <c r="BV155" s="39">
        <v>0</v>
      </c>
      <c r="BW155" s="39">
        <v>0</v>
      </c>
      <c r="BX155" s="39">
        <v>0</v>
      </c>
      <c r="BY155" s="39">
        <v>0</v>
      </c>
      <c r="BZ155" s="39">
        <v>0</v>
      </c>
      <c r="CA155" s="39">
        <v>0</v>
      </c>
      <c r="CB155" s="39">
        <v>5155601</v>
      </c>
      <c r="CD155" s="39">
        <f t="shared" si="11"/>
        <v>0</v>
      </c>
      <c r="CE155" s="39">
        <f t="shared" si="8"/>
        <v>0</v>
      </c>
      <c r="CF155" s="39">
        <f t="shared" si="9"/>
        <v>0</v>
      </c>
    </row>
    <row r="156" spans="1:84" s="37" customFormat="1" x14ac:dyDescent="0.3">
      <c r="A156" s="37" t="s">
        <v>469</v>
      </c>
      <c r="B156" s="38" t="s">
        <v>470</v>
      </c>
      <c r="C156" s="37">
        <f t="shared" si="10"/>
        <v>152</v>
      </c>
      <c r="D156" s="94">
        <v>309301</v>
      </c>
      <c r="E156" s="94">
        <v>137018</v>
      </c>
      <c r="F156" s="94">
        <v>32411</v>
      </c>
      <c r="G156" s="36">
        <v>19733</v>
      </c>
      <c r="H156" s="77">
        <v>171984</v>
      </c>
      <c r="I156" s="71">
        <v>52753</v>
      </c>
      <c r="J156" s="71">
        <v>16103</v>
      </c>
      <c r="K156" s="94">
        <v>255198</v>
      </c>
      <c r="L156" s="71">
        <v>48066</v>
      </c>
      <c r="M156" s="71">
        <v>253228</v>
      </c>
      <c r="N156" s="71">
        <v>76444</v>
      </c>
      <c r="O156" s="71">
        <v>15084</v>
      </c>
      <c r="P156" s="71">
        <v>46430</v>
      </c>
      <c r="Q156" s="71">
        <v>61302</v>
      </c>
      <c r="R156" s="71">
        <v>40232</v>
      </c>
      <c r="S156" s="71">
        <v>26588</v>
      </c>
      <c r="T156" s="71">
        <v>80337</v>
      </c>
      <c r="U156" s="71">
        <v>19473</v>
      </c>
      <c r="V156" s="77">
        <v>373349</v>
      </c>
      <c r="W156" s="71">
        <v>42841</v>
      </c>
      <c r="X156" s="83">
        <v>145533</v>
      </c>
      <c r="Y156" s="71">
        <v>74484</v>
      </c>
      <c r="Z156" s="71">
        <v>40475</v>
      </c>
      <c r="AA156" s="71">
        <v>57972</v>
      </c>
      <c r="AB156" s="71">
        <v>101171</v>
      </c>
      <c r="AC156" s="40">
        <v>89569</v>
      </c>
      <c r="AD156" s="36">
        <v>101592</v>
      </c>
      <c r="AE156" s="71">
        <v>57162</v>
      </c>
      <c r="AF156" s="71">
        <v>91269</v>
      </c>
      <c r="AG156" s="71">
        <v>85209</v>
      </c>
      <c r="AH156" s="71">
        <v>71998</v>
      </c>
      <c r="AI156" s="71">
        <v>120638</v>
      </c>
      <c r="AJ156" s="71">
        <v>146446</v>
      </c>
      <c r="AK156" s="71">
        <v>70497</v>
      </c>
      <c r="AL156" s="71">
        <v>51015</v>
      </c>
      <c r="AM156" s="71">
        <v>70398</v>
      </c>
      <c r="AN156" s="71">
        <v>62460</v>
      </c>
      <c r="AO156" s="71">
        <v>260753</v>
      </c>
      <c r="AP156" s="88">
        <v>62845</v>
      </c>
      <c r="AQ156" s="71">
        <v>632308</v>
      </c>
      <c r="AR156" s="71">
        <v>146401</v>
      </c>
      <c r="AS156" s="71">
        <v>954362</v>
      </c>
      <c r="AT156" s="71">
        <v>332855</v>
      </c>
      <c r="AU156" s="71">
        <v>20080</v>
      </c>
      <c r="AV156" s="71">
        <v>37338</v>
      </c>
      <c r="AW156" s="71">
        <v>115144</v>
      </c>
      <c r="AX156" s="71">
        <v>23990</v>
      </c>
      <c r="AY156" s="71">
        <v>223426</v>
      </c>
      <c r="AZ156" s="71">
        <v>20486</v>
      </c>
      <c r="BA156" s="71">
        <v>43404</v>
      </c>
      <c r="BB156" s="71">
        <v>161039</v>
      </c>
      <c r="BC156" s="71">
        <v>125537</v>
      </c>
      <c r="BD156" s="71">
        <v>574611</v>
      </c>
      <c r="BE156" s="71">
        <v>545929</v>
      </c>
      <c r="BF156" s="71">
        <v>187868</v>
      </c>
      <c r="BG156" s="71">
        <v>70844</v>
      </c>
      <c r="BH156" s="71">
        <v>94350</v>
      </c>
      <c r="BI156" s="71">
        <v>45657</v>
      </c>
      <c r="BJ156" s="71">
        <v>208430</v>
      </c>
      <c r="BK156" s="71">
        <v>39955</v>
      </c>
      <c r="BL156" s="71">
        <v>719620</v>
      </c>
      <c r="BM156" s="71">
        <v>309034</v>
      </c>
      <c r="BN156" s="71">
        <v>110787</v>
      </c>
      <c r="BO156" s="71">
        <v>179155</v>
      </c>
      <c r="BP156" s="71">
        <v>222681</v>
      </c>
      <c r="BQ156" s="71">
        <v>34631</v>
      </c>
      <c r="BR156" s="71">
        <v>145590</v>
      </c>
      <c r="BS156" s="71">
        <v>61996</v>
      </c>
      <c r="BT156" s="40">
        <v>10226869</v>
      </c>
      <c r="BU156" s="39">
        <v>0</v>
      </c>
      <c r="BV156" s="39">
        <v>0</v>
      </c>
      <c r="BW156" s="39">
        <v>0</v>
      </c>
      <c r="BX156" s="39">
        <v>0</v>
      </c>
      <c r="BY156" s="39">
        <v>0</v>
      </c>
      <c r="BZ156" s="39">
        <v>0</v>
      </c>
      <c r="CA156" s="39">
        <v>0</v>
      </c>
      <c r="CB156" s="39">
        <v>10226869</v>
      </c>
      <c r="CD156" s="39">
        <f t="shared" si="11"/>
        <v>0</v>
      </c>
      <c r="CE156" s="39">
        <f t="shared" si="8"/>
        <v>0</v>
      </c>
      <c r="CF156" s="39">
        <f t="shared" si="9"/>
        <v>0</v>
      </c>
    </row>
    <row r="157" spans="1:84" x14ac:dyDescent="0.3">
      <c r="B157" s="28" t="s">
        <v>471</v>
      </c>
      <c r="C157">
        <f t="shared" si="10"/>
        <v>153</v>
      </c>
      <c r="D157" s="93">
        <v>5972110</v>
      </c>
      <c r="E157" s="93">
        <v>6200828</v>
      </c>
      <c r="F157" s="94">
        <v>964588</v>
      </c>
      <c r="G157" s="32">
        <v>134859</v>
      </c>
      <c r="H157" s="76">
        <v>68449</v>
      </c>
      <c r="I157" s="70">
        <v>50343</v>
      </c>
      <c r="J157" s="70">
        <v>33905</v>
      </c>
      <c r="K157" s="93">
        <v>736988</v>
      </c>
      <c r="L157" s="70">
        <v>181114</v>
      </c>
      <c r="M157" s="70">
        <v>1236883</v>
      </c>
      <c r="N157" s="70">
        <v>192632</v>
      </c>
      <c r="O157" s="70">
        <v>18171</v>
      </c>
      <c r="P157" s="70">
        <v>619475</v>
      </c>
      <c r="Q157" s="70">
        <v>1695059</v>
      </c>
      <c r="R157" s="70">
        <v>488656</v>
      </c>
      <c r="S157" s="70">
        <v>381692</v>
      </c>
      <c r="T157" s="70">
        <v>201698</v>
      </c>
      <c r="U157" s="70">
        <v>199031</v>
      </c>
      <c r="V157" s="76">
        <v>23131</v>
      </c>
      <c r="W157" s="70">
        <v>107197</v>
      </c>
      <c r="X157" s="82">
        <v>101155</v>
      </c>
      <c r="Y157" s="70">
        <v>95169</v>
      </c>
      <c r="Z157" s="70">
        <v>140031</v>
      </c>
      <c r="AA157" s="70">
        <v>102511</v>
      </c>
      <c r="AB157" s="70">
        <v>445991</v>
      </c>
      <c r="AC157" s="32">
        <v>654035</v>
      </c>
      <c r="AD157" s="32">
        <v>123856</v>
      </c>
      <c r="AE157" s="70">
        <v>100824</v>
      </c>
      <c r="AF157" s="70">
        <v>724817</v>
      </c>
      <c r="AG157" s="70">
        <v>144018</v>
      </c>
      <c r="AH157" s="70">
        <v>222892</v>
      </c>
      <c r="AI157" s="70">
        <v>410002</v>
      </c>
      <c r="AJ157" s="70">
        <v>170072</v>
      </c>
      <c r="AK157" s="70">
        <v>287368</v>
      </c>
      <c r="AL157" s="70">
        <v>114099</v>
      </c>
      <c r="AM157" s="70">
        <v>785915</v>
      </c>
      <c r="AN157" s="70">
        <v>509033</v>
      </c>
      <c r="AO157" s="70">
        <v>153226</v>
      </c>
      <c r="AP157" s="87">
        <v>524195</v>
      </c>
      <c r="AQ157" s="70">
        <v>8639884</v>
      </c>
      <c r="AR157" s="70">
        <v>2905544</v>
      </c>
      <c r="AS157" s="70">
        <v>15967829</v>
      </c>
      <c r="AT157" s="70">
        <v>3779892</v>
      </c>
      <c r="AU157" s="70">
        <v>58938</v>
      </c>
      <c r="AV157" s="70">
        <v>66660</v>
      </c>
      <c r="AW157" s="70">
        <v>815610</v>
      </c>
      <c r="AX157" s="70">
        <v>445903</v>
      </c>
      <c r="AY157" s="70">
        <v>4940057</v>
      </c>
      <c r="AZ157" s="70">
        <v>166749</v>
      </c>
      <c r="BA157" s="70">
        <v>174489</v>
      </c>
      <c r="BB157" s="70">
        <v>233286</v>
      </c>
      <c r="BC157" s="70">
        <v>775233</v>
      </c>
      <c r="BD157" s="70">
        <v>1199865</v>
      </c>
      <c r="BE157" s="70">
        <v>417053</v>
      </c>
      <c r="BF157" s="70">
        <v>1710900</v>
      </c>
      <c r="BG157" s="70">
        <v>584968</v>
      </c>
      <c r="BH157" s="70">
        <v>502393</v>
      </c>
      <c r="BI157" s="70">
        <v>328703</v>
      </c>
      <c r="BJ157" s="70">
        <v>4133277</v>
      </c>
      <c r="BK157" s="70">
        <v>864070</v>
      </c>
      <c r="BL157" s="70">
        <v>5093330</v>
      </c>
      <c r="BM157" s="70">
        <v>4170739</v>
      </c>
      <c r="BN157" s="70">
        <v>2484459</v>
      </c>
      <c r="BO157" s="70">
        <v>1903462</v>
      </c>
      <c r="BP157" s="70">
        <v>2908293</v>
      </c>
      <c r="BQ157" s="70">
        <v>986109</v>
      </c>
      <c r="BR157" s="70">
        <v>4000141</v>
      </c>
      <c r="BS157" s="70">
        <v>6381222</v>
      </c>
      <c r="BT157" s="22">
        <v>101955076</v>
      </c>
      <c r="BU157" s="22">
        <v>0</v>
      </c>
      <c r="BV157" s="22">
        <v>0</v>
      </c>
      <c r="BW157" s="22">
        <v>0</v>
      </c>
      <c r="BX157" s="22">
        <v>0</v>
      </c>
      <c r="BY157" s="22">
        <v>0</v>
      </c>
      <c r="BZ157" s="22">
        <v>0</v>
      </c>
      <c r="CA157" s="22">
        <v>0</v>
      </c>
      <c r="CB157" s="22">
        <v>101955076</v>
      </c>
      <c r="CD157" s="22">
        <f t="shared" si="11"/>
        <v>0</v>
      </c>
      <c r="CE157" s="22">
        <f>SUM(BU157:BZ157)-CA157</f>
        <v>0</v>
      </c>
      <c r="CF157" s="22">
        <f>BT157+CA157-CB157</f>
        <v>0</v>
      </c>
    </row>
    <row r="158" spans="1:84" x14ac:dyDescent="0.3">
      <c r="AC158" s="32"/>
      <c r="CD158" s="22"/>
    </row>
    <row r="159" spans="1:84" x14ac:dyDescent="0.3">
      <c r="AC159" s="51"/>
      <c r="AD159" s="51"/>
    </row>
    <row r="160" spans="1:84" x14ac:dyDescent="0.3">
      <c r="B160" s="1"/>
      <c r="C160" s="1"/>
      <c r="D160" s="98" t="s">
        <v>472</v>
      </c>
      <c r="E160" s="98" t="s">
        <v>474</v>
      </c>
      <c r="F160" s="98" t="s">
        <v>475</v>
      </c>
      <c r="G160" s="99" t="s">
        <v>18</v>
      </c>
      <c r="H160" s="100" t="s">
        <v>476</v>
      </c>
      <c r="I160" s="101" t="s">
        <v>21</v>
      </c>
      <c r="J160" s="101" t="s">
        <v>25</v>
      </c>
      <c r="K160" s="98" t="s">
        <v>23</v>
      </c>
      <c r="AC160" s="51"/>
    </row>
    <row r="161" spans="2:84" x14ac:dyDescent="0.3">
      <c r="B161" s="102" t="s">
        <v>26</v>
      </c>
      <c r="C161" s="1"/>
      <c r="D161" s="95">
        <f>AC155/AC156*100</f>
        <v>30.981701258247828</v>
      </c>
      <c r="E161" s="95">
        <f>(H155+V155)/(H156+V156)*100</f>
        <v>20.168410860886834</v>
      </c>
      <c r="F161" s="95">
        <f>AD155/AD156*100</f>
        <v>21.406213087644694</v>
      </c>
      <c r="G161" s="105">
        <f>X155/X156*100</f>
        <v>17.479884287412478</v>
      </c>
      <c r="H161" s="105">
        <f>AP155/AP156*100</f>
        <v>60.017503381335032</v>
      </c>
      <c r="I161" s="106">
        <f>SUM(D155:F155,K155)/SUM(D156:F156,K156)*100</f>
        <v>40.786562169586119</v>
      </c>
      <c r="J161" s="105">
        <f>G155/G156*100</f>
        <v>44.879136471899862</v>
      </c>
      <c r="K161" s="95">
        <f>SUM(I155:J155,L155:U155,W155,AE155:AO155,Y155:AB155,AQ155:BS155)/SUM(I156:J156,L156:U156,W156,Y156:AB156,AE156:AO156,AQ156:BS156)*100</f>
        <v>54.228187069552604</v>
      </c>
      <c r="AC161" s="51"/>
    </row>
    <row r="162" spans="2:84" x14ac:dyDescent="0.3">
      <c r="B162" s="1" t="s">
        <v>27</v>
      </c>
      <c r="C162" s="1"/>
      <c r="D162" s="95">
        <f>SUM(AC144:AC145,AC148)/AC156*100</f>
        <v>22.332503433107437</v>
      </c>
      <c r="E162" s="95">
        <f>SUM(H144:H145,H148,V144:V145,V148)/(H156+V156)*100</f>
        <v>5.3372893259714704</v>
      </c>
      <c r="F162" s="95">
        <f>SUM(AD144:AD145,AD148)/AD156*100</f>
        <v>11.883809748799118</v>
      </c>
      <c r="G162" s="105">
        <f>SUM(X144:X145,X148)/X156*100</f>
        <v>7.7542550486831159</v>
      </c>
      <c r="H162" s="105">
        <f>SUM(AP144:AP145,AP148)/AP156*100</f>
        <v>26.746757896411804</v>
      </c>
      <c r="I162" s="106">
        <f>SUM(D144:F145,K144:K145,D148:F148,K148)/SUM(D156:F156,K156)*100</f>
        <v>10.293380277084401</v>
      </c>
      <c r="J162" s="105">
        <f>SUM(G144:G145,G148)/G156*100</f>
        <v>20.473318806060913</v>
      </c>
      <c r="K162" s="95">
        <f>SUM(I144:J145,L144:U145,I148:J148,L148:U148,W144:W145,Y144:AB145,AE144:AO145,AQ144:BS145,W148,Y148:AB148,AE148:AO148,AQ148:BS148)/SUM(I156:J156,L156:U156,W156,Y156:AB156,AE156:AO156,AQ156:BS156)*100</f>
        <v>29.351071533766966</v>
      </c>
      <c r="AC162" s="51"/>
    </row>
    <row r="163" spans="2:84" x14ac:dyDescent="0.3">
      <c r="B163" s="1" t="s">
        <v>28</v>
      </c>
      <c r="C163" s="1"/>
      <c r="D163" s="95">
        <f>SUM(AC153:AC154)/AC156*100</f>
        <v>0.79045205372394478</v>
      </c>
      <c r="E163" s="95">
        <f>SUM(H153:H154,V153:V154)/(H156+V156)*100</f>
        <v>0.36564814526170247</v>
      </c>
      <c r="F163" s="95">
        <f>SUM(AD153:AD154)/AD156*100</f>
        <v>0.67525001968658949</v>
      </c>
      <c r="G163" s="105">
        <f>SUM(X153:X154)/X156*100</f>
        <v>0.63490754674197603</v>
      </c>
      <c r="H163" s="105">
        <f>SUM(AP153:AP154)/AP156*100</f>
        <v>0.9706420558516986</v>
      </c>
      <c r="I163" s="106">
        <f>SUM(D153:F154,K153:K154)/SUM(D156:F156,K156)*100</f>
        <v>-0.99151415397695686</v>
      </c>
      <c r="J163" s="105">
        <f>SUM(G153:G154)/G156*100</f>
        <v>0.43581817260426697</v>
      </c>
      <c r="K163" s="95">
        <f>SUM(I153:J154,L153:U154,W153:W154,Y153:AB154,AE153:AO154,AQ153:BS154)/SUM(I156:J156,L156:U156,W156,Y156:AB156,AE156:AO156,AQ156:BS156)*100</f>
        <v>0.7154736867778192</v>
      </c>
      <c r="AC163" s="51"/>
      <c r="AD163" s="51"/>
    </row>
    <row r="164" spans="2:84" x14ac:dyDescent="0.3">
      <c r="B164" s="1" t="s">
        <v>29</v>
      </c>
      <c r="C164" s="1"/>
      <c r="D164" s="95">
        <f>AC149/AC156*100</f>
        <v>7.8587457714164506</v>
      </c>
      <c r="E164" s="95">
        <f>(H149+V149)/(H156+V156)*100</f>
        <v>14.46547338965366</v>
      </c>
      <c r="F164" s="95">
        <f>AD149/AD156*100</f>
        <v>8.8471533191589895</v>
      </c>
      <c r="G164" s="105">
        <f>X149/X156*100</f>
        <v>9.090721691987385</v>
      </c>
      <c r="H164" s="105">
        <f>AP149/AP156*100</f>
        <v>32.300103429071527</v>
      </c>
      <c r="I164" s="106">
        <f>SUM(D149:F149,K149)/SUM(D156:F156,K156)*100</f>
        <v>31.484696046478671</v>
      </c>
      <c r="J164" s="105">
        <f>G149/G156*100</f>
        <v>23.969999493234685</v>
      </c>
      <c r="K164" s="95">
        <f>SUM(I149:J149,L149:U149,W149,Y149:AB149,AE149:AO149,AQ149:BS149)/SUM(I156:J156,L156:U156,W156,Y156:AB156,AE156:AO156,AQ156:BS156)*100</f>
        <v>24.161641849007825</v>
      </c>
      <c r="AC164" s="51"/>
    </row>
    <row r="165" spans="2:84" x14ac:dyDescent="0.3">
      <c r="B165" s="102" t="s">
        <v>30</v>
      </c>
      <c r="C165" s="1"/>
      <c r="D165" s="95">
        <f>AC142/AC156*100</f>
        <v>69.018298741752162</v>
      </c>
      <c r="E165" s="95">
        <f>(V142+H142)/(V156+H156)*100</f>
        <v>79.831589139113163</v>
      </c>
      <c r="F165" s="95">
        <f>AD142/AD156*100</f>
        <v>78.593786912355284</v>
      </c>
      <c r="G165" s="105">
        <f>X142/X156*100</f>
        <v>82.520115712587511</v>
      </c>
      <c r="H165" s="105">
        <f>AP142/AP156*100</f>
        <v>39.982496618664968</v>
      </c>
      <c r="I165" s="106">
        <f>SUM(D142:F142,K142)/SUM(D156:F156,K156)*100</f>
        <v>59.213437830413881</v>
      </c>
      <c r="J165" s="105">
        <f>G142/G156*100</f>
        <v>55.120863528100138</v>
      </c>
      <c r="K165" s="95">
        <f>100-K161</f>
        <v>45.771812930447396</v>
      </c>
      <c r="AC165" s="51"/>
    </row>
    <row r="166" spans="2:84" x14ac:dyDescent="0.3">
      <c r="B166" s="103" t="s">
        <v>31</v>
      </c>
      <c r="C166" s="1"/>
      <c r="D166" s="95">
        <f>SUM(AC20:AC22,AC50:AC51,AC53:AC54,AC92)/AC156*100</f>
        <v>11.84737098616629</v>
      </c>
      <c r="E166" s="95">
        <f>SUM(H20:H22,H50:H51,H53:H54,H92,V20:V22,V50:V51,V53:V54,V92)/(V156+H156)*100</f>
        <v>18.017151732470303</v>
      </c>
      <c r="F166" s="95">
        <f>SUM(AD20:AD22,AD50:AD51,AD53:AD54,AD92)/AD156*100</f>
        <v>5.2444887203167125</v>
      </c>
      <c r="G166" s="105">
        <f>SUM(X20:X22,X50:X51,X53:X54,X92)/X156*100</f>
        <v>6.5822340517696603</v>
      </c>
      <c r="H166" s="105">
        <f>SUM(AP20:AP22,AP50:AP51,AP53:AP54,AP92)/AP156*100</f>
        <v>6.1727249231720061</v>
      </c>
      <c r="I166" s="106">
        <f>SUM(D20:F22,K20:K22,D50:F51,K50:K51,K53:K54,D53:F54,D56:F56,K56,D92:F92,K92)/SUM(D156:F156,K156)*100</f>
        <v>3.780198885558693</v>
      </c>
      <c r="J166" s="105">
        <f>SUM(G20:G22,G50:G51,G53:G54,G92)/G156*100</f>
        <v>8.9902563059418998</v>
      </c>
      <c r="K166" s="95">
        <f>SUM(I20:J22,L20:U22,W20:W22,Y20:AB22,AE20:AO22,I50:J51,I53:J54,I56:J56,L50:U51,L53:U54,L56:U56,W50:W51,W53:W54,W56,Y50:AB51,Y53:AB54,Y56:AB56,AE50:AO51,AE53:AO54,AE56:AO56,I92:J92,L92:U92,W92,Y92:AB92,AE92:AO92,AQ92:BS92,AQ50:BS51,AQ53:BS54,AQ56:BS56,AQ20:BS22)/SUM(I156:J156,L156:U156,W156,Y156:AB156,AE156:AO156,AQ156:BS156)*100</f>
        <v>3.3732870498927521</v>
      </c>
      <c r="AC166" s="51"/>
    </row>
    <row r="167" spans="2:84" x14ac:dyDescent="0.3">
      <c r="B167" s="1" t="s">
        <v>32</v>
      </c>
      <c r="C167" s="1"/>
      <c r="D167" s="95">
        <f>D165-D166-D168</f>
        <v>34.136803196581376</v>
      </c>
      <c r="E167" s="95">
        <f>E165-E166-E168</f>
        <v>47.189856377825244</v>
      </c>
      <c r="F167" s="95">
        <f t="shared" ref="F167:K167" si="12">F165-F166-F168</f>
        <v>46.181014855501616</v>
      </c>
      <c r="G167" s="95">
        <f t="shared" si="12"/>
        <v>57.798725955907514</v>
      </c>
      <c r="H167" s="95">
        <f t="shared" si="12"/>
        <v>14.149365469119356</v>
      </c>
      <c r="I167" s="95">
        <f>I165-I166-I168</f>
        <v>41.570881171432596</v>
      </c>
      <c r="J167" s="95">
        <f t="shared" si="12"/>
        <v>25.21785047220359</v>
      </c>
      <c r="K167" s="95">
        <f t="shared" si="12"/>
        <v>18.715273766519314</v>
      </c>
    </row>
    <row r="168" spans="2:84" x14ac:dyDescent="0.3">
      <c r="B168" s="104" t="s">
        <v>33</v>
      </c>
      <c r="C168" s="1"/>
      <c r="D168" s="95">
        <f>SUM(AC49,AC91,AC95:AC106,AC108:AC132)/AC156*100</f>
        <v>23.034124559004496</v>
      </c>
      <c r="E168" s="95">
        <f>SUM(H49,H91,H95:H106,H108:H132,V49,V91,V95:V106,V108:V132)/(H156+V156)*100</f>
        <v>14.624581028817618</v>
      </c>
      <c r="F168" s="95">
        <f>SUM(AD49,AD91,AD95:AD106,AD108:AD132)/AD156*100</f>
        <v>27.168283336536962</v>
      </c>
      <c r="G168" s="105">
        <f>SUM(X49,X91,X95:X106,X108:X132)/X156*100</f>
        <v>18.139155704910337</v>
      </c>
      <c r="H168" s="105">
        <f>SUM(AP49,AP91,AP95:AP106,AP108:AP132)/AP156*100</f>
        <v>19.660406226373606</v>
      </c>
      <c r="I168" s="106">
        <f>SUM(D49:F49,D91:F91,K91,D95:F106,K95:K106,D108:F132,K108:K132)/SUM(D156:F156,K156)*100</f>
        <v>13.862357773422593</v>
      </c>
      <c r="J168" s="105">
        <f>SUM(G49,G91,G95:G106,G108:G132)/G156*100</f>
        <v>20.912756749954649</v>
      </c>
      <c r="K168" s="95">
        <f>SUM(I49:J49,L49:U49,W49,Y49:AB49,AE49:AO49,AQ49:BS49,I91,J91,L91:U91,W91,Y91:AB91,AE91:AO91,AQ91:BS91,AQ95:BS106,AQ108:BS132,AE95:AO106,AE108:AO132,Y95:AB106,Y108:AB133,W95:W106,W108:W132,L95:U106,I95:J106,I108:J132,L108:U132)/SUM(I156:J156,L156:U156,W156,Y156:AB156,AE156:AO156,AQ156:BS156)*100</f>
        <v>23.68325211403533</v>
      </c>
    </row>
    <row r="169" spans="2:84" x14ac:dyDescent="0.3">
      <c r="E169" s="95"/>
      <c r="F169" s="95"/>
      <c r="G169" s="95"/>
      <c r="H169" s="95"/>
      <c r="I169" s="95"/>
      <c r="J169" s="89"/>
    </row>
    <row r="173" spans="2:84" x14ac:dyDescent="0.3">
      <c r="D173" s="93">
        <f t="shared" ref="D173:AI173" si="13">SUM(D5:D132)-D133</f>
        <v>1.7462298274040222E-10</v>
      </c>
      <c r="E173" s="93">
        <f t="shared" si="13"/>
        <v>0</v>
      </c>
      <c r="F173" s="93">
        <f t="shared" si="13"/>
        <v>0</v>
      </c>
      <c r="G173" s="32">
        <f t="shared" si="13"/>
        <v>0</v>
      </c>
      <c r="H173" s="76">
        <f t="shared" si="13"/>
        <v>0</v>
      </c>
      <c r="I173" s="70">
        <f t="shared" si="13"/>
        <v>0</v>
      </c>
      <c r="J173" s="70">
        <f t="shared" si="13"/>
        <v>0</v>
      </c>
      <c r="K173" s="93">
        <f t="shared" si="13"/>
        <v>0</v>
      </c>
      <c r="L173" s="70">
        <f t="shared" si="13"/>
        <v>0</v>
      </c>
      <c r="M173" s="70">
        <f t="shared" si="13"/>
        <v>0</v>
      </c>
      <c r="N173" s="70">
        <f t="shared" si="13"/>
        <v>0</v>
      </c>
      <c r="O173" s="70">
        <f t="shared" si="13"/>
        <v>0</v>
      </c>
      <c r="P173" s="70">
        <f t="shared" si="13"/>
        <v>0</v>
      </c>
      <c r="Q173" s="70">
        <f t="shared" si="13"/>
        <v>0</v>
      </c>
      <c r="R173" s="70">
        <f t="shared" si="13"/>
        <v>0</v>
      </c>
      <c r="S173" s="70">
        <f t="shared" si="13"/>
        <v>0</v>
      </c>
      <c r="T173" s="70">
        <f t="shared" si="13"/>
        <v>0</v>
      </c>
      <c r="U173" s="70">
        <f t="shared" si="13"/>
        <v>0</v>
      </c>
      <c r="V173" s="76">
        <f t="shared" si="13"/>
        <v>0</v>
      </c>
      <c r="W173" s="70">
        <f t="shared" si="13"/>
        <v>0</v>
      </c>
      <c r="X173" s="82">
        <f t="shared" si="13"/>
        <v>0</v>
      </c>
      <c r="Y173" s="70">
        <f t="shared" si="13"/>
        <v>0</v>
      </c>
      <c r="Z173" s="70">
        <f t="shared" si="13"/>
        <v>0</v>
      </c>
      <c r="AA173" s="70">
        <f t="shared" si="13"/>
        <v>0</v>
      </c>
      <c r="AB173" s="70">
        <f t="shared" si="13"/>
        <v>0</v>
      </c>
      <c r="AC173" s="32">
        <f t="shared" si="13"/>
        <v>0</v>
      </c>
      <c r="AD173" s="32">
        <f t="shared" si="13"/>
        <v>0</v>
      </c>
      <c r="AE173" s="70">
        <f t="shared" si="13"/>
        <v>0</v>
      </c>
      <c r="AF173" s="70">
        <f t="shared" si="13"/>
        <v>0</v>
      </c>
      <c r="AG173" s="70">
        <f t="shared" si="13"/>
        <v>0</v>
      </c>
      <c r="AH173" s="70">
        <f t="shared" si="13"/>
        <v>0</v>
      </c>
      <c r="AI173" s="70">
        <f t="shared" si="13"/>
        <v>0</v>
      </c>
      <c r="AJ173" s="70">
        <f t="shared" ref="AJ173:BO173" si="14">SUM(AJ5:AJ132)-AJ133</f>
        <v>0</v>
      </c>
      <c r="AK173" s="70">
        <f t="shared" si="14"/>
        <v>0</v>
      </c>
      <c r="AL173" s="70">
        <f t="shared" si="14"/>
        <v>0</v>
      </c>
      <c r="AM173" s="70">
        <f t="shared" si="14"/>
        <v>0</v>
      </c>
      <c r="AN173" s="70">
        <f t="shared" si="14"/>
        <v>0</v>
      </c>
      <c r="AO173" s="70">
        <f t="shared" si="14"/>
        <v>0</v>
      </c>
      <c r="AP173" s="87">
        <f t="shared" si="14"/>
        <v>0</v>
      </c>
      <c r="AQ173" s="70">
        <f t="shared" si="14"/>
        <v>0</v>
      </c>
      <c r="AR173" s="70">
        <f t="shared" si="14"/>
        <v>0</v>
      </c>
      <c r="AS173" s="70">
        <f t="shared" si="14"/>
        <v>0</v>
      </c>
      <c r="AT173" s="70">
        <f t="shared" si="14"/>
        <v>0</v>
      </c>
      <c r="AU173" s="70">
        <f t="shared" si="14"/>
        <v>0</v>
      </c>
      <c r="AV173" s="70">
        <f t="shared" si="14"/>
        <v>0</v>
      </c>
      <c r="AW173" s="70">
        <f t="shared" si="14"/>
        <v>0</v>
      </c>
      <c r="AX173" s="70">
        <f t="shared" si="14"/>
        <v>0</v>
      </c>
      <c r="AY173" s="70">
        <f t="shared" si="14"/>
        <v>0</v>
      </c>
      <c r="AZ173" s="70">
        <f t="shared" si="14"/>
        <v>0</v>
      </c>
      <c r="BA173" s="70">
        <f t="shared" si="14"/>
        <v>0</v>
      </c>
      <c r="BB173" s="70">
        <f t="shared" si="14"/>
        <v>0</v>
      </c>
      <c r="BC173" s="70">
        <f t="shared" si="14"/>
        <v>0</v>
      </c>
      <c r="BD173" s="70">
        <f t="shared" si="14"/>
        <v>0</v>
      </c>
      <c r="BE173" s="70">
        <f t="shared" si="14"/>
        <v>0</v>
      </c>
      <c r="BF173" s="70">
        <f t="shared" si="14"/>
        <v>0</v>
      </c>
      <c r="BG173" s="70">
        <f t="shared" si="14"/>
        <v>0</v>
      </c>
      <c r="BH173" s="70">
        <f t="shared" si="14"/>
        <v>0</v>
      </c>
      <c r="BI173" s="70">
        <f t="shared" si="14"/>
        <v>0</v>
      </c>
      <c r="BJ173" s="70">
        <f t="shared" si="14"/>
        <v>0</v>
      </c>
      <c r="BK173" s="70">
        <f t="shared" si="14"/>
        <v>0</v>
      </c>
      <c r="BL173" s="70">
        <f t="shared" si="14"/>
        <v>0</v>
      </c>
      <c r="BM173" s="70">
        <f t="shared" si="14"/>
        <v>0</v>
      </c>
      <c r="BN173" s="70">
        <f t="shared" si="14"/>
        <v>0</v>
      </c>
      <c r="BO173" s="70">
        <f t="shared" si="14"/>
        <v>0</v>
      </c>
      <c r="BP173" s="70">
        <f t="shared" ref="BP173:CB173" si="15">SUM(BP5:BP132)-BP133</f>
        <v>0</v>
      </c>
      <c r="BQ173" s="70">
        <f t="shared" si="15"/>
        <v>0</v>
      </c>
      <c r="BR173" s="70">
        <f t="shared" si="15"/>
        <v>0</v>
      </c>
      <c r="BS173" s="70">
        <f t="shared" si="15"/>
        <v>0</v>
      </c>
      <c r="BT173" s="22">
        <f t="shared" si="15"/>
        <v>0</v>
      </c>
      <c r="BU173" s="22">
        <f t="shared" si="15"/>
        <v>0</v>
      </c>
      <c r="BV173" s="22">
        <f t="shared" si="15"/>
        <v>0</v>
      </c>
      <c r="BW173" s="22">
        <f t="shared" si="15"/>
        <v>0</v>
      </c>
      <c r="BX173" s="22">
        <f t="shared" si="15"/>
        <v>0</v>
      </c>
      <c r="BY173" s="22">
        <f t="shared" si="15"/>
        <v>0</v>
      </c>
      <c r="BZ173" s="22">
        <f t="shared" si="15"/>
        <v>0</v>
      </c>
      <c r="CA173" s="22">
        <f t="shared" si="15"/>
        <v>0</v>
      </c>
      <c r="CB173" s="22">
        <f t="shared" si="15"/>
        <v>0</v>
      </c>
      <c r="CC173" s="22"/>
      <c r="CD173" s="22">
        <f>SUM(CD5:CD132)-CD133</f>
        <v>0</v>
      </c>
      <c r="CE173" s="22">
        <f>SUM(CE5:CE132)-CE133</f>
        <v>2.7000623958883807E-13</v>
      </c>
      <c r="CF173" s="22">
        <f>SUM(CF5:CF132)-CF133</f>
        <v>0</v>
      </c>
    </row>
    <row r="174" spans="2:84" x14ac:dyDescent="0.3">
      <c r="B174" s="22"/>
      <c r="D174" s="93">
        <f t="shared" ref="D174:AI174" si="16">SUM(D133:D141)-D142</f>
        <v>0</v>
      </c>
      <c r="E174" s="93">
        <f t="shared" si="16"/>
        <v>0</v>
      </c>
      <c r="F174" s="93">
        <f t="shared" si="16"/>
        <v>0</v>
      </c>
      <c r="G174" s="32">
        <f t="shared" si="16"/>
        <v>0</v>
      </c>
      <c r="H174" s="76">
        <f t="shared" si="16"/>
        <v>0</v>
      </c>
      <c r="I174" s="70">
        <f t="shared" si="16"/>
        <v>0</v>
      </c>
      <c r="J174" s="70">
        <f t="shared" si="16"/>
        <v>0</v>
      </c>
      <c r="K174" s="93">
        <f t="shared" si="16"/>
        <v>0</v>
      </c>
      <c r="L174" s="70">
        <f t="shared" si="16"/>
        <v>0</v>
      </c>
      <c r="M174" s="70">
        <f t="shared" si="16"/>
        <v>0</v>
      </c>
      <c r="N174" s="70">
        <f t="shared" si="16"/>
        <v>0</v>
      </c>
      <c r="O174" s="70">
        <f t="shared" si="16"/>
        <v>0</v>
      </c>
      <c r="P174" s="70">
        <f t="shared" si="16"/>
        <v>0</v>
      </c>
      <c r="Q174" s="70">
        <f t="shared" si="16"/>
        <v>0</v>
      </c>
      <c r="R174" s="70">
        <f t="shared" si="16"/>
        <v>0</v>
      </c>
      <c r="S174" s="70">
        <f t="shared" si="16"/>
        <v>0</v>
      </c>
      <c r="T174" s="70">
        <f t="shared" si="16"/>
        <v>0</v>
      </c>
      <c r="U174" s="70">
        <f t="shared" si="16"/>
        <v>0</v>
      </c>
      <c r="V174" s="76">
        <f t="shared" si="16"/>
        <v>0</v>
      </c>
      <c r="W174" s="70">
        <f t="shared" si="16"/>
        <v>0</v>
      </c>
      <c r="X174" s="82">
        <f t="shared" si="16"/>
        <v>0</v>
      </c>
      <c r="Y174" s="70">
        <f t="shared" si="16"/>
        <v>0</v>
      </c>
      <c r="Z174" s="70">
        <f t="shared" si="16"/>
        <v>0</v>
      </c>
      <c r="AA174" s="70">
        <f t="shared" si="16"/>
        <v>0</v>
      </c>
      <c r="AB174" s="70">
        <f t="shared" si="16"/>
        <v>0</v>
      </c>
      <c r="AC174" s="32">
        <f t="shared" si="16"/>
        <v>0</v>
      </c>
      <c r="AD174" s="32">
        <f t="shared" si="16"/>
        <v>0</v>
      </c>
      <c r="AE174" s="70">
        <f t="shared" si="16"/>
        <v>0</v>
      </c>
      <c r="AF174" s="70">
        <f t="shared" si="16"/>
        <v>0</v>
      </c>
      <c r="AG174" s="70">
        <f t="shared" si="16"/>
        <v>0</v>
      </c>
      <c r="AH174" s="70">
        <f t="shared" si="16"/>
        <v>0</v>
      </c>
      <c r="AI174" s="70">
        <f t="shared" si="16"/>
        <v>0</v>
      </c>
      <c r="AJ174" s="70">
        <f t="shared" ref="AJ174:BO174" si="17">SUM(AJ133:AJ141)-AJ142</f>
        <v>0</v>
      </c>
      <c r="AK174" s="70">
        <f t="shared" si="17"/>
        <v>0</v>
      </c>
      <c r="AL174" s="70">
        <f t="shared" si="17"/>
        <v>0</v>
      </c>
      <c r="AM174" s="70">
        <f t="shared" si="17"/>
        <v>0</v>
      </c>
      <c r="AN174" s="70">
        <f t="shared" si="17"/>
        <v>0</v>
      </c>
      <c r="AO174" s="70">
        <f t="shared" si="17"/>
        <v>0</v>
      </c>
      <c r="AP174" s="87">
        <f t="shared" si="17"/>
        <v>0</v>
      </c>
      <c r="AQ174" s="70">
        <f t="shared" si="17"/>
        <v>0</v>
      </c>
      <c r="AR174" s="70">
        <f t="shared" si="17"/>
        <v>0</v>
      </c>
      <c r="AS174" s="70">
        <f t="shared" si="17"/>
        <v>0</v>
      </c>
      <c r="AT174" s="70">
        <f t="shared" si="17"/>
        <v>0</v>
      </c>
      <c r="AU174" s="70">
        <f t="shared" si="17"/>
        <v>0</v>
      </c>
      <c r="AV174" s="70">
        <f t="shared" si="17"/>
        <v>0</v>
      </c>
      <c r="AW174" s="70">
        <f t="shared" si="17"/>
        <v>0</v>
      </c>
      <c r="AX174" s="70">
        <f t="shared" si="17"/>
        <v>0</v>
      </c>
      <c r="AY174" s="70">
        <f t="shared" si="17"/>
        <v>0</v>
      </c>
      <c r="AZ174" s="70">
        <f t="shared" si="17"/>
        <v>0</v>
      </c>
      <c r="BA174" s="70">
        <f t="shared" si="17"/>
        <v>0</v>
      </c>
      <c r="BB174" s="70">
        <f t="shared" si="17"/>
        <v>0</v>
      </c>
      <c r="BC174" s="70">
        <f t="shared" si="17"/>
        <v>0</v>
      </c>
      <c r="BD174" s="70">
        <f t="shared" si="17"/>
        <v>0</v>
      </c>
      <c r="BE174" s="70">
        <f t="shared" si="17"/>
        <v>0</v>
      </c>
      <c r="BF174" s="70">
        <f t="shared" si="17"/>
        <v>0</v>
      </c>
      <c r="BG174" s="70">
        <f t="shared" si="17"/>
        <v>0</v>
      </c>
      <c r="BH174" s="70">
        <f t="shared" si="17"/>
        <v>0</v>
      </c>
      <c r="BI174" s="70">
        <f t="shared" si="17"/>
        <v>0</v>
      </c>
      <c r="BJ174" s="70">
        <f t="shared" si="17"/>
        <v>0</v>
      </c>
      <c r="BK174" s="70">
        <f t="shared" si="17"/>
        <v>0</v>
      </c>
      <c r="BL174" s="70">
        <f t="shared" si="17"/>
        <v>0</v>
      </c>
      <c r="BM174" s="70">
        <f t="shared" si="17"/>
        <v>0</v>
      </c>
      <c r="BN174" s="70">
        <f t="shared" si="17"/>
        <v>0</v>
      </c>
      <c r="BO174" s="70">
        <f t="shared" si="17"/>
        <v>0</v>
      </c>
      <c r="BP174" s="70">
        <f t="shared" ref="BP174:CB174" si="18">SUM(BP133:BP141)-BP142</f>
        <v>0</v>
      </c>
      <c r="BQ174" s="70">
        <f t="shared" si="18"/>
        <v>0</v>
      </c>
      <c r="BR174" s="70">
        <f t="shared" si="18"/>
        <v>0</v>
      </c>
      <c r="BS174" s="70">
        <f t="shared" si="18"/>
        <v>0</v>
      </c>
      <c r="BT174" s="22">
        <f t="shared" si="18"/>
        <v>0</v>
      </c>
      <c r="BU174" s="22">
        <f t="shared" si="18"/>
        <v>0</v>
      </c>
      <c r="BV174" s="22">
        <f t="shared" si="18"/>
        <v>0</v>
      </c>
      <c r="BW174" s="22">
        <f t="shared" si="18"/>
        <v>0</v>
      </c>
      <c r="BX174" s="22">
        <f t="shared" si="18"/>
        <v>0</v>
      </c>
      <c r="BY174" s="22">
        <f t="shared" si="18"/>
        <v>0</v>
      </c>
      <c r="BZ174" s="22">
        <f t="shared" si="18"/>
        <v>0</v>
      </c>
      <c r="CA174" s="22">
        <f t="shared" si="18"/>
        <v>0</v>
      </c>
      <c r="CB174" s="22">
        <f t="shared" si="18"/>
        <v>0</v>
      </c>
      <c r="CD174" s="22">
        <f t="shared" ref="CD174:CD180" si="19">SUM(D174:BS174)-BT174</f>
        <v>0</v>
      </c>
      <c r="CE174" s="22">
        <f>SUM(CE133:CE141)-CE142</f>
        <v>0</v>
      </c>
      <c r="CF174" s="22">
        <f>SUM(CF133:CF141)-CF142</f>
        <v>0</v>
      </c>
    </row>
    <row r="175" spans="2:84" x14ac:dyDescent="0.3">
      <c r="D175" s="93">
        <f t="shared" ref="D175:AI175" si="20">D144+D145+D148-D143</f>
        <v>0</v>
      </c>
      <c r="E175" s="93">
        <f t="shared" si="20"/>
        <v>0</v>
      </c>
      <c r="F175" s="93">
        <f t="shared" si="20"/>
        <v>0</v>
      </c>
      <c r="G175" s="32">
        <f t="shared" si="20"/>
        <v>0</v>
      </c>
      <c r="H175" s="76">
        <f t="shared" si="20"/>
        <v>0</v>
      </c>
      <c r="I175" s="70">
        <f t="shared" si="20"/>
        <v>0</v>
      </c>
      <c r="J175" s="70">
        <f t="shared" si="20"/>
        <v>0</v>
      </c>
      <c r="K175" s="93">
        <f t="shared" si="20"/>
        <v>0</v>
      </c>
      <c r="L175" s="70">
        <f t="shared" si="20"/>
        <v>0</v>
      </c>
      <c r="M175" s="70">
        <f t="shared" si="20"/>
        <v>0</v>
      </c>
      <c r="N175" s="70">
        <f t="shared" si="20"/>
        <v>0</v>
      </c>
      <c r="O175" s="70">
        <f t="shared" si="20"/>
        <v>0</v>
      </c>
      <c r="P175" s="70">
        <f t="shared" si="20"/>
        <v>0</v>
      </c>
      <c r="Q175" s="70">
        <f t="shared" si="20"/>
        <v>0</v>
      </c>
      <c r="R175" s="70">
        <f t="shared" si="20"/>
        <v>0</v>
      </c>
      <c r="S175" s="70">
        <f t="shared" si="20"/>
        <v>0</v>
      </c>
      <c r="T175" s="70">
        <f t="shared" si="20"/>
        <v>0</v>
      </c>
      <c r="U175" s="70">
        <f t="shared" si="20"/>
        <v>0</v>
      </c>
      <c r="V175" s="76">
        <f t="shared" si="20"/>
        <v>0</v>
      </c>
      <c r="W175" s="70">
        <f t="shared" si="20"/>
        <v>0</v>
      </c>
      <c r="X175" s="82">
        <f t="shared" si="20"/>
        <v>0</v>
      </c>
      <c r="Y175" s="70">
        <f t="shared" si="20"/>
        <v>0</v>
      </c>
      <c r="Z175" s="70">
        <f t="shared" si="20"/>
        <v>0</v>
      </c>
      <c r="AA175" s="70">
        <f t="shared" si="20"/>
        <v>0</v>
      </c>
      <c r="AB175" s="70">
        <f t="shared" si="20"/>
        <v>0</v>
      </c>
      <c r="AC175" s="32">
        <f t="shared" si="20"/>
        <v>0</v>
      </c>
      <c r="AD175" s="32">
        <f t="shared" si="20"/>
        <v>0</v>
      </c>
      <c r="AE175" s="70">
        <f t="shared" si="20"/>
        <v>0</v>
      </c>
      <c r="AF175" s="70">
        <f t="shared" si="20"/>
        <v>0</v>
      </c>
      <c r="AG175" s="70">
        <f t="shared" si="20"/>
        <v>0</v>
      </c>
      <c r="AH175" s="70">
        <f t="shared" si="20"/>
        <v>0</v>
      </c>
      <c r="AI175" s="70">
        <f t="shared" si="20"/>
        <v>0</v>
      </c>
      <c r="AJ175" s="70">
        <f t="shared" ref="AJ175:BO175" si="21">AJ144+AJ145+AJ148-AJ143</f>
        <v>0</v>
      </c>
      <c r="AK175" s="70">
        <f t="shared" si="21"/>
        <v>0</v>
      </c>
      <c r="AL175" s="70">
        <f t="shared" si="21"/>
        <v>0</v>
      </c>
      <c r="AM175" s="70">
        <f t="shared" si="21"/>
        <v>0</v>
      </c>
      <c r="AN175" s="70">
        <f t="shared" si="21"/>
        <v>0</v>
      </c>
      <c r="AO175" s="70">
        <f t="shared" si="21"/>
        <v>0</v>
      </c>
      <c r="AP175" s="87">
        <f t="shared" si="21"/>
        <v>0</v>
      </c>
      <c r="AQ175" s="70">
        <f t="shared" si="21"/>
        <v>0</v>
      </c>
      <c r="AR175" s="70">
        <f t="shared" si="21"/>
        <v>0</v>
      </c>
      <c r="AS175" s="70">
        <f t="shared" si="21"/>
        <v>0</v>
      </c>
      <c r="AT175" s="70">
        <f t="shared" si="21"/>
        <v>0</v>
      </c>
      <c r="AU175" s="70">
        <f t="shared" si="21"/>
        <v>0</v>
      </c>
      <c r="AV175" s="70">
        <f t="shared" si="21"/>
        <v>0</v>
      </c>
      <c r="AW175" s="70">
        <f t="shared" si="21"/>
        <v>0</v>
      </c>
      <c r="AX175" s="70">
        <f t="shared" si="21"/>
        <v>0</v>
      </c>
      <c r="AY175" s="70">
        <f t="shared" si="21"/>
        <v>0</v>
      </c>
      <c r="AZ175" s="70">
        <f t="shared" si="21"/>
        <v>0</v>
      </c>
      <c r="BA175" s="70">
        <f t="shared" si="21"/>
        <v>0</v>
      </c>
      <c r="BB175" s="70">
        <f t="shared" si="21"/>
        <v>0</v>
      </c>
      <c r="BC175" s="70">
        <f t="shared" si="21"/>
        <v>0</v>
      </c>
      <c r="BD175" s="70">
        <f t="shared" si="21"/>
        <v>0</v>
      </c>
      <c r="BE175" s="70">
        <f t="shared" si="21"/>
        <v>0</v>
      </c>
      <c r="BF175" s="70">
        <f t="shared" si="21"/>
        <v>0</v>
      </c>
      <c r="BG175" s="70">
        <f t="shared" si="21"/>
        <v>0</v>
      </c>
      <c r="BH175" s="70">
        <f t="shared" si="21"/>
        <v>0</v>
      </c>
      <c r="BI175" s="70">
        <f t="shared" si="21"/>
        <v>0</v>
      </c>
      <c r="BJ175" s="70">
        <f t="shared" si="21"/>
        <v>0</v>
      </c>
      <c r="BK175" s="70">
        <f t="shared" si="21"/>
        <v>0</v>
      </c>
      <c r="BL175" s="70">
        <f t="shared" si="21"/>
        <v>0</v>
      </c>
      <c r="BM175" s="70">
        <f t="shared" si="21"/>
        <v>0</v>
      </c>
      <c r="BN175" s="70">
        <f t="shared" si="21"/>
        <v>0</v>
      </c>
      <c r="BO175" s="70">
        <f t="shared" si="21"/>
        <v>0</v>
      </c>
      <c r="BP175" s="70">
        <f t="shared" ref="BP175:CB175" si="22">BP144+BP145+BP148-BP143</f>
        <v>0</v>
      </c>
      <c r="BQ175" s="70">
        <f t="shared" si="22"/>
        <v>0</v>
      </c>
      <c r="BR175" s="70">
        <f t="shared" si="22"/>
        <v>0</v>
      </c>
      <c r="BS175" s="70">
        <f t="shared" si="22"/>
        <v>0</v>
      </c>
      <c r="BT175" s="22">
        <f t="shared" si="22"/>
        <v>0</v>
      </c>
      <c r="BU175" s="22">
        <f t="shared" si="22"/>
        <v>0</v>
      </c>
      <c r="BV175" s="22">
        <f t="shared" si="22"/>
        <v>0</v>
      </c>
      <c r="BW175" s="22">
        <f t="shared" si="22"/>
        <v>0</v>
      </c>
      <c r="BX175" s="22">
        <f t="shared" si="22"/>
        <v>0</v>
      </c>
      <c r="BY175" s="22">
        <f t="shared" si="22"/>
        <v>0</v>
      </c>
      <c r="BZ175" s="22">
        <f t="shared" si="22"/>
        <v>0</v>
      </c>
      <c r="CA175" s="22">
        <f t="shared" si="22"/>
        <v>0</v>
      </c>
      <c r="CB175" s="22">
        <f t="shared" si="22"/>
        <v>0</v>
      </c>
      <c r="CD175" s="22">
        <f t="shared" si="19"/>
        <v>0</v>
      </c>
      <c r="CE175" s="22">
        <f>CE144+CE145+CE148-CE143</f>
        <v>0</v>
      </c>
      <c r="CF175" s="22">
        <f>CF144+CF145+CF148-CF143</f>
        <v>0</v>
      </c>
    </row>
    <row r="176" spans="2:84" x14ac:dyDescent="0.3">
      <c r="D176" s="93">
        <f t="shared" ref="D176:AI176" si="23">D146+D147-D145</f>
        <v>0</v>
      </c>
      <c r="E176" s="93">
        <f t="shared" si="23"/>
        <v>0</v>
      </c>
      <c r="F176" s="93">
        <f t="shared" si="23"/>
        <v>0</v>
      </c>
      <c r="G176" s="32">
        <f t="shared" si="23"/>
        <v>0</v>
      </c>
      <c r="H176" s="76">
        <f t="shared" si="23"/>
        <v>0</v>
      </c>
      <c r="I176" s="70">
        <f t="shared" si="23"/>
        <v>0</v>
      </c>
      <c r="J176" s="70">
        <f t="shared" si="23"/>
        <v>0</v>
      </c>
      <c r="K176" s="93">
        <f t="shared" si="23"/>
        <v>0</v>
      </c>
      <c r="L176" s="70">
        <f t="shared" si="23"/>
        <v>0</v>
      </c>
      <c r="M176" s="70">
        <f t="shared" si="23"/>
        <v>0</v>
      </c>
      <c r="N176" s="70">
        <f t="shared" si="23"/>
        <v>0</v>
      </c>
      <c r="O176" s="70">
        <f t="shared" si="23"/>
        <v>0</v>
      </c>
      <c r="P176" s="70">
        <f t="shared" si="23"/>
        <v>0</v>
      </c>
      <c r="Q176" s="70">
        <f t="shared" si="23"/>
        <v>0</v>
      </c>
      <c r="R176" s="70">
        <f t="shared" si="23"/>
        <v>0</v>
      </c>
      <c r="S176" s="70">
        <f t="shared" si="23"/>
        <v>0</v>
      </c>
      <c r="T176" s="70">
        <f t="shared" si="23"/>
        <v>0</v>
      </c>
      <c r="U176" s="70">
        <f t="shared" si="23"/>
        <v>0</v>
      </c>
      <c r="V176" s="76">
        <f t="shared" si="23"/>
        <v>0</v>
      </c>
      <c r="W176" s="70">
        <f t="shared" si="23"/>
        <v>0</v>
      </c>
      <c r="X176" s="82">
        <f t="shared" si="23"/>
        <v>0</v>
      </c>
      <c r="Y176" s="70">
        <f t="shared" si="23"/>
        <v>0</v>
      </c>
      <c r="Z176" s="70">
        <f t="shared" si="23"/>
        <v>0</v>
      </c>
      <c r="AA176" s="70">
        <f t="shared" si="23"/>
        <v>0</v>
      </c>
      <c r="AB176" s="70">
        <f t="shared" si="23"/>
        <v>0</v>
      </c>
      <c r="AC176" s="32">
        <f t="shared" si="23"/>
        <v>0</v>
      </c>
      <c r="AD176" s="32">
        <f t="shared" si="23"/>
        <v>0</v>
      </c>
      <c r="AE176" s="70">
        <f t="shared" si="23"/>
        <v>0</v>
      </c>
      <c r="AF176" s="70">
        <f t="shared" si="23"/>
        <v>0</v>
      </c>
      <c r="AG176" s="70">
        <f t="shared" si="23"/>
        <v>0</v>
      </c>
      <c r="AH176" s="70">
        <f t="shared" si="23"/>
        <v>0</v>
      </c>
      <c r="AI176" s="70">
        <f t="shared" si="23"/>
        <v>0</v>
      </c>
      <c r="AJ176" s="70">
        <f t="shared" ref="AJ176:BO176" si="24">AJ146+AJ147-AJ145</f>
        <v>0</v>
      </c>
      <c r="AK176" s="70">
        <f t="shared" si="24"/>
        <v>0</v>
      </c>
      <c r="AL176" s="70">
        <f t="shared" si="24"/>
        <v>0</v>
      </c>
      <c r="AM176" s="70">
        <f t="shared" si="24"/>
        <v>0</v>
      </c>
      <c r="AN176" s="70">
        <f t="shared" si="24"/>
        <v>0</v>
      </c>
      <c r="AO176" s="70">
        <f t="shared" si="24"/>
        <v>0</v>
      </c>
      <c r="AP176" s="87">
        <f t="shared" si="24"/>
        <v>0</v>
      </c>
      <c r="AQ176" s="70">
        <f t="shared" si="24"/>
        <v>0</v>
      </c>
      <c r="AR176" s="70">
        <f t="shared" si="24"/>
        <v>0</v>
      </c>
      <c r="AS176" s="70">
        <f t="shared" si="24"/>
        <v>0</v>
      </c>
      <c r="AT176" s="70">
        <f t="shared" si="24"/>
        <v>0</v>
      </c>
      <c r="AU176" s="70">
        <f t="shared" si="24"/>
        <v>0</v>
      </c>
      <c r="AV176" s="70">
        <f t="shared" si="24"/>
        <v>0</v>
      </c>
      <c r="AW176" s="70">
        <f t="shared" si="24"/>
        <v>0</v>
      </c>
      <c r="AX176" s="70">
        <f t="shared" si="24"/>
        <v>0</v>
      </c>
      <c r="AY176" s="70">
        <f t="shared" si="24"/>
        <v>0</v>
      </c>
      <c r="AZ176" s="70">
        <f t="shared" si="24"/>
        <v>0</v>
      </c>
      <c r="BA176" s="70">
        <f t="shared" si="24"/>
        <v>0</v>
      </c>
      <c r="BB176" s="70">
        <f t="shared" si="24"/>
        <v>0</v>
      </c>
      <c r="BC176" s="70">
        <f t="shared" si="24"/>
        <v>0</v>
      </c>
      <c r="BD176" s="70">
        <f t="shared" si="24"/>
        <v>0</v>
      </c>
      <c r="BE176" s="70">
        <f t="shared" si="24"/>
        <v>0</v>
      </c>
      <c r="BF176" s="70">
        <f t="shared" si="24"/>
        <v>0</v>
      </c>
      <c r="BG176" s="70">
        <f t="shared" si="24"/>
        <v>0</v>
      </c>
      <c r="BH176" s="70">
        <f t="shared" si="24"/>
        <v>0</v>
      </c>
      <c r="BI176" s="70">
        <f t="shared" si="24"/>
        <v>0</v>
      </c>
      <c r="BJ176" s="70">
        <f t="shared" si="24"/>
        <v>0</v>
      </c>
      <c r="BK176" s="70">
        <f t="shared" si="24"/>
        <v>0</v>
      </c>
      <c r="BL176" s="70">
        <f t="shared" si="24"/>
        <v>0</v>
      </c>
      <c r="BM176" s="70">
        <f t="shared" si="24"/>
        <v>0</v>
      </c>
      <c r="BN176" s="70">
        <f t="shared" si="24"/>
        <v>0</v>
      </c>
      <c r="BO176" s="70">
        <f t="shared" si="24"/>
        <v>0</v>
      </c>
      <c r="BP176" s="70">
        <f t="shared" ref="BP176:CB176" si="25">BP146+BP147-BP145</f>
        <v>0</v>
      </c>
      <c r="BQ176" s="70">
        <f t="shared" si="25"/>
        <v>0</v>
      </c>
      <c r="BR176" s="70">
        <f t="shared" si="25"/>
        <v>0</v>
      </c>
      <c r="BS176" s="70">
        <f t="shared" si="25"/>
        <v>0</v>
      </c>
      <c r="BT176" s="22">
        <f t="shared" si="25"/>
        <v>0</v>
      </c>
      <c r="BU176" s="22">
        <f t="shared" si="25"/>
        <v>0</v>
      </c>
      <c r="BV176" s="22">
        <f t="shared" si="25"/>
        <v>0</v>
      </c>
      <c r="BW176" s="22">
        <f t="shared" si="25"/>
        <v>0</v>
      </c>
      <c r="BX176" s="22">
        <f t="shared" si="25"/>
        <v>0</v>
      </c>
      <c r="BY176" s="22">
        <f t="shared" si="25"/>
        <v>0</v>
      </c>
      <c r="BZ176" s="22">
        <f t="shared" si="25"/>
        <v>0</v>
      </c>
      <c r="CA176" s="22">
        <f t="shared" si="25"/>
        <v>0</v>
      </c>
      <c r="CB176" s="22">
        <f t="shared" si="25"/>
        <v>0</v>
      </c>
      <c r="CD176" s="22">
        <f t="shared" si="19"/>
        <v>0</v>
      </c>
      <c r="CE176" s="22">
        <f>CE146+CE147-CE145</f>
        <v>0</v>
      </c>
      <c r="CF176" s="22">
        <f>CF146+CF147-CF145</f>
        <v>0</v>
      </c>
    </row>
    <row r="177" spans="4:84" x14ac:dyDescent="0.3">
      <c r="D177" s="93">
        <f t="shared" ref="D177:AI177" si="26">D150+D151-D149</f>
        <v>0</v>
      </c>
      <c r="E177" s="93">
        <f t="shared" si="26"/>
        <v>0</v>
      </c>
      <c r="F177" s="93">
        <f t="shared" si="26"/>
        <v>0</v>
      </c>
      <c r="G177" s="32">
        <f t="shared" si="26"/>
        <v>0</v>
      </c>
      <c r="H177" s="76">
        <f t="shared" si="26"/>
        <v>0</v>
      </c>
      <c r="I177" s="70">
        <f t="shared" si="26"/>
        <v>0</v>
      </c>
      <c r="J177" s="70">
        <f t="shared" si="26"/>
        <v>0</v>
      </c>
      <c r="K177" s="93">
        <f t="shared" si="26"/>
        <v>0</v>
      </c>
      <c r="L177" s="70">
        <f t="shared" si="26"/>
        <v>0</v>
      </c>
      <c r="M177" s="70">
        <f t="shared" si="26"/>
        <v>0</v>
      </c>
      <c r="N177" s="70">
        <f t="shared" si="26"/>
        <v>0</v>
      </c>
      <c r="O177" s="70">
        <f t="shared" si="26"/>
        <v>0</v>
      </c>
      <c r="P177" s="70">
        <f t="shared" si="26"/>
        <v>0</v>
      </c>
      <c r="Q177" s="70">
        <f t="shared" si="26"/>
        <v>0</v>
      </c>
      <c r="R177" s="70">
        <f t="shared" si="26"/>
        <v>0</v>
      </c>
      <c r="S177" s="70">
        <f t="shared" si="26"/>
        <v>0</v>
      </c>
      <c r="T177" s="70">
        <f t="shared" si="26"/>
        <v>0</v>
      </c>
      <c r="U177" s="70">
        <f t="shared" si="26"/>
        <v>0</v>
      </c>
      <c r="V177" s="76">
        <f t="shared" si="26"/>
        <v>0</v>
      </c>
      <c r="W177" s="70">
        <f t="shared" si="26"/>
        <v>0</v>
      </c>
      <c r="X177" s="82">
        <f t="shared" si="26"/>
        <v>0</v>
      </c>
      <c r="Y177" s="70">
        <f t="shared" si="26"/>
        <v>0</v>
      </c>
      <c r="Z177" s="70">
        <f t="shared" si="26"/>
        <v>0</v>
      </c>
      <c r="AA177" s="70">
        <f t="shared" si="26"/>
        <v>0</v>
      </c>
      <c r="AB177" s="70">
        <f t="shared" si="26"/>
        <v>0</v>
      </c>
      <c r="AC177" s="32">
        <f t="shared" si="26"/>
        <v>0</v>
      </c>
      <c r="AD177" s="32">
        <f t="shared" si="26"/>
        <v>0</v>
      </c>
      <c r="AE177" s="70">
        <f t="shared" si="26"/>
        <v>0</v>
      </c>
      <c r="AF177" s="70">
        <f t="shared" si="26"/>
        <v>0</v>
      </c>
      <c r="AG177" s="70">
        <f t="shared" si="26"/>
        <v>0</v>
      </c>
      <c r="AH177" s="70">
        <f t="shared" si="26"/>
        <v>0</v>
      </c>
      <c r="AI177" s="70">
        <f t="shared" si="26"/>
        <v>0</v>
      </c>
      <c r="AJ177" s="70">
        <f t="shared" ref="AJ177:BO177" si="27">AJ150+AJ151-AJ149</f>
        <v>0</v>
      </c>
      <c r="AK177" s="70">
        <f t="shared" si="27"/>
        <v>0</v>
      </c>
      <c r="AL177" s="70">
        <f t="shared" si="27"/>
        <v>0</v>
      </c>
      <c r="AM177" s="70">
        <f t="shared" si="27"/>
        <v>0</v>
      </c>
      <c r="AN177" s="70">
        <f t="shared" si="27"/>
        <v>0</v>
      </c>
      <c r="AO177" s="70">
        <f t="shared" si="27"/>
        <v>0</v>
      </c>
      <c r="AP177" s="87">
        <f t="shared" si="27"/>
        <v>0</v>
      </c>
      <c r="AQ177" s="70">
        <f t="shared" si="27"/>
        <v>0</v>
      </c>
      <c r="AR177" s="70">
        <f t="shared" si="27"/>
        <v>0</v>
      </c>
      <c r="AS177" s="70">
        <f t="shared" si="27"/>
        <v>0</v>
      </c>
      <c r="AT177" s="70">
        <f t="shared" si="27"/>
        <v>0</v>
      </c>
      <c r="AU177" s="70">
        <f t="shared" si="27"/>
        <v>0</v>
      </c>
      <c r="AV177" s="70">
        <f t="shared" si="27"/>
        <v>0</v>
      </c>
      <c r="AW177" s="70">
        <f t="shared" si="27"/>
        <v>0</v>
      </c>
      <c r="AX177" s="70">
        <f t="shared" si="27"/>
        <v>0</v>
      </c>
      <c r="AY177" s="70">
        <f t="shared" si="27"/>
        <v>0</v>
      </c>
      <c r="AZ177" s="70">
        <f t="shared" si="27"/>
        <v>0</v>
      </c>
      <c r="BA177" s="70">
        <f t="shared" si="27"/>
        <v>0</v>
      </c>
      <c r="BB177" s="70">
        <f t="shared" si="27"/>
        <v>0</v>
      </c>
      <c r="BC177" s="70">
        <f t="shared" si="27"/>
        <v>0</v>
      </c>
      <c r="BD177" s="70">
        <f t="shared" si="27"/>
        <v>0</v>
      </c>
      <c r="BE177" s="70">
        <f t="shared" si="27"/>
        <v>0</v>
      </c>
      <c r="BF177" s="70">
        <f t="shared" si="27"/>
        <v>0</v>
      </c>
      <c r="BG177" s="70">
        <f t="shared" si="27"/>
        <v>0</v>
      </c>
      <c r="BH177" s="70">
        <f t="shared" si="27"/>
        <v>0</v>
      </c>
      <c r="BI177" s="70">
        <f t="shared" si="27"/>
        <v>0</v>
      </c>
      <c r="BJ177" s="70">
        <f t="shared" si="27"/>
        <v>0</v>
      </c>
      <c r="BK177" s="70">
        <f t="shared" si="27"/>
        <v>0</v>
      </c>
      <c r="BL177" s="70">
        <f t="shared" si="27"/>
        <v>0</v>
      </c>
      <c r="BM177" s="70">
        <f t="shared" si="27"/>
        <v>0</v>
      </c>
      <c r="BN177" s="70">
        <f t="shared" si="27"/>
        <v>0</v>
      </c>
      <c r="BO177" s="70">
        <f t="shared" si="27"/>
        <v>0</v>
      </c>
      <c r="BP177" s="70">
        <f t="shared" ref="BP177:CB177" si="28">BP150+BP151-BP149</f>
        <v>0</v>
      </c>
      <c r="BQ177" s="70">
        <f t="shared" si="28"/>
        <v>0</v>
      </c>
      <c r="BR177" s="70">
        <f t="shared" si="28"/>
        <v>0</v>
      </c>
      <c r="BS177" s="70">
        <f t="shared" si="28"/>
        <v>0</v>
      </c>
      <c r="BT177" s="22">
        <f t="shared" si="28"/>
        <v>0</v>
      </c>
      <c r="BU177" s="22">
        <f t="shared" si="28"/>
        <v>0</v>
      </c>
      <c r="BV177" s="22">
        <f t="shared" si="28"/>
        <v>0</v>
      </c>
      <c r="BW177" s="22">
        <f t="shared" si="28"/>
        <v>0</v>
      </c>
      <c r="BX177" s="22">
        <f t="shared" si="28"/>
        <v>0</v>
      </c>
      <c r="BY177" s="22">
        <f t="shared" si="28"/>
        <v>0</v>
      </c>
      <c r="BZ177" s="22">
        <f t="shared" si="28"/>
        <v>0</v>
      </c>
      <c r="CA177" s="22">
        <f t="shared" si="28"/>
        <v>0</v>
      </c>
      <c r="CB177" s="22">
        <f t="shared" si="28"/>
        <v>0</v>
      </c>
      <c r="CD177" s="22">
        <f t="shared" si="19"/>
        <v>0</v>
      </c>
      <c r="CE177" s="22">
        <f>CE150+CE151-CE149</f>
        <v>0</v>
      </c>
      <c r="CF177" s="22">
        <f>CF150+CF151-CF149</f>
        <v>0</v>
      </c>
    </row>
    <row r="178" spans="4:84" x14ac:dyDescent="0.3">
      <c r="D178" s="93">
        <f t="shared" ref="D178:AI178" si="29">D143+D149-D152</f>
        <v>0</v>
      </c>
      <c r="E178" s="93">
        <f t="shared" si="29"/>
        <v>0</v>
      </c>
      <c r="F178" s="93">
        <f t="shared" si="29"/>
        <v>0</v>
      </c>
      <c r="G178" s="32">
        <f t="shared" si="29"/>
        <v>0</v>
      </c>
      <c r="H178" s="76">
        <f t="shared" si="29"/>
        <v>0</v>
      </c>
      <c r="I178" s="70">
        <f t="shared" si="29"/>
        <v>0</v>
      </c>
      <c r="J178" s="70">
        <f t="shared" si="29"/>
        <v>0</v>
      </c>
      <c r="K178" s="93">
        <f t="shared" si="29"/>
        <v>0</v>
      </c>
      <c r="L178" s="70">
        <f t="shared" si="29"/>
        <v>0</v>
      </c>
      <c r="M178" s="70">
        <f t="shared" si="29"/>
        <v>0</v>
      </c>
      <c r="N178" s="70">
        <f t="shared" si="29"/>
        <v>0</v>
      </c>
      <c r="O178" s="70">
        <f t="shared" si="29"/>
        <v>0</v>
      </c>
      <c r="P178" s="70">
        <f t="shared" si="29"/>
        <v>0</v>
      </c>
      <c r="Q178" s="70">
        <f t="shared" si="29"/>
        <v>0</v>
      </c>
      <c r="R178" s="70">
        <f t="shared" si="29"/>
        <v>0</v>
      </c>
      <c r="S178" s="70">
        <f t="shared" si="29"/>
        <v>0</v>
      </c>
      <c r="T178" s="70">
        <f t="shared" si="29"/>
        <v>0</v>
      </c>
      <c r="U178" s="70">
        <f t="shared" si="29"/>
        <v>0</v>
      </c>
      <c r="V178" s="76">
        <f t="shared" si="29"/>
        <v>0</v>
      </c>
      <c r="W178" s="70">
        <f t="shared" si="29"/>
        <v>0</v>
      </c>
      <c r="X178" s="82">
        <f t="shared" si="29"/>
        <v>0</v>
      </c>
      <c r="Y178" s="70">
        <f t="shared" si="29"/>
        <v>0</v>
      </c>
      <c r="Z178" s="70">
        <f t="shared" si="29"/>
        <v>0</v>
      </c>
      <c r="AA178" s="70">
        <f t="shared" si="29"/>
        <v>0</v>
      </c>
      <c r="AB178" s="70">
        <f t="shared" si="29"/>
        <v>0</v>
      </c>
      <c r="AC178" s="32">
        <f t="shared" si="29"/>
        <v>0</v>
      </c>
      <c r="AD178" s="32">
        <f t="shared" si="29"/>
        <v>0</v>
      </c>
      <c r="AE178" s="70">
        <f t="shared" si="29"/>
        <v>0</v>
      </c>
      <c r="AF178" s="70">
        <f t="shared" si="29"/>
        <v>0</v>
      </c>
      <c r="AG178" s="70">
        <f t="shared" si="29"/>
        <v>0</v>
      </c>
      <c r="AH178" s="70">
        <f t="shared" si="29"/>
        <v>0</v>
      </c>
      <c r="AI178" s="70">
        <f t="shared" si="29"/>
        <v>0</v>
      </c>
      <c r="AJ178" s="70">
        <f t="shared" ref="AJ178:BO178" si="30">AJ143+AJ149-AJ152</f>
        <v>0</v>
      </c>
      <c r="AK178" s="70">
        <f t="shared" si="30"/>
        <v>0</v>
      </c>
      <c r="AL178" s="70">
        <f t="shared" si="30"/>
        <v>0</v>
      </c>
      <c r="AM178" s="70">
        <f t="shared" si="30"/>
        <v>0</v>
      </c>
      <c r="AN178" s="70">
        <f t="shared" si="30"/>
        <v>0</v>
      </c>
      <c r="AO178" s="70">
        <f t="shared" si="30"/>
        <v>0</v>
      </c>
      <c r="AP178" s="87">
        <f t="shared" si="30"/>
        <v>0</v>
      </c>
      <c r="AQ178" s="70">
        <f t="shared" si="30"/>
        <v>0</v>
      </c>
      <c r="AR178" s="70">
        <f t="shared" si="30"/>
        <v>0</v>
      </c>
      <c r="AS178" s="70">
        <f t="shared" si="30"/>
        <v>0</v>
      </c>
      <c r="AT178" s="70">
        <f t="shared" si="30"/>
        <v>0</v>
      </c>
      <c r="AU178" s="70">
        <f t="shared" si="30"/>
        <v>0</v>
      </c>
      <c r="AV178" s="70">
        <f t="shared" si="30"/>
        <v>0</v>
      </c>
      <c r="AW178" s="70">
        <f t="shared" si="30"/>
        <v>0</v>
      </c>
      <c r="AX178" s="70">
        <f t="shared" si="30"/>
        <v>0</v>
      </c>
      <c r="AY178" s="70">
        <f t="shared" si="30"/>
        <v>0</v>
      </c>
      <c r="AZ178" s="70">
        <f t="shared" si="30"/>
        <v>0</v>
      </c>
      <c r="BA178" s="70">
        <f t="shared" si="30"/>
        <v>0</v>
      </c>
      <c r="BB178" s="70">
        <f t="shared" si="30"/>
        <v>0</v>
      </c>
      <c r="BC178" s="70">
        <f t="shared" si="30"/>
        <v>0</v>
      </c>
      <c r="BD178" s="70">
        <f t="shared" si="30"/>
        <v>0</v>
      </c>
      <c r="BE178" s="70">
        <f t="shared" si="30"/>
        <v>0</v>
      </c>
      <c r="BF178" s="70">
        <f t="shared" si="30"/>
        <v>0</v>
      </c>
      <c r="BG178" s="70">
        <f t="shared" si="30"/>
        <v>0</v>
      </c>
      <c r="BH178" s="70">
        <f t="shared" si="30"/>
        <v>0</v>
      </c>
      <c r="BI178" s="70">
        <f t="shared" si="30"/>
        <v>0</v>
      </c>
      <c r="BJ178" s="70">
        <f t="shared" si="30"/>
        <v>0</v>
      </c>
      <c r="BK178" s="70">
        <f t="shared" si="30"/>
        <v>0</v>
      </c>
      <c r="BL178" s="70">
        <f t="shared" si="30"/>
        <v>0</v>
      </c>
      <c r="BM178" s="70">
        <f t="shared" si="30"/>
        <v>0</v>
      </c>
      <c r="BN178" s="70">
        <f t="shared" si="30"/>
        <v>0</v>
      </c>
      <c r="BO178" s="70">
        <f t="shared" si="30"/>
        <v>0</v>
      </c>
      <c r="BP178" s="70">
        <f t="shared" ref="BP178:CB178" si="31">BP143+BP149-BP152</f>
        <v>0</v>
      </c>
      <c r="BQ178" s="70">
        <f t="shared" si="31"/>
        <v>0</v>
      </c>
      <c r="BR178" s="70">
        <f t="shared" si="31"/>
        <v>0</v>
      </c>
      <c r="BS178" s="70">
        <f t="shared" si="31"/>
        <v>0</v>
      </c>
      <c r="BT178" s="22">
        <f t="shared" si="31"/>
        <v>0</v>
      </c>
      <c r="BU178" s="22">
        <f t="shared" si="31"/>
        <v>0</v>
      </c>
      <c r="BV178" s="22">
        <f t="shared" si="31"/>
        <v>0</v>
      </c>
      <c r="BW178" s="22">
        <f t="shared" si="31"/>
        <v>0</v>
      </c>
      <c r="BX178" s="22">
        <f t="shared" si="31"/>
        <v>0</v>
      </c>
      <c r="BY178" s="22">
        <f t="shared" si="31"/>
        <v>0</v>
      </c>
      <c r="BZ178" s="22">
        <f t="shared" si="31"/>
        <v>0</v>
      </c>
      <c r="CA178" s="22">
        <f t="shared" si="31"/>
        <v>0</v>
      </c>
      <c r="CB178" s="22">
        <f t="shared" si="31"/>
        <v>0</v>
      </c>
      <c r="CD178" s="22">
        <f t="shared" si="19"/>
        <v>0</v>
      </c>
      <c r="CE178" s="22">
        <f>CE143+CE149-CE152</f>
        <v>0</v>
      </c>
      <c r="CF178" s="22">
        <f>CF143+CF149-CF152</f>
        <v>0</v>
      </c>
    </row>
    <row r="179" spans="4:84" x14ac:dyDescent="0.3">
      <c r="D179" s="93">
        <f t="shared" ref="D179:AI179" si="32">SUM(D152:D154)-D155</f>
        <v>0</v>
      </c>
      <c r="E179" s="93">
        <f t="shared" si="32"/>
        <v>0</v>
      </c>
      <c r="F179" s="93">
        <f t="shared" si="32"/>
        <v>0</v>
      </c>
      <c r="G179" s="32">
        <f t="shared" si="32"/>
        <v>0</v>
      </c>
      <c r="H179" s="76">
        <f t="shared" si="32"/>
        <v>0</v>
      </c>
      <c r="I179" s="70">
        <f t="shared" si="32"/>
        <v>0</v>
      </c>
      <c r="J179" s="70">
        <f t="shared" si="32"/>
        <v>0</v>
      </c>
      <c r="K179" s="93">
        <f t="shared" si="32"/>
        <v>0</v>
      </c>
      <c r="L179" s="70">
        <f t="shared" si="32"/>
        <v>0</v>
      </c>
      <c r="M179" s="70">
        <f t="shared" si="32"/>
        <v>0</v>
      </c>
      <c r="N179" s="70">
        <f t="shared" si="32"/>
        <v>0</v>
      </c>
      <c r="O179" s="70">
        <f t="shared" si="32"/>
        <v>0</v>
      </c>
      <c r="P179" s="70">
        <f t="shared" si="32"/>
        <v>0</v>
      </c>
      <c r="Q179" s="70">
        <f t="shared" si="32"/>
        <v>0</v>
      </c>
      <c r="R179" s="70">
        <f t="shared" si="32"/>
        <v>0</v>
      </c>
      <c r="S179" s="70">
        <f t="shared" si="32"/>
        <v>0</v>
      </c>
      <c r="T179" s="70">
        <f t="shared" si="32"/>
        <v>0</v>
      </c>
      <c r="U179" s="70">
        <f t="shared" si="32"/>
        <v>0</v>
      </c>
      <c r="V179" s="76">
        <f t="shared" si="32"/>
        <v>0</v>
      </c>
      <c r="W179" s="70">
        <f t="shared" si="32"/>
        <v>0</v>
      </c>
      <c r="X179" s="82">
        <f t="shared" si="32"/>
        <v>0</v>
      </c>
      <c r="Y179" s="70">
        <f t="shared" si="32"/>
        <v>0</v>
      </c>
      <c r="Z179" s="70">
        <f t="shared" si="32"/>
        <v>0</v>
      </c>
      <c r="AA179" s="70">
        <f t="shared" si="32"/>
        <v>0</v>
      </c>
      <c r="AB179" s="70">
        <f t="shared" si="32"/>
        <v>0</v>
      </c>
      <c r="AC179" s="32">
        <f t="shared" si="32"/>
        <v>0</v>
      </c>
      <c r="AD179" s="32">
        <f t="shared" si="32"/>
        <v>0</v>
      </c>
      <c r="AE179" s="70">
        <f t="shared" si="32"/>
        <v>0</v>
      </c>
      <c r="AF179" s="70">
        <f t="shared" si="32"/>
        <v>0</v>
      </c>
      <c r="AG179" s="70">
        <f t="shared" si="32"/>
        <v>0</v>
      </c>
      <c r="AH179" s="70">
        <f t="shared" si="32"/>
        <v>0</v>
      </c>
      <c r="AI179" s="70">
        <f t="shared" si="32"/>
        <v>0</v>
      </c>
      <c r="AJ179" s="70">
        <f t="shared" ref="AJ179:BO179" si="33">SUM(AJ152:AJ154)-AJ155</f>
        <v>0</v>
      </c>
      <c r="AK179" s="70">
        <f t="shared" si="33"/>
        <v>0</v>
      </c>
      <c r="AL179" s="70">
        <f t="shared" si="33"/>
        <v>0</v>
      </c>
      <c r="AM179" s="70">
        <f t="shared" si="33"/>
        <v>0</v>
      </c>
      <c r="AN179" s="70">
        <f t="shared" si="33"/>
        <v>0</v>
      </c>
      <c r="AO179" s="70">
        <f t="shared" si="33"/>
        <v>0</v>
      </c>
      <c r="AP179" s="87">
        <f t="shared" si="33"/>
        <v>0</v>
      </c>
      <c r="AQ179" s="70">
        <f t="shared" si="33"/>
        <v>0</v>
      </c>
      <c r="AR179" s="70">
        <f t="shared" si="33"/>
        <v>0</v>
      </c>
      <c r="AS179" s="70">
        <f t="shared" si="33"/>
        <v>0</v>
      </c>
      <c r="AT179" s="70">
        <f t="shared" si="33"/>
        <v>0</v>
      </c>
      <c r="AU179" s="70">
        <f t="shared" si="33"/>
        <v>0</v>
      </c>
      <c r="AV179" s="70">
        <f t="shared" si="33"/>
        <v>0</v>
      </c>
      <c r="AW179" s="70">
        <f t="shared" si="33"/>
        <v>0</v>
      </c>
      <c r="AX179" s="70">
        <f t="shared" si="33"/>
        <v>0</v>
      </c>
      <c r="AY179" s="70">
        <f t="shared" si="33"/>
        <v>0</v>
      </c>
      <c r="AZ179" s="70">
        <f t="shared" si="33"/>
        <v>0</v>
      </c>
      <c r="BA179" s="70">
        <f t="shared" si="33"/>
        <v>0</v>
      </c>
      <c r="BB179" s="70">
        <f t="shared" si="33"/>
        <v>0</v>
      </c>
      <c r="BC179" s="70">
        <f t="shared" si="33"/>
        <v>0</v>
      </c>
      <c r="BD179" s="70">
        <f t="shared" si="33"/>
        <v>0</v>
      </c>
      <c r="BE179" s="70">
        <f t="shared" si="33"/>
        <v>0</v>
      </c>
      <c r="BF179" s="70">
        <f t="shared" si="33"/>
        <v>0</v>
      </c>
      <c r="BG179" s="70">
        <f t="shared" si="33"/>
        <v>0</v>
      </c>
      <c r="BH179" s="70">
        <f t="shared" si="33"/>
        <v>0</v>
      </c>
      <c r="BI179" s="70">
        <f t="shared" si="33"/>
        <v>0</v>
      </c>
      <c r="BJ179" s="70">
        <f t="shared" si="33"/>
        <v>0</v>
      </c>
      <c r="BK179" s="70">
        <f t="shared" si="33"/>
        <v>0</v>
      </c>
      <c r="BL179" s="70">
        <f t="shared" si="33"/>
        <v>0</v>
      </c>
      <c r="BM179" s="70">
        <f t="shared" si="33"/>
        <v>0</v>
      </c>
      <c r="BN179" s="70">
        <f t="shared" si="33"/>
        <v>0</v>
      </c>
      <c r="BO179" s="70">
        <f t="shared" si="33"/>
        <v>0</v>
      </c>
      <c r="BP179" s="70">
        <f t="shared" ref="BP179:CB179" si="34">SUM(BP152:BP154)-BP155</f>
        <v>0</v>
      </c>
      <c r="BQ179" s="70">
        <f t="shared" si="34"/>
        <v>0</v>
      </c>
      <c r="BR179" s="70">
        <f t="shared" si="34"/>
        <v>0</v>
      </c>
      <c r="BS179" s="70">
        <f t="shared" si="34"/>
        <v>0</v>
      </c>
      <c r="BT179" s="22">
        <f t="shared" si="34"/>
        <v>0</v>
      </c>
      <c r="BU179" s="22">
        <f t="shared" si="34"/>
        <v>0</v>
      </c>
      <c r="BV179" s="22">
        <f t="shared" si="34"/>
        <v>0</v>
      </c>
      <c r="BW179" s="22">
        <f t="shared" si="34"/>
        <v>0</v>
      </c>
      <c r="BX179" s="22">
        <f t="shared" si="34"/>
        <v>0</v>
      </c>
      <c r="BY179" s="22">
        <f t="shared" si="34"/>
        <v>0</v>
      </c>
      <c r="BZ179" s="22">
        <f t="shared" si="34"/>
        <v>0</v>
      </c>
      <c r="CA179" s="22">
        <f t="shared" si="34"/>
        <v>0</v>
      </c>
      <c r="CB179" s="22">
        <f t="shared" si="34"/>
        <v>0</v>
      </c>
      <c r="CD179" s="22">
        <f t="shared" si="19"/>
        <v>0</v>
      </c>
      <c r="CE179" s="22">
        <f>SUM(CE152:CE154)-CE155</f>
        <v>0</v>
      </c>
      <c r="CF179" s="22">
        <f>SUM(CF152:CF154)-CF155</f>
        <v>0</v>
      </c>
    </row>
    <row r="180" spans="4:84" x14ac:dyDescent="0.3">
      <c r="D180" s="93">
        <f t="shared" ref="D180:AI180" si="35">D142+D155-D156</f>
        <v>0</v>
      </c>
      <c r="E180" s="93">
        <f t="shared" si="35"/>
        <v>0</v>
      </c>
      <c r="F180" s="93">
        <f t="shared" si="35"/>
        <v>0</v>
      </c>
      <c r="G180" s="32">
        <f t="shared" si="35"/>
        <v>0</v>
      </c>
      <c r="H180" s="76">
        <f t="shared" si="35"/>
        <v>0</v>
      </c>
      <c r="I180" s="70">
        <f t="shared" si="35"/>
        <v>0</v>
      </c>
      <c r="J180" s="70">
        <f t="shared" si="35"/>
        <v>0</v>
      </c>
      <c r="K180" s="93">
        <f t="shared" si="35"/>
        <v>0</v>
      </c>
      <c r="L180" s="70">
        <f t="shared" si="35"/>
        <v>0</v>
      </c>
      <c r="M180" s="70">
        <f t="shared" si="35"/>
        <v>0</v>
      </c>
      <c r="N180" s="70">
        <f t="shared" si="35"/>
        <v>0</v>
      </c>
      <c r="O180" s="70">
        <f t="shared" si="35"/>
        <v>0</v>
      </c>
      <c r="P180" s="70">
        <f t="shared" si="35"/>
        <v>0</v>
      </c>
      <c r="Q180" s="70">
        <f t="shared" si="35"/>
        <v>0</v>
      </c>
      <c r="R180" s="70">
        <f t="shared" si="35"/>
        <v>0</v>
      </c>
      <c r="S180" s="70">
        <f t="shared" si="35"/>
        <v>0</v>
      </c>
      <c r="T180" s="70">
        <f t="shared" si="35"/>
        <v>0</v>
      </c>
      <c r="U180" s="70">
        <f t="shared" si="35"/>
        <v>0</v>
      </c>
      <c r="V180" s="76">
        <f t="shared" si="35"/>
        <v>0</v>
      </c>
      <c r="W180" s="70">
        <f t="shared" si="35"/>
        <v>0</v>
      </c>
      <c r="X180" s="82">
        <f t="shared" si="35"/>
        <v>0</v>
      </c>
      <c r="Y180" s="70">
        <f t="shared" si="35"/>
        <v>0</v>
      </c>
      <c r="Z180" s="70">
        <f t="shared" si="35"/>
        <v>0</v>
      </c>
      <c r="AA180" s="70">
        <f t="shared" si="35"/>
        <v>0</v>
      </c>
      <c r="AB180" s="70">
        <f t="shared" si="35"/>
        <v>0</v>
      </c>
      <c r="AC180" s="32">
        <f t="shared" si="35"/>
        <v>0</v>
      </c>
      <c r="AD180" s="32">
        <f t="shared" si="35"/>
        <v>0</v>
      </c>
      <c r="AE180" s="70">
        <f t="shared" si="35"/>
        <v>0</v>
      </c>
      <c r="AF180" s="70">
        <f t="shared" si="35"/>
        <v>0</v>
      </c>
      <c r="AG180" s="70">
        <f t="shared" si="35"/>
        <v>0</v>
      </c>
      <c r="AH180" s="70">
        <f t="shared" si="35"/>
        <v>0</v>
      </c>
      <c r="AI180" s="70">
        <f t="shared" si="35"/>
        <v>0</v>
      </c>
      <c r="AJ180" s="70">
        <f t="shared" ref="AJ180:BO180" si="36">AJ142+AJ155-AJ156</f>
        <v>0</v>
      </c>
      <c r="AK180" s="70">
        <f t="shared" si="36"/>
        <v>0</v>
      </c>
      <c r="AL180" s="70">
        <f t="shared" si="36"/>
        <v>0</v>
      </c>
      <c r="AM180" s="70">
        <f t="shared" si="36"/>
        <v>0</v>
      </c>
      <c r="AN180" s="70">
        <f t="shared" si="36"/>
        <v>0</v>
      </c>
      <c r="AO180" s="70">
        <f t="shared" si="36"/>
        <v>0</v>
      </c>
      <c r="AP180" s="87">
        <f t="shared" si="36"/>
        <v>0</v>
      </c>
      <c r="AQ180" s="70">
        <f t="shared" si="36"/>
        <v>0</v>
      </c>
      <c r="AR180" s="70">
        <f t="shared" si="36"/>
        <v>0</v>
      </c>
      <c r="AS180" s="70">
        <f t="shared" si="36"/>
        <v>0</v>
      </c>
      <c r="AT180" s="70">
        <f t="shared" si="36"/>
        <v>0</v>
      </c>
      <c r="AU180" s="70">
        <f t="shared" si="36"/>
        <v>0</v>
      </c>
      <c r="AV180" s="70">
        <f t="shared" si="36"/>
        <v>0</v>
      </c>
      <c r="AW180" s="70">
        <f t="shared" si="36"/>
        <v>0</v>
      </c>
      <c r="AX180" s="70">
        <f t="shared" si="36"/>
        <v>0</v>
      </c>
      <c r="AY180" s="70">
        <f t="shared" si="36"/>
        <v>0</v>
      </c>
      <c r="AZ180" s="70">
        <f t="shared" si="36"/>
        <v>0</v>
      </c>
      <c r="BA180" s="70">
        <f t="shared" si="36"/>
        <v>0</v>
      </c>
      <c r="BB180" s="70">
        <f t="shared" si="36"/>
        <v>0</v>
      </c>
      <c r="BC180" s="70">
        <f t="shared" si="36"/>
        <v>0</v>
      </c>
      <c r="BD180" s="70">
        <f t="shared" si="36"/>
        <v>0</v>
      </c>
      <c r="BE180" s="70">
        <f t="shared" si="36"/>
        <v>0</v>
      </c>
      <c r="BF180" s="70">
        <f t="shared" si="36"/>
        <v>0</v>
      </c>
      <c r="BG180" s="70">
        <f t="shared" si="36"/>
        <v>0</v>
      </c>
      <c r="BH180" s="70">
        <f t="shared" si="36"/>
        <v>0</v>
      </c>
      <c r="BI180" s="70">
        <f t="shared" si="36"/>
        <v>0</v>
      </c>
      <c r="BJ180" s="70">
        <f t="shared" si="36"/>
        <v>0</v>
      </c>
      <c r="BK180" s="70">
        <f t="shared" si="36"/>
        <v>0</v>
      </c>
      <c r="BL180" s="70">
        <f t="shared" si="36"/>
        <v>0</v>
      </c>
      <c r="BM180" s="70">
        <f t="shared" si="36"/>
        <v>0</v>
      </c>
      <c r="BN180" s="70">
        <f t="shared" si="36"/>
        <v>0</v>
      </c>
      <c r="BO180" s="70">
        <f t="shared" si="36"/>
        <v>0</v>
      </c>
      <c r="BP180" s="70">
        <f t="shared" ref="BP180:CB180" si="37">BP142+BP155-BP156</f>
        <v>0</v>
      </c>
      <c r="BQ180" s="70">
        <f t="shared" si="37"/>
        <v>0</v>
      </c>
      <c r="BR180" s="70">
        <f t="shared" si="37"/>
        <v>0</v>
      </c>
      <c r="BS180" s="70">
        <f t="shared" si="37"/>
        <v>0</v>
      </c>
      <c r="BT180" s="22">
        <f t="shared" si="37"/>
        <v>0</v>
      </c>
      <c r="BU180" s="22">
        <f t="shared" si="37"/>
        <v>773468</v>
      </c>
      <c r="BV180" s="22">
        <f t="shared" si="37"/>
        <v>1185776</v>
      </c>
      <c r="BW180" s="22">
        <f t="shared" si="37"/>
        <v>87323</v>
      </c>
      <c r="BX180" s="22">
        <f t="shared" si="37"/>
        <v>3747869.9999999995</v>
      </c>
      <c r="BY180" s="22">
        <f t="shared" si="37"/>
        <v>1069397</v>
      </c>
      <c r="BZ180" s="22">
        <f t="shared" si="37"/>
        <v>-25433</v>
      </c>
      <c r="CA180" s="22">
        <f t="shared" si="37"/>
        <v>6838401</v>
      </c>
      <c r="CB180" s="22">
        <f t="shared" si="37"/>
        <v>6838401</v>
      </c>
      <c r="CD180" s="22">
        <f t="shared" si="19"/>
        <v>0</v>
      </c>
      <c r="CE180" s="22">
        <f>CE142+CE155-CE156</f>
        <v>0</v>
      </c>
      <c r="CF180" s="22">
        <f>CF142+CF155-CF156</f>
        <v>0</v>
      </c>
    </row>
  </sheetData>
  <mergeCells count="4">
    <mergeCell ref="D1:F1"/>
    <mergeCell ref="L1:U1"/>
    <mergeCell ref="Y1:AB1"/>
    <mergeCell ref="I1:J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B9"/>
  <sheetViews>
    <sheetView zoomScale="106" zoomScaleNormal="106" workbookViewId="0">
      <selection activeCell="F6" sqref="F6:F7"/>
    </sheetView>
  </sheetViews>
  <sheetFormatPr defaultRowHeight="14.4" x14ac:dyDescent="0.3"/>
  <cols>
    <col min="1" max="1" width="36.44140625" customWidth="1"/>
  </cols>
  <sheetData>
    <row r="1" spans="1:2" ht="28.8" x14ac:dyDescent="0.3">
      <c r="A1" s="2" t="s">
        <v>14</v>
      </c>
    </row>
    <row r="2" spans="1:2" x14ac:dyDescent="0.3">
      <c r="A2" t="s">
        <v>15</v>
      </c>
      <c r="B2" s="8">
        <f>Cement!A16</f>
        <v>0.82875582077202714</v>
      </c>
    </row>
    <row r="3" spans="1:2" x14ac:dyDescent="0.3">
      <c r="A3" t="s">
        <v>16</v>
      </c>
      <c r="B3" s="11">
        <f>'Natural Gas and Petroleum'!A16</f>
        <v>0.87922618490270077</v>
      </c>
    </row>
    <row r="4" spans="1:2" x14ac:dyDescent="0.3">
      <c r="A4" t="s">
        <v>17</v>
      </c>
      <c r="B4">
        <f>'Iron &amp; Steel'!A16</f>
        <v>0.89060814095146423</v>
      </c>
    </row>
    <row r="5" spans="1:2" x14ac:dyDescent="0.3">
      <c r="A5" t="s">
        <v>18</v>
      </c>
      <c r="B5" s="8">
        <f>Chemicals!A16</f>
        <v>0.90984061452504905</v>
      </c>
    </row>
    <row r="6" spans="1:2" x14ac:dyDescent="0.3">
      <c r="A6" t="s">
        <v>19</v>
      </c>
      <c r="B6" s="8">
        <f>'Coal Mining'!A16</f>
        <v>0.75583208733837337</v>
      </c>
    </row>
    <row r="7" spans="1:2" x14ac:dyDescent="0.3">
      <c r="A7" t="s">
        <v>20</v>
      </c>
      <c r="B7" s="8">
        <f>'Waste Management'!A16</f>
        <v>0.68534276798972171</v>
      </c>
    </row>
    <row r="8" spans="1:2" x14ac:dyDescent="0.3">
      <c r="A8" t="s">
        <v>21</v>
      </c>
      <c r="B8" s="8">
        <f>Agriculture!A16</f>
        <v>0.7829029168649323</v>
      </c>
    </row>
    <row r="9" spans="1:2" x14ac:dyDescent="0.3">
      <c r="A9" t="s">
        <v>22</v>
      </c>
      <c r="B9" s="8">
        <f>'Other Industries'!A16</f>
        <v>0.72309565466432746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B4" sqref="B4"/>
    </sheetView>
  </sheetViews>
  <sheetFormatPr defaultRowHeight="14.4" x14ac:dyDescent="0.3"/>
  <cols>
    <col min="1" max="1" width="51.44140625" customWidth="1"/>
    <col min="2" max="2" width="18.6640625" customWidth="1"/>
    <col min="3" max="3" width="20.5546875" customWidth="1"/>
  </cols>
  <sheetData>
    <row r="1" spans="1:4" x14ac:dyDescent="0.3">
      <c r="A1" s="1" t="s">
        <v>473</v>
      </c>
    </row>
    <row r="2" spans="1:4" x14ac:dyDescent="0.3">
      <c r="B2" s="3" t="s">
        <v>43</v>
      </c>
      <c r="C2" s="3" t="s">
        <v>24</v>
      </c>
    </row>
    <row r="3" spans="1:4" x14ac:dyDescent="0.3">
      <c r="A3" s="10" t="s">
        <v>493</v>
      </c>
      <c r="B3" s="10">
        <v>100</v>
      </c>
      <c r="C3" s="10"/>
    </row>
    <row r="4" spans="1:4" x14ac:dyDescent="0.3">
      <c r="A4" s="10" t="s">
        <v>485</v>
      </c>
      <c r="B4" s="41">
        <f>'IO Table BR'!D161</f>
        <v>30.981701258247828</v>
      </c>
      <c r="C4" s="10"/>
    </row>
    <row r="5" spans="1:4" x14ac:dyDescent="0.3">
      <c r="A5" t="s">
        <v>486</v>
      </c>
      <c r="B5" s="57">
        <f>'IO Table BR'!D162</f>
        <v>22.332503433107437</v>
      </c>
      <c r="C5">
        <v>0.5</v>
      </c>
      <c r="D5" t="s">
        <v>47</v>
      </c>
    </row>
    <row r="6" spans="1:4" x14ac:dyDescent="0.3">
      <c r="A6" t="s">
        <v>487</v>
      </c>
      <c r="B6" s="57">
        <f>'IO Table BR'!D163</f>
        <v>0.79045205372394478</v>
      </c>
      <c r="C6">
        <v>1</v>
      </c>
    </row>
    <row r="7" spans="1:4" x14ac:dyDescent="0.3">
      <c r="A7" t="s">
        <v>488</v>
      </c>
      <c r="B7" s="57">
        <f>'IO Table BR'!D164</f>
        <v>7.8587457714164506</v>
      </c>
      <c r="C7">
        <v>0.5</v>
      </c>
      <c r="D7" t="s">
        <v>44</v>
      </c>
    </row>
    <row r="8" spans="1:4" x14ac:dyDescent="0.3">
      <c r="A8" s="10" t="s">
        <v>489</v>
      </c>
      <c r="B8" s="41">
        <f>'IO Table BR'!D165</f>
        <v>69.018298741752162</v>
      </c>
      <c r="C8" s="10"/>
    </row>
    <row r="9" spans="1:4" x14ac:dyDescent="0.3">
      <c r="A9" t="s">
        <v>490</v>
      </c>
      <c r="B9" s="57">
        <f>'IO Table BR'!D166</f>
        <v>11.84737098616629</v>
      </c>
      <c r="C9" s="5" t="s">
        <v>45</v>
      </c>
    </row>
    <row r="10" spans="1:4" x14ac:dyDescent="0.3">
      <c r="A10" t="s">
        <v>491</v>
      </c>
      <c r="B10" s="57">
        <f>'IO Table BR'!D167</f>
        <v>34.136803196581376</v>
      </c>
      <c r="C10">
        <v>1</v>
      </c>
    </row>
    <row r="11" spans="1:4" x14ac:dyDescent="0.3">
      <c r="A11" t="s">
        <v>492</v>
      </c>
      <c r="B11" s="57">
        <f>'IO Table BR'!D168</f>
        <v>23.034124559004496</v>
      </c>
      <c r="C11">
        <v>1</v>
      </c>
    </row>
    <row r="15" spans="1:4" x14ac:dyDescent="0.3">
      <c r="A15" t="s">
        <v>46</v>
      </c>
    </row>
    <row r="16" spans="1:4" x14ac:dyDescent="0.3">
      <c r="A16" s="12">
        <f>(SUMPRODUCT(B5:B7,C5:C7)+SUMPRODUCT(B10:B11,C10:C11))/SUM(B5:B7,B10:B11)</f>
        <v>0.82875582077202714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7"/>
  <sheetViews>
    <sheetView workbookViewId="0">
      <selection activeCell="B4" sqref="B4"/>
    </sheetView>
  </sheetViews>
  <sheetFormatPr defaultRowHeight="14.4" x14ac:dyDescent="0.3"/>
  <cols>
    <col min="1" max="1" width="37.109375" customWidth="1"/>
    <col min="2" max="5" width="20.5546875" customWidth="1"/>
    <col min="6" max="6" width="9.109375" customWidth="1"/>
    <col min="7" max="7" width="21.5546875" customWidth="1"/>
  </cols>
  <sheetData>
    <row r="1" spans="1:4" x14ac:dyDescent="0.3">
      <c r="A1" s="1" t="s">
        <v>473</v>
      </c>
    </row>
    <row r="2" spans="1:4" x14ac:dyDescent="0.3">
      <c r="B2" s="3" t="s">
        <v>43</v>
      </c>
      <c r="C2" s="3" t="s">
        <v>24</v>
      </c>
    </row>
    <row r="3" spans="1:4" x14ac:dyDescent="0.3">
      <c r="A3" s="10" t="s">
        <v>474</v>
      </c>
      <c r="B3" s="10">
        <v>100</v>
      </c>
      <c r="C3" s="10"/>
    </row>
    <row r="4" spans="1:4" x14ac:dyDescent="0.3">
      <c r="A4" s="10" t="s">
        <v>485</v>
      </c>
      <c r="B4" s="41">
        <f>'IO Table BR'!E161</f>
        <v>20.168410860886834</v>
      </c>
      <c r="C4" s="10"/>
    </row>
    <row r="5" spans="1:4" x14ac:dyDescent="0.3">
      <c r="A5" t="s">
        <v>486</v>
      </c>
      <c r="B5" s="57">
        <f>'IO Table BR'!E162</f>
        <v>5.3372893259714704</v>
      </c>
      <c r="C5">
        <v>0.5</v>
      </c>
      <c r="D5" t="s">
        <v>47</v>
      </c>
    </row>
    <row r="6" spans="1:4" x14ac:dyDescent="0.3">
      <c r="A6" t="s">
        <v>487</v>
      </c>
      <c r="B6" s="57">
        <f>'IO Table BR'!E163</f>
        <v>0.36564814526170247</v>
      </c>
      <c r="C6">
        <v>1</v>
      </c>
    </row>
    <row r="7" spans="1:4" x14ac:dyDescent="0.3">
      <c r="A7" t="s">
        <v>488</v>
      </c>
      <c r="B7" s="57">
        <f>'IO Table BR'!E164</f>
        <v>14.46547338965366</v>
      </c>
      <c r="C7">
        <v>0.5</v>
      </c>
      <c r="D7" t="s">
        <v>44</v>
      </c>
    </row>
    <row r="8" spans="1:4" x14ac:dyDescent="0.3">
      <c r="A8" s="10" t="s">
        <v>489</v>
      </c>
      <c r="B8" s="41">
        <f>'IO Table BR'!E165</f>
        <v>79.831589139113163</v>
      </c>
      <c r="C8" s="10"/>
    </row>
    <row r="9" spans="1:4" x14ac:dyDescent="0.3">
      <c r="A9" t="s">
        <v>490</v>
      </c>
      <c r="B9" s="57">
        <f>'IO Table BR'!E166</f>
        <v>18.017151732470303</v>
      </c>
      <c r="C9" s="5" t="s">
        <v>45</v>
      </c>
    </row>
    <row r="10" spans="1:4" x14ac:dyDescent="0.3">
      <c r="A10" t="s">
        <v>491</v>
      </c>
      <c r="B10" s="57">
        <f>'IO Table BR'!E167</f>
        <v>47.189856377825244</v>
      </c>
      <c r="C10">
        <v>1</v>
      </c>
    </row>
    <row r="11" spans="1:4" x14ac:dyDescent="0.3">
      <c r="A11" t="s">
        <v>492</v>
      </c>
      <c r="B11" s="57">
        <f>'IO Table BR'!E168</f>
        <v>14.624581028817618</v>
      </c>
      <c r="C11">
        <v>1</v>
      </c>
    </row>
    <row r="15" spans="1:4" x14ac:dyDescent="0.3">
      <c r="A15" t="s">
        <v>46</v>
      </c>
    </row>
    <row r="16" spans="1:4" x14ac:dyDescent="0.3">
      <c r="A16" s="12">
        <f>(SUMPRODUCT(B5:B7,C5:C7)+SUMPRODUCT(B10:B11,C10:C11))/SUM(B5:B7,B10:B11)</f>
        <v>0.87922618490270077</v>
      </c>
    </row>
    <row r="22" spans="1:8" x14ac:dyDescent="0.3">
      <c r="A22" s="8"/>
      <c r="B22" s="8"/>
      <c r="C22" s="8"/>
      <c r="D22" s="8"/>
      <c r="E22" s="8"/>
      <c r="F22" s="8"/>
      <c r="G22" s="8"/>
      <c r="H22" s="8"/>
    </row>
    <row r="23" spans="1:8" x14ac:dyDescent="0.3">
      <c r="A23" s="58"/>
      <c r="B23" s="8"/>
      <c r="C23" s="8"/>
      <c r="D23" s="8"/>
      <c r="E23" s="8"/>
      <c r="F23" s="8"/>
      <c r="G23" s="8"/>
      <c r="H23" s="8"/>
    </row>
    <row r="24" spans="1:8" x14ac:dyDescent="0.3">
      <c r="A24" s="58"/>
      <c r="B24" s="8"/>
      <c r="C24" s="8"/>
      <c r="D24" s="8"/>
      <c r="E24" s="8"/>
      <c r="F24" s="8"/>
      <c r="G24" s="8"/>
      <c r="H24" s="8"/>
    </row>
    <row r="25" spans="1:8" x14ac:dyDescent="0.3">
      <c r="A25" s="8"/>
      <c r="B25" s="8"/>
      <c r="C25" s="8"/>
      <c r="D25" s="8"/>
      <c r="E25" s="8"/>
      <c r="F25" s="8"/>
      <c r="G25" s="8"/>
      <c r="H25" s="8"/>
    </row>
    <row r="26" spans="1:8" x14ac:dyDescent="0.3">
      <c r="A26" s="58"/>
      <c r="B26" s="59"/>
      <c r="C26" s="59"/>
      <c r="D26" s="8"/>
      <c r="E26" s="8"/>
      <c r="F26" s="8"/>
      <c r="G26" s="8"/>
      <c r="H26" s="8"/>
    </row>
    <row r="27" spans="1:8" x14ac:dyDescent="0.3">
      <c r="A27" s="8"/>
      <c r="B27" s="8"/>
      <c r="C27" s="60"/>
      <c r="D27" s="8"/>
      <c r="E27" s="8"/>
      <c r="F27" s="8"/>
      <c r="G27" s="8"/>
      <c r="H27" s="8"/>
    </row>
    <row r="28" spans="1:8" x14ac:dyDescent="0.3">
      <c r="A28" s="61"/>
      <c r="B28" s="8"/>
      <c r="C28" s="8"/>
      <c r="D28" s="8"/>
    </row>
    <row r="29" spans="1:8" x14ac:dyDescent="0.3">
      <c r="A29" s="61"/>
      <c r="B29" s="8"/>
      <c r="C29" s="8"/>
      <c r="D29" s="8"/>
    </row>
    <row r="30" spans="1:8" x14ac:dyDescent="0.3">
      <c r="A30" s="61"/>
      <c r="B30" s="8"/>
      <c r="C30" s="8"/>
      <c r="D30" s="8"/>
    </row>
    <row r="31" spans="1:8" x14ac:dyDescent="0.3">
      <c r="A31" s="61"/>
      <c r="B31" s="8"/>
      <c r="C31" s="8"/>
      <c r="D31" s="8"/>
    </row>
    <row r="32" spans="1:8" x14ac:dyDescent="0.3">
      <c r="A32" s="8"/>
      <c r="B32" s="8"/>
      <c r="C32" s="8"/>
      <c r="D32" s="8"/>
    </row>
    <row r="33" spans="1:4" x14ac:dyDescent="0.3">
      <c r="A33" s="58"/>
      <c r="B33" s="62"/>
      <c r="C33" s="8"/>
      <c r="D33" s="8"/>
    </row>
    <row r="34" spans="1:4" x14ac:dyDescent="0.3">
      <c r="A34" s="8"/>
      <c r="B34" s="8"/>
      <c r="C34" s="8"/>
      <c r="D34" s="8"/>
    </row>
    <row r="35" spans="1:4" x14ac:dyDescent="0.3">
      <c r="A35" s="8"/>
      <c r="B35" s="8"/>
      <c r="C35" s="8"/>
      <c r="D35" s="8"/>
    </row>
    <row r="36" spans="1:4" x14ac:dyDescent="0.3">
      <c r="A36" s="8"/>
      <c r="B36" s="8"/>
      <c r="C36" s="8"/>
      <c r="D36" s="8"/>
    </row>
    <row r="37" spans="1:4" x14ac:dyDescent="0.3">
      <c r="A37" s="58"/>
      <c r="B37" s="8"/>
      <c r="C37" s="8"/>
      <c r="D37" s="8"/>
    </row>
    <row r="38" spans="1:4" x14ac:dyDescent="0.3">
      <c r="A38" s="8"/>
      <c r="B38" s="8"/>
      <c r="C38" s="8"/>
      <c r="D38" s="8"/>
    </row>
    <row r="39" spans="1:4" x14ac:dyDescent="0.3">
      <c r="A39" s="8"/>
      <c r="B39" s="8"/>
      <c r="C39" s="8"/>
      <c r="D39" s="8"/>
    </row>
    <row r="40" spans="1:4" x14ac:dyDescent="0.3">
      <c r="A40" s="8"/>
      <c r="B40" s="8"/>
      <c r="C40" s="8"/>
      <c r="D40" s="8"/>
    </row>
    <row r="41" spans="1:4" x14ac:dyDescent="0.3">
      <c r="A41" s="8"/>
      <c r="B41" s="63"/>
      <c r="C41" s="8"/>
      <c r="D41" s="8"/>
    </row>
    <row r="42" spans="1:4" x14ac:dyDescent="0.3">
      <c r="A42" s="8"/>
      <c r="B42" s="63"/>
      <c r="C42" s="8"/>
      <c r="D42" s="8"/>
    </row>
    <row r="43" spans="1:4" x14ac:dyDescent="0.3">
      <c r="A43" s="8"/>
      <c r="B43" s="8"/>
      <c r="C43" s="8"/>
      <c r="D43" s="8"/>
    </row>
    <row r="44" spans="1:4" x14ac:dyDescent="0.3">
      <c r="A44" s="8"/>
      <c r="B44" s="63"/>
      <c r="C44" s="8"/>
      <c r="D44" s="8"/>
    </row>
    <row r="45" spans="1:4" x14ac:dyDescent="0.3">
      <c r="A45" s="8"/>
      <c r="B45" s="8"/>
      <c r="C45" s="8"/>
      <c r="D45" s="8"/>
    </row>
    <row r="46" spans="1:4" x14ac:dyDescent="0.3">
      <c r="A46" s="8"/>
      <c r="B46" s="8"/>
      <c r="C46" s="8"/>
      <c r="D46" s="8"/>
    </row>
    <row r="47" spans="1:4" x14ac:dyDescent="0.3">
      <c r="A47" s="8"/>
      <c r="B47" s="8"/>
      <c r="C47" s="8"/>
      <c r="D47" s="8"/>
    </row>
    <row r="48" spans="1:4" x14ac:dyDescent="0.3">
      <c r="A48" s="8"/>
      <c r="B48" s="8"/>
      <c r="C48" s="8"/>
      <c r="D48" s="8"/>
    </row>
    <row r="49" spans="1:4" x14ac:dyDescent="0.3">
      <c r="A49" s="8"/>
      <c r="B49" s="8"/>
      <c r="C49" s="8"/>
      <c r="D49" s="8"/>
    </row>
    <row r="50" spans="1:4" x14ac:dyDescent="0.3">
      <c r="A50" s="8"/>
      <c r="B50" s="8"/>
      <c r="C50" s="8"/>
      <c r="D50" s="8"/>
    </row>
    <row r="51" spans="1:4" x14ac:dyDescent="0.3">
      <c r="A51" s="8"/>
      <c r="B51" s="8"/>
      <c r="C51" s="8"/>
      <c r="D51" s="8"/>
    </row>
    <row r="52" spans="1:4" x14ac:dyDescent="0.3">
      <c r="A52" s="8"/>
      <c r="B52" s="8"/>
      <c r="C52" s="8"/>
      <c r="D52" s="8"/>
    </row>
    <row r="53" spans="1:4" x14ac:dyDescent="0.3">
      <c r="A53" s="8"/>
      <c r="B53" s="8"/>
      <c r="C53" s="8"/>
      <c r="D53" s="8"/>
    </row>
    <row r="54" spans="1:4" x14ac:dyDescent="0.3">
      <c r="A54" s="8"/>
      <c r="B54" s="8"/>
      <c r="C54" s="8"/>
      <c r="D54" s="8"/>
    </row>
    <row r="55" spans="1:4" x14ac:dyDescent="0.3">
      <c r="A55" s="8"/>
      <c r="B55" s="8"/>
      <c r="C55" s="8"/>
      <c r="D55" s="8"/>
    </row>
    <row r="56" spans="1:4" x14ac:dyDescent="0.3">
      <c r="A56" s="64"/>
      <c r="B56" s="9"/>
      <c r="C56" s="8"/>
      <c r="D56" s="8"/>
    </row>
    <row r="57" spans="1:4" x14ac:dyDescent="0.3">
      <c r="A57" s="58"/>
      <c r="B57" s="9"/>
      <c r="C57" s="8"/>
      <c r="D57" s="8"/>
    </row>
    <row r="58" spans="1:4" x14ac:dyDescent="0.3">
      <c r="A58" s="8"/>
      <c r="B58" s="59"/>
      <c r="C58" s="59"/>
      <c r="D58" s="8"/>
    </row>
    <row r="59" spans="1:4" x14ac:dyDescent="0.3">
      <c r="A59" s="58"/>
      <c r="B59" s="8"/>
      <c r="C59" s="8"/>
      <c r="D59" s="8"/>
    </row>
    <row r="60" spans="1:4" x14ac:dyDescent="0.3">
      <c r="A60" s="8"/>
      <c r="B60" s="8"/>
      <c r="C60" s="8"/>
      <c r="D60" s="8"/>
    </row>
    <row r="61" spans="1:4" x14ac:dyDescent="0.3">
      <c r="A61" s="8"/>
      <c r="B61" s="8"/>
      <c r="C61" s="8"/>
      <c r="D61" s="8"/>
    </row>
    <row r="62" spans="1:4" x14ac:dyDescent="0.3">
      <c r="A62" s="8"/>
      <c r="B62" s="8"/>
      <c r="C62" s="8"/>
      <c r="D62" s="8"/>
    </row>
    <row r="63" spans="1:4" x14ac:dyDescent="0.3">
      <c r="A63" s="8"/>
      <c r="B63" s="8"/>
      <c r="C63" s="8"/>
      <c r="D63" s="8"/>
    </row>
    <row r="64" spans="1:4" x14ac:dyDescent="0.3">
      <c r="A64" s="8"/>
      <c r="B64" s="8"/>
      <c r="C64" s="8"/>
      <c r="D64" s="8"/>
    </row>
    <row r="65" spans="1:4" x14ac:dyDescent="0.3">
      <c r="A65" s="8"/>
      <c r="B65" s="8"/>
      <c r="C65" s="8"/>
      <c r="D65" s="8"/>
    </row>
    <row r="66" spans="1:4" x14ac:dyDescent="0.3">
      <c r="A66" s="8"/>
      <c r="B66" s="8"/>
      <c r="C66" s="8"/>
      <c r="D66" s="8"/>
    </row>
    <row r="67" spans="1:4" x14ac:dyDescent="0.3">
      <c r="A67" s="8"/>
      <c r="B67" s="8"/>
      <c r="C67" s="8"/>
      <c r="D67" s="8"/>
    </row>
    <row r="68" spans="1:4" x14ac:dyDescent="0.3">
      <c r="A68" s="58"/>
      <c r="B68" s="8"/>
      <c r="C68" s="8"/>
      <c r="D68" s="8"/>
    </row>
    <row r="69" spans="1:4" x14ac:dyDescent="0.3">
      <c r="A69" s="8"/>
      <c r="B69" s="8"/>
      <c r="C69" s="8"/>
      <c r="D69" s="8"/>
    </row>
    <row r="70" spans="1:4" x14ac:dyDescent="0.3">
      <c r="A70" s="8"/>
      <c r="B70" s="8"/>
      <c r="C70" s="8"/>
      <c r="D70" s="8"/>
    </row>
    <row r="71" spans="1:4" x14ac:dyDescent="0.3">
      <c r="A71" s="8"/>
      <c r="B71" s="8"/>
      <c r="C71" s="8"/>
      <c r="D71" s="8"/>
    </row>
    <row r="72" spans="1:4" x14ac:dyDescent="0.3">
      <c r="A72" s="8"/>
      <c r="B72" s="8"/>
      <c r="C72" s="8"/>
      <c r="D72" s="8"/>
    </row>
    <row r="73" spans="1:4" x14ac:dyDescent="0.3">
      <c r="A73" s="58"/>
      <c r="B73" s="8"/>
      <c r="C73" s="8"/>
      <c r="D73" s="8"/>
    </row>
    <row r="74" spans="1:4" x14ac:dyDescent="0.3">
      <c r="A74" s="8"/>
      <c r="B74" s="8"/>
      <c r="C74" s="8"/>
      <c r="D74" s="8"/>
    </row>
    <row r="75" spans="1:4" x14ac:dyDescent="0.3">
      <c r="A75" s="8"/>
      <c r="B75" s="8"/>
      <c r="C75" s="8"/>
      <c r="D75" s="8"/>
    </row>
    <row r="76" spans="1:4" x14ac:dyDescent="0.3">
      <c r="A76" s="8"/>
      <c r="B76" s="8"/>
      <c r="C76" s="8"/>
      <c r="D76" s="8"/>
    </row>
    <row r="77" spans="1:4" x14ac:dyDescent="0.3">
      <c r="A77" s="8"/>
      <c r="B77" s="8"/>
      <c r="C77" s="8"/>
      <c r="D77" s="8"/>
    </row>
    <row r="78" spans="1:4" x14ac:dyDescent="0.3">
      <c r="A78" s="8"/>
      <c r="B78" s="8"/>
      <c r="C78" s="8"/>
      <c r="D78" s="8"/>
    </row>
    <row r="79" spans="1:4" x14ac:dyDescent="0.3">
      <c r="A79" s="8"/>
      <c r="B79" s="8"/>
      <c r="C79" s="8"/>
      <c r="D79" s="8"/>
    </row>
    <row r="80" spans="1:4" x14ac:dyDescent="0.3">
      <c r="A80" s="8"/>
      <c r="B80" s="8"/>
      <c r="C80" s="8"/>
      <c r="D80" s="8"/>
    </row>
    <row r="81" spans="1:4" x14ac:dyDescent="0.3">
      <c r="A81" s="8"/>
      <c r="B81" s="8"/>
      <c r="C81" s="8"/>
      <c r="D81" s="8"/>
    </row>
    <row r="82" spans="1:4" x14ac:dyDescent="0.3">
      <c r="A82" s="8"/>
      <c r="B82" s="8"/>
      <c r="C82" s="8"/>
      <c r="D82" s="8"/>
    </row>
    <row r="83" spans="1:4" x14ac:dyDescent="0.3">
      <c r="A83" s="8"/>
      <c r="B83" s="8"/>
      <c r="C83" s="8"/>
      <c r="D83" s="8"/>
    </row>
    <row r="84" spans="1:4" x14ac:dyDescent="0.3">
      <c r="A84" s="8"/>
      <c r="B84" s="8"/>
      <c r="C84" s="8"/>
      <c r="D84" s="8"/>
    </row>
    <row r="85" spans="1:4" x14ac:dyDescent="0.3">
      <c r="A85" s="8"/>
      <c r="B85" s="8"/>
      <c r="C85" s="8"/>
      <c r="D85" s="8"/>
    </row>
    <row r="86" spans="1:4" x14ac:dyDescent="0.3">
      <c r="A86" s="8"/>
      <c r="B86" s="8"/>
      <c r="C86" s="8"/>
      <c r="D86" s="8"/>
    </row>
    <row r="87" spans="1:4" x14ac:dyDescent="0.3">
      <c r="A87" s="8"/>
      <c r="B87" s="8"/>
      <c r="C87" s="8"/>
      <c r="D87" s="8"/>
    </row>
    <row r="88" spans="1:4" x14ac:dyDescent="0.3">
      <c r="A88" s="8"/>
      <c r="B88" s="8"/>
      <c r="C88" s="8"/>
      <c r="D88" s="8"/>
    </row>
    <row r="89" spans="1:4" x14ac:dyDescent="0.3">
      <c r="A89" s="8"/>
      <c r="B89" s="8"/>
      <c r="C89" s="8"/>
      <c r="D89" s="8"/>
    </row>
    <row r="90" spans="1:4" x14ac:dyDescent="0.3">
      <c r="A90" s="8"/>
      <c r="B90" s="8"/>
      <c r="C90" s="8"/>
      <c r="D90" s="8"/>
    </row>
    <row r="91" spans="1:4" x14ac:dyDescent="0.3">
      <c r="A91" s="8"/>
      <c r="B91" s="8"/>
      <c r="C91" s="8"/>
      <c r="D91" s="8"/>
    </row>
    <row r="92" spans="1:4" x14ac:dyDescent="0.3">
      <c r="A92" s="8"/>
      <c r="B92" s="8"/>
      <c r="C92" s="8"/>
      <c r="D92" s="8"/>
    </row>
    <row r="93" spans="1:4" x14ac:dyDescent="0.3">
      <c r="A93" s="8"/>
      <c r="B93" s="8"/>
      <c r="C93" s="8"/>
      <c r="D93" s="8"/>
    </row>
    <row r="94" spans="1:4" x14ac:dyDescent="0.3">
      <c r="A94" s="8"/>
      <c r="B94" s="8"/>
      <c r="C94" s="8"/>
      <c r="D94" s="8"/>
    </row>
    <row r="95" spans="1:4" x14ac:dyDescent="0.3">
      <c r="A95" s="8"/>
      <c r="B95" s="8"/>
      <c r="C95" s="8"/>
      <c r="D95" s="8"/>
    </row>
    <row r="96" spans="1:4" x14ac:dyDescent="0.3">
      <c r="A96" s="8"/>
      <c r="B96" s="8"/>
      <c r="C96" s="8"/>
      <c r="D96" s="8"/>
    </row>
    <row r="97" spans="1:4" x14ac:dyDescent="0.3">
      <c r="A97" s="8"/>
      <c r="B97" s="8"/>
      <c r="C97" s="8"/>
      <c r="D9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9"/>
  <sheetViews>
    <sheetView zoomScaleNormal="100" workbookViewId="0">
      <selection activeCell="B3" sqref="B3"/>
    </sheetView>
  </sheetViews>
  <sheetFormatPr defaultRowHeight="14.4" x14ac:dyDescent="0.3"/>
  <cols>
    <col min="1" max="1" width="44.6640625" style="8" customWidth="1"/>
    <col min="2" max="2" width="9.109375" style="60"/>
    <col min="3" max="3" width="21.6640625" style="60" customWidth="1"/>
    <col min="4" max="10" width="8.88671875" style="8"/>
  </cols>
  <sheetData>
    <row r="1" spans="1:9" x14ac:dyDescent="0.3">
      <c r="A1" s="1" t="s">
        <v>473</v>
      </c>
      <c r="B1"/>
      <c r="C1"/>
      <c r="D1"/>
      <c r="E1"/>
      <c r="F1"/>
      <c r="G1"/>
      <c r="H1"/>
      <c r="I1"/>
    </row>
    <row r="2" spans="1:9" x14ac:dyDescent="0.3">
      <c r="A2"/>
      <c r="B2" s="3" t="s">
        <v>43</v>
      </c>
      <c r="C2" s="3" t="s">
        <v>24</v>
      </c>
      <c r="D2"/>
      <c r="E2"/>
      <c r="F2"/>
      <c r="G2"/>
      <c r="H2"/>
      <c r="I2"/>
    </row>
    <row r="3" spans="1:9" x14ac:dyDescent="0.3">
      <c r="A3" s="10" t="s">
        <v>484</v>
      </c>
      <c r="B3" s="10">
        <v>100</v>
      </c>
      <c r="C3" s="10"/>
      <c r="D3"/>
      <c r="E3"/>
      <c r="F3"/>
      <c r="G3"/>
      <c r="H3"/>
      <c r="I3"/>
    </row>
    <row r="4" spans="1:9" x14ac:dyDescent="0.3">
      <c r="A4" s="10" t="s">
        <v>485</v>
      </c>
      <c r="B4" s="41">
        <f>'IO Table BR'!F161</f>
        <v>21.406213087644694</v>
      </c>
      <c r="C4" s="10"/>
      <c r="D4"/>
      <c r="E4"/>
      <c r="F4"/>
      <c r="G4"/>
      <c r="H4"/>
      <c r="I4"/>
    </row>
    <row r="5" spans="1:9" x14ac:dyDescent="0.3">
      <c r="A5" t="s">
        <v>486</v>
      </c>
      <c r="B5" s="57">
        <f>'IO Table BR'!F162</f>
        <v>11.883809748799118</v>
      </c>
      <c r="C5">
        <v>0.5</v>
      </c>
      <c r="D5" t="s">
        <v>47</v>
      </c>
      <c r="E5"/>
      <c r="F5"/>
      <c r="G5"/>
      <c r="H5"/>
      <c r="I5"/>
    </row>
    <row r="6" spans="1:9" x14ac:dyDescent="0.3">
      <c r="A6" t="s">
        <v>487</v>
      </c>
      <c r="B6" s="57">
        <f>'IO Table BR'!F163</f>
        <v>0.67525001968658949</v>
      </c>
      <c r="C6">
        <v>1</v>
      </c>
      <c r="D6"/>
      <c r="E6"/>
      <c r="F6"/>
      <c r="G6"/>
      <c r="H6"/>
      <c r="I6"/>
    </row>
    <row r="7" spans="1:9" x14ac:dyDescent="0.3">
      <c r="A7" t="s">
        <v>488</v>
      </c>
      <c r="B7" s="57">
        <f>'IO Table BR'!F164</f>
        <v>8.8471533191589895</v>
      </c>
      <c r="C7">
        <v>0.5</v>
      </c>
      <c r="D7" t="s">
        <v>44</v>
      </c>
      <c r="E7"/>
      <c r="F7"/>
      <c r="G7"/>
      <c r="H7"/>
      <c r="I7"/>
    </row>
    <row r="8" spans="1:9" x14ac:dyDescent="0.3">
      <c r="A8" s="10" t="s">
        <v>489</v>
      </c>
      <c r="B8" s="41">
        <f>'IO Table BR'!F165</f>
        <v>78.593786912355284</v>
      </c>
      <c r="C8" s="10"/>
      <c r="D8"/>
      <c r="E8"/>
      <c r="F8"/>
      <c r="G8"/>
      <c r="H8"/>
      <c r="I8"/>
    </row>
    <row r="9" spans="1:9" x14ac:dyDescent="0.3">
      <c r="A9" t="s">
        <v>490</v>
      </c>
      <c r="B9" s="57">
        <f>'IO Table BR'!F166</f>
        <v>5.2444887203167125</v>
      </c>
      <c r="C9" s="5" t="s">
        <v>45</v>
      </c>
      <c r="D9"/>
      <c r="E9"/>
      <c r="F9"/>
      <c r="G9"/>
      <c r="H9"/>
      <c r="I9"/>
    </row>
    <row r="10" spans="1:9" x14ac:dyDescent="0.3">
      <c r="A10" t="s">
        <v>491</v>
      </c>
      <c r="B10" s="57">
        <f>'IO Table BR'!F167</f>
        <v>46.181014855501616</v>
      </c>
      <c r="C10">
        <v>1</v>
      </c>
      <c r="D10"/>
      <c r="E10"/>
      <c r="F10"/>
      <c r="G10"/>
      <c r="H10"/>
      <c r="I10"/>
    </row>
    <row r="11" spans="1:9" x14ac:dyDescent="0.3">
      <c r="A11" t="s">
        <v>492</v>
      </c>
      <c r="B11" s="57">
        <f>'IO Table BR'!F168</f>
        <v>27.168283336536962</v>
      </c>
      <c r="C11">
        <v>1</v>
      </c>
      <c r="D11"/>
      <c r="E11"/>
      <c r="F11"/>
      <c r="G11"/>
      <c r="H11"/>
      <c r="I11"/>
    </row>
    <row r="12" spans="1:9" x14ac:dyDescent="0.3">
      <c r="A12"/>
      <c r="B12"/>
      <c r="C12"/>
      <c r="D12"/>
      <c r="E12"/>
      <c r="F12"/>
      <c r="G12"/>
      <c r="H12"/>
      <c r="I12"/>
    </row>
    <row r="13" spans="1:9" x14ac:dyDescent="0.3">
      <c r="A13"/>
      <c r="B13"/>
      <c r="C13"/>
      <c r="D13"/>
      <c r="E13"/>
      <c r="F13"/>
      <c r="G13"/>
      <c r="H13"/>
      <c r="I13"/>
    </row>
    <row r="14" spans="1:9" x14ac:dyDescent="0.3">
      <c r="A14"/>
      <c r="B14"/>
      <c r="C14"/>
      <c r="D14"/>
      <c r="E14"/>
      <c r="F14"/>
      <c r="G14"/>
      <c r="H14"/>
      <c r="I14"/>
    </row>
    <row r="15" spans="1:9" x14ac:dyDescent="0.3">
      <c r="A15" t="s">
        <v>46</v>
      </c>
      <c r="B15"/>
      <c r="C15"/>
      <c r="D15"/>
      <c r="E15"/>
      <c r="F15"/>
      <c r="G15"/>
      <c r="H15"/>
      <c r="I15"/>
    </row>
    <row r="16" spans="1:9" x14ac:dyDescent="0.3">
      <c r="A16" s="12">
        <f>(SUMPRODUCT(B5:B7,C5:C7)+SUMPRODUCT(B10:B11,C10:C11))/SUM(B5:B7,B10:B11)</f>
        <v>0.89060814095146423</v>
      </c>
      <c r="B16"/>
      <c r="C16"/>
      <c r="D16"/>
      <c r="E16"/>
      <c r="F16"/>
      <c r="G16"/>
      <c r="H16"/>
      <c r="I16"/>
    </row>
    <row r="17" spans="1:3" x14ac:dyDescent="0.3">
      <c r="C17" s="107"/>
    </row>
    <row r="18" spans="1:3" x14ac:dyDescent="0.3">
      <c r="C18" s="107"/>
    </row>
    <row r="19" spans="1:3" x14ac:dyDescent="0.3">
      <c r="C19" s="107"/>
    </row>
    <row r="20" spans="1:3" x14ac:dyDescent="0.3">
      <c r="A20" s="58"/>
      <c r="B20" s="59"/>
      <c r="C20" s="108"/>
    </row>
    <row r="21" spans="1:3" x14ac:dyDescent="0.3">
      <c r="C21" s="107"/>
    </row>
    <row r="22" spans="1:3" x14ac:dyDescent="0.3">
      <c r="C22" s="107"/>
    </row>
    <row r="23" spans="1:3" x14ac:dyDescent="0.3">
      <c r="C23" s="107"/>
    </row>
    <row r="24" spans="1:3" x14ac:dyDescent="0.3">
      <c r="C24" s="107"/>
    </row>
    <row r="25" spans="1:3" x14ac:dyDescent="0.3">
      <c r="C25" s="107"/>
    </row>
    <row r="26" spans="1:3" x14ac:dyDescent="0.3">
      <c r="C26" s="107"/>
    </row>
    <row r="27" spans="1:3" x14ac:dyDescent="0.3">
      <c r="C27" s="107"/>
    </row>
    <row r="28" spans="1:3" x14ac:dyDescent="0.3">
      <c r="A28" s="58"/>
      <c r="C28" s="107"/>
    </row>
    <row r="29" spans="1:3" x14ac:dyDescent="0.3">
      <c r="C29" s="107"/>
    </row>
    <row r="30" spans="1:3" x14ac:dyDescent="0.3">
      <c r="B30" s="109"/>
      <c r="C30" s="107"/>
    </row>
    <row r="31" spans="1:3" x14ac:dyDescent="0.3">
      <c r="B31" s="109"/>
      <c r="C31" s="107"/>
    </row>
    <row r="32" spans="1:3" x14ac:dyDescent="0.3">
      <c r="B32" s="110"/>
      <c r="C32" s="107"/>
    </row>
    <row r="33" spans="1:3" x14ac:dyDescent="0.3">
      <c r="B33" s="110"/>
      <c r="C33" s="107"/>
    </row>
    <row r="35" spans="1:3" x14ac:dyDescent="0.3">
      <c r="A35" s="58"/>
    </row>
    <row r="36" spans="1:3" x14ac:dyDescent="0.3">
      <c r="A36" s="58"/>
      <c r="B36" s="59"/>
      <c r="C36" s="59"/>
    </row>
    <row r="37" spans="1:3" x14ac:dyDescent="0.3">
      <c r="B37" s="8"/>
    </row>
    <row r="38" spans="1:3" x14ac:dyDescent="0.3">
      <c r="B38" s="8"/>
    </row>
    <row r="39" spans="1:3" x14ac:dyDescent="0.3">
      <c r="B39" s="8"/>
    </row>
    <row r="40" spans="1:3" x14ac:dyDescent="0.3">
      <c r="B40" s="8"/>
    </row>
    <row r="41" spans="1:3" x14ac:dyDescent="0.3">
      <c r="B41" s="8"/>
    </row>
    <row r="42" spans="1:3" x14ac:dyDescent="0.3">
      <c r="B42" s="8"/>
    </row>
    <row r="43" spans="1:3" x14ac:dyDescent="0.3">
      <c r="B43" s="8"/>
    </row>
    <row r="44" spans="1:3" x14ac:dyDescent="0.3">
      <c r="B44" s="8"/>
    </row>
    <row r="45" spans="1:3" x14ac:dyDescent="0.3">
      <c r="B45" s="8"/>
    </row>
    <row r="46" spans="1:3" x14ac:dyDescent="0.3">
      <c r="B46" s="8"/>
    </row>
    <row r="47" spans="1:3" x14ac:dyDescent="0.3">
      <c r="B47" s="8"/>
    </row>
    <row r="48" spans="1:3" x14ac:dyDescent="0.3">
      <c r="B48" s="8"/>
    </row>
    <row r="49" spans="2:2" x14ac:dyDescent="0.3">
      <c r="B49" s="5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workbookViewId="0">
      <selection activeCell="B4" sqref="B4"/>
    </sheetView>
  </sheetViews>
  <sheetFormatPr defaultRowHeight="14.4" x14ac:dyDescent="0.3"/>
  <cols>
    <col min="1" max="1" width="51.44140625" customWidth="1"/>
    <col min="2" max="2" width="18.6640625" customWidth="1"/>
    <col min="3" max="3" width="20.5546875" customWidth="1"/>
  </cols>
  <sheetData>
    <row r="1" spans="1:4" x14ac:dyDescent="0.3">
      <c r="A1" s="1" t="s">
        <v>473</v>
      </c>
    </row>
    <row r="2" spans="1:4" x14ac:dyDescent="0.3">
      <c r="B2" s="3" t="s">
        <v>43</v>
      </c>
      <c r="C2" s="3" t="s">
        <v>24</v>
      </c>
    </row>
    <row r="3" spans="1:4" x14ac:dyDescent="0.3">
      <c r="A3" s="10" t="s">
        <v>494</v>
      </c>
      <c r="B3" s="10">
        <v>100</v>
      </c>
      <c r="C3" s="10"/>
    </row>
    <row r="4" spans="1:4" x14ac:dyDescent="0.3">
      <c r="A4" s="10" t="s">
        <v>485</v>
      </c>
      <c r="B4" s="41">
        <f>'IO Table BR'!G161</f>
        <v>17.479884287412478</v>
      </c>
      <c r="C4" s="10"/>
    </row>
    <row r="5" spans="1:4" x14ac:dyDescent="0.3">
      <c r="A5" t="s">
        <v>486</v>
      </c>
      <c r="B5" s="57">
        <f>'IO Table BR'!G162</f>
        <v>7.7542550486831159</v>
      </c>
      <c r="C5">
        <v>0.5</v>
      </c>
      <c r="D5" t="s">
        <v>47</v>
      </c>
    </row>
    <row r="6" spans="1:4" x14ac:dyDescent="0.3">
      <c r="A6" t="s">
        <v>487</v>
      </c>
      <c r="B6" s="57">
        <f>'IO Table BR'!G163</f>
        <v>0.63490754674197603</v>
      </c>
      <c r="C6">
        <v>1</v>
      </c>
    </row>
    <row r="7" spans="1:4" x14ac:dyDescent="0.3">
      <c r="A7" t="s">
        <v>488</v>
      </c>
      <c r="B7" s="57">
        <f>'IO Table BR'!G164</f>
        <v>9.090721691987385</v>
      </c>
      <c r="C7">
        <v>0.5</v>
      </c>
      <c r="D7" t="s">
        <v>44</v>
      </c>
    </row>
    <row r="8" spans="1:4" x14ac:dyDescent="0.3">
      <c r="A8" s="10" t="s">
        <v>489</v>
      </c>
      <c r="B8" s="41">
        <f>'IO Table BR'!G165</f>
        <v>82.520115712587511</v>
      </c>
      <c r="C8" s="10"/>
    </row>
    <row r="9" spans="1:4" x14ac:dyDescent="0.3">
      <c r="A9" t="s">
        <v>490</v>
      </c>
      <c r="B9" s="57">
        <f>'IO Table BR'!G166</f>
        <v>6.5822340517696603</v>
      </c>
      <c r="C9" s="5" t="s">
        <v>45</v>
      </c>
    </row>
    <row r="10" spans="1:4" x14ac:dyDescent="0.3">
      <c r="A10" t="s">
        <v>491</v>
      </c>
      <c r="B10" s="57">
        <f>'IO Table BR'!G167</f>
        <v>57.798725955907514</v>
      </c>
      <c r="C10">
        <v>1</v>
      </c>
    </row>
    <row r="11" spans="1:4" x14ac:dyDescent="0.3">
      <c r="A11" t="s">
        <v>492</v>
      </c>
      <c r="B11" s="57">
        <f>'IO Table BR'!G168</f>
        <v>18.139155704910337</v>
      </c>
      <c r="C11">
        <v>1</v>
      </c>
    </row>
    <row r="15" spans="1:4" x14ac:dyDescent="0.3">
      <c r="A15" t="s">
        <v>46</v>
      </c>
    </row>
    <row r="16" spans="1:4" x14ac:dyDescent="0.3">
      <c r="A16" s="12">
        <f>(SUMPRODUCT(B5:B7,C5:C7)+SUMPRODUCT(B10:B11,C10:C11))/SUM(B5:B7,B10:B11)</f>
        <v>0.90984061452504905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5"/>
  <sheetViews>
    <sheetView workbookViewId="0">
      <selection activeCell="B3" sqref="B3"/>
    </sheetView>
  </sheetViews>
  <sheetFormatPr defaultRowHeight="14.4" x14ac:dyDescent="0.3"/>
  <cols>
    <col min="1" max="1" width="39.88671875" customWidth="1"/>
    <col min="2" max="2" width="20.44140625" bestFit="1" customWidth="1"/>
    <col min="3" max="3" width="20.44140625" customWidth="1"/>
  </cols>
  <sheetData>
    <row r="1" spans="1:13" x14ac:dyDescent="0.3">
      <c r="A1" s="1" t="s">
        <v>473</v>
      </c>
      <c r="L1" s="8"/>
      <c r="M1" s="8"/>
    </row>
    <row r="2" spans="1:13" x14ac:dyDescent="0.3">
      <c r="B2" s="3" t="s">
        <v>43</v>
      </c>
      <c r="C2" s="3" t="s">
        <v>24</v>
      </c>
      <c r="L2" s="8"/>
      <c r="M2" s="8"/>
    </row>
    <row r="3" spans="1:13" x14ac:dyDescent="0.3">
      <c r="A3" s="10" t="s">
        <v>19</v>
      </c>
      <c r="B3" s="10">
        <v>100</v>
      </c>
      <c r="C3" s="10"/>
      <c r="L3" s="8"/>
      <c r="M3" s="8"/>
    </row>
    <row r="4" spans="1:13" x14ac:dyDescent="0.3">
      <c r="A4" s="10" t="s">
        <v>485</v>
      </c>
      <c r="B4" s="41">
        <f>'IO Table BR'!J161</f>
        <v>44.879136471899862</v>
      </c>
      <c r="C4" s="10"/>
      <c r="L4" s="8"/>
      <c r="M4" s="8"/>
    </row>
    <row r="5" spans="1:13" x14ac:dyDescent="0.3">
      <c r="A5" t="s">
        <v>486</v>
      </c>
      <c r="B5" s="57">
        <f>'IO Table BR'!J162</f>
        <v>20.473318806060913</v>
      </c>
      <c r="C5">
        <v>0.5</v>
      </c>
      <c r="D5" t="s">
        <v>47</v>
      </c>
      <c r="L5" s="8"/>
      <c r="M5" s="8"/>
    </row>
    <row r="6" spans="1:13" x14ac:dyDescent="0.3">
      <c r="A6" t="s">
        <v>487</v>
      </c>
      <c r="B6" s="57">
        <f>'IO Table BR'!J163</f>
        <v>0.43581817260426697</v>
      </c>
      <c r="C6">
        <v>1</v>
      </c>
      <c r="L6" s="8"/>
      <c r="M6" s="8"/>
    </row>
    <row r="7" spans="1:13" x14ac:dyDescent="0.3">
      <c r="A7" t="s">
        <v>488</v>
      </c>
      <c r="B7" s="57">
        <f>'IO Table BR'!J164</f>
        <v>23.969999493234685</v>
      </c>
      <c r="C7">
        <v>0.5</v>
      </c>
      <c r="D7" t="s">
        <v>44</v>
      </c>
      <c r="L7" s="8"/>
      <c r="M7" s="8"/>
    </row>
    <row r="8" spans="1:13" x14ac:dyDescent="0.3">
      <c r="A8" s="10" t="s">
        <v>489</v>
      </c>
      <c r="B8" s="41">
        <f>'IO Table BR'!J165</f>
        <v>55.120863528100138</v>
      </c>
      <c r="C8" s="10"/>
      <c r="L8" s="8"/>
      <c r="M8" s="8"/>
    </row>
    <row r="9" spans="1:13" x14ac:dyDescent="0.3">
      <c r="A9" t="s">
        <v>490</v>
      </c>
      <c r="B9" s="57">
        <f>'IO Table BR'!J166</f>
        <v>8.9902563059418998</v>
      </c>
      <c r="C9" s="5" t="s">
        <v>45</v>
      </c>
      <c r="L9" s="8"/>
      <c r="M9" s="8"/>
    </row>
    <row r="10" spans="1:13" x14ac:dyDescent="0.3">
      <c r="A10" t="s">
        <v>491</v>
      </c>
      <c r="B10" s="57">
        <f>'IO Table BR'!J167</f>
        <v>25.21785047220359</v>
      </c>
      <c r="C10">
        <v>1</v>
      </c>
      <c r="L10" s="8"/>
      <c r="M10" s="8"/>
    </row>
    <row r="11" spans="1:13" x14ac:dyDescent="0.3">
      <c r="A11" t="s">
        <v>492</v>
      </c>
      <c r="B11" s="57">
        <f>'IO Table BR'!J168</f>
        <v>20.912756749954649</v>
      </c>
      <c r="C11">
        <v>1</v>
      </c>
      <c r="L11" s="8"/>
      <c r="M11" s="8"/>
    </row>
    <row r="12" spans="1:13" x14ac:dyDescent="0.3">
      <c r="L12" s="8"/>
      <c r="M12" s="8"/>
    </row>
    <row r="13" spans="1:13" x14ac:dyDescent="0.3">
      <c r="L13" s="8"/>
      <c r="M13" s="8"/>
    </row>
    <row r="14" spans="1:13" x14ac:dyDescent="0.3">
      <c r="L14" s="8"/>
      <c r="M14" s="8"/>
    </row>
    <row r="15" spans="1:13" x14ac:dyDescent="0.3">
      <c r="A15" t="s">
        <v>46</v>
      </c>
      <c r="L15" s="8"/>
      <c r="M15" s="8"/>
    </row>
    <row r="16" spans="1:13" x14ac:dyDescent="0.3">
      <c r="A16" s="12">
        <f>(SUMPRODUCT(B5:B7,C5:C7)+SUMPRODUCT(B10:B11,C10:C11))/SUM(B5:B7,B10:B11)</f>
        <v>0.75583208733837337</v>
      </c>
      <c r="L16" s="8"/>
      <c r="M16" s="8"/>
    </row>
    <row r="17" spans="1:13" x14ac:dyDescent="0.3">
      <c r="L17" s="8"/>
      <c r="M17" s="8"/>
    </row>
    <row r="18" spans="1:13" x14ac:dyDescent="0.3">
      <c r="L18" s="8"/>
      <c r="M18" s="8"/>
    </row>
    <row r="19" spans="1:13" x14ac:dyDescent="0.3">
      <c r="L19" s="8"/>
      <c r="M19" s="8"/>
    </row>
    <row r="20" spans="1:13" x14ac:dyDescent="0.3">
      <c r="L20" s="8"/>
      <c r="M20" s="8"/>
    </row>
    <row r="21" spans="1:13" x14ac:dyDescent="0.3">
      <c r="A21" s="8"/>
      <c r="B21" s="11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3">
      <c r="A22" s="8"/>
      <c r="B22" s="111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"/>
  <sheetViews>
    <sheetView workbookViewId="0">
      <selection activeCell="A29" sqref="A29"/>
    </sheetView>
  </sheetViews>
  <sheetFormatPr defaultRowHeight="14.4" x14ac:dyDescent="0.3"/>
  <cols>
    <col min="1" max="1" width="51.44140625" customWidth="1"/>
    <col min="2" max="2" width="18.6640625" customWidth="1"/>
    <col min="3" max="3" width="20.5546875" customWidth="1"/>
  </cols>
  <sheetData>
    <row r="1" spans="1:4" x14ac:dyDescent="0.3">
      <c r="A1" s="1" t="s">
        <v>473</v>
      </c>
    </row>
    <row r="2" spans="1:4" x14ac:dyDescent="0.3">
      <c r="B2" s="3" t="s">
        <v>43</v>
      </c>
      <c r="C2" s="3" t="s">
        <v>24</v>
      </c>
    </row>
    <row r="3" spans="1:4" x14ac:dyDescent="0.3">
      <c r="A3" s="10" t="s">
        <v>20</v>
      </c>
      <c r="B3" s="10">
        <v>100</v>
      </c>
      <c r="C3" s="10"/>
    </row>
    <row r="4" spans="1:4" x14ac:dyDescent="0.3">
      <c r="A4" s="10" t="s">
        <v>485</v>
      </c>
      <c r="B4" s="41">
        <f>'IO Table BR'!H161</f>
        <v>60.017503381335032</v>
      </c>
      <c r="C4" s="10"/>
    </row>
    <row r="5" spans="1:4" x14ac:dyDescent="0.3">
      <c r="A5" t="s">
        <v>486</v>
      </c>
      <c r="B5" s="57">
        <f>'IO Table BR'!H162</f>
        <v>26.746757896411804</v>
      </c>
      <c r="C5">
        <v>0.5</v>
      </c>
      <c r="D5" t="s">
        <v>47</v>
      </c>
    </row>
    <row r="6" spans="1:4" x14ac:dyDescent="0.3">
      <c r="A6" t="s">
        <v>487</v>
      </c>
      <c r="B6" s="57">
        <f>'IO Table BR'!H163</f>
        <v>0.9706420558516986</v>
      </c>
      <c r="C6">
        <v>1</v>
      </c>
    </row>
    <row r="7" spans="1:4" x14ac:dyDescent="0.3">
      <c r="A7" t="s">
        <v>488</v>
      </c>
      <c r="B7" s="57">
        <f>'IO Table BR'!H164</f>
        <v>32.300103429071527</v>
      </c>
      <c r="C7">
        <v>0.5</v>
      </c>
      <c r="D7" t="s">
        <v>44</v>
      </c>
    </row>
    <row r="8" spans="1:4" x14ac:dyDescent="0.3">
      <c r="A8" s="10" t="s">
        <v>489</v>
      </c>
      <c r="B8" s="41">
        <f>'IO Table BR'!H165</f>
        <v>39.982496618664968</v>
      </c>
      <c r="C8" s="10"/>
    </row>
    <row r="9" spans="1:4" x14ac:dyDescent="0.3">
      <c r="A9" t="s">
        <v>490</v>
      </c>
      <c r="B9" s="57">
        <f>'IO Table BR'!H166</f>
        <v>6.1727249231720061</v>
      </c>
      <c r="C9" s="5" t="s">
        <v>45</v>
      </c>
    </row>
    <row r="10" spans="1:4" x14ac:dyDescent="0.3">
      <c r="A10" t="s">
        <v>491</v>
      </c>
      <c r="B10" s="57">
        <f>'IO Table BR'!H167</f>
        <v>14.149365469119356</v>
      </c>
      <c r="C10">
        <v>1</v>
      </c>
    </row>
    <row r="11" spans="1:4" x14ac:dyDescent="0.3">
      <c r="A11" t="s">
        <v>492</v>
      </c>
      <c r="B11" s="57">
        <f>'IO Table BR'!H168</f>
        <v>19.660406226373606</v>
      </c>
      <c r="C11">
        <v>1</v>
      </c>
    </row>
    <row r="15" spans="1:4" x14ac:dyDescent="0.3">
      <c r="A15" t="s">
        <v>46</v>
      </c>
    </row>
    <row r="16" spans="1:4" x14ac:dyDescent="0.3">
      <c r="A16" s="12">
        <f>(SUMPRODUCT(B5:B7,C5:C7)+SUMPRODUCT(B10:B11,C10:C11))/SUM(B5:B7,B10:B11)</f>
        <v>0.68534276798972171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"/>
  <sheetViews>
    <sheetView workbookViewId="0">
      <selection activeCell="B4" sqref="B4"/>
    </sheetView>
  </sheetViews>
  <sheetFormatPr defaultRowHeight="14.4" x14ac:dyDescent="0.3"/>
  <cols>
    <col min="1" max="1" width="51.44140625" customWidth="1"/>
    <col min="2" max="2" width="18.6640625" customWidth="1"/>
    <col min="3" max="3" width="20.5546875" customWidth="1"/>
  </cols>
  <sheetData>
    <row r="1" spans="1:4" x14ac:dyDescent="0.3">
      <c r="A1" s="1" t="s">
        <v>473</v>
      </c>
    </row>
    <row r="2" spans="1:4" x14ac:dyDescent="0.3">
      <c r="B2" s="3" t="s">
        <v>43</v>
      </c>
      <c r="C2" s="3" t="s">
        <v>24</v>
      </c>
    </row>
    <row r="3" spans="1:4" x14ac:dyDescent="0.3">
      <c r="A3" s="10" t="s">
        <v>495</v>
      </c>
      <c r="B3" s="10">
        <v>100</v>
      </c>
      <c r="C3" s="10"/>
    </row>
    <row r="4" spans="1:4" x14ac:dyDescent="0.3">
      <c r="A4" s="10" t="s">
        <v>485</v>
      </c>
      <c r="B4" s="41">
        <f>'IO Table BR'!I161</f>
        <v>40.786562169586119</v>
      </c>
      <c r="C4" s="10"/>
    </row>
    <row r="5" spans="1:4" x14ac:dyDescent="0.3">
      <c r="A5" t="s">
        <v>486</v>
      </c>
      <c r="B5" s="57">
        <f>'IO Table BR'!I162</f>
        <v>10.293380277084401</v>
      </c>
      <c r="C5">
        <v>0.5</v>
      </c>
      <c r="D5" t="s">
        <v>47</v>
      </c>
    </row>
    <row r="6" spans="1:4" x14ac:dyDescent="0.3">
      <c r="A6" t="s">
        <v>487</v>
      </c>
      <c r="B6" s="57">
        <f>'IO Table BR'!I163</f>
        <v>-0.99151415397695686</v>
      </c>
      <c r="C6">
        <v>1</v>
      </c>
    </row>
    <row r="7" spans="1:4" x14ac:dyDescent="0.3">
      <c r="A7" t="s">
        <v>488</v>
      </c>
      <c r="B7" s="57">
        <f>'IO Table BR'!I164</f>
        <v>31.484696046478671</v>
      </c>
      <c r="C7">
        <v>0.5</v>
      </c>
      <c r="D7" t="s">
        <v>44</v>
      </c>
    </row>
    <row r="8" spans="1:4" x14ac:dyDescent="0.3">
      <c r="A8" s="10" t="s">
        <v>489</v>
      </c>
      <c r="B8" s="41">
        <f>'IO Table BR'!I165</f>
        <v>59.213437830413881</v>
      </c>
      <c r="C8" s="10"/>
    </row>
    <row r="9" spans="1:4" x14ac:dyDescent="0.3">
      <c r="A9" t="s">
        <v>490</v>
      </c>
      <c r="B9" s="57">
        <f>'IO Table BR'!I166</f>
        <v>3.780198885558693</v>
      </c>
      <c r="C9" s="5" t="s">
        <v>45</v>
      </c>
    </row>
    <row r="10" spans="1:4" x14ac:dyDescent="0.3">
      <c r="A10" t="s">
        <v>491</v>
      </c>
      <c r="B10" s="57">
        <f>'IO Table BR'!I167</f>
        <v>41.570881171432596</v>
      </c>
      <c r="C10">
        <v>1</v>
      </c>
    </row>
    <row r="11" spans="1:4" x14ac:dyDescent="0.3">
      <c r="A11" t="s">
        <v>492</v>
      </c>
      <c r="B11" s="57">
        <f>'IO Table BR'!I168</f>
        <v>13.862357773422593</v>
      </c>
      <c r="C11">
        <v>1</v>
      </c>
    </row>
    <row r="15" spans="1:4" x14ac:dyDescent="0.3">
      <c r="A15" t="s">
        <v>46</v>
      </c>
    </row>
    <row r="16" spans="1:4" x14ac:dyDescent="0.3">
      <c r="A16" s="12">
        <f>(SUMPRODUCT(B5:B7,C5:C7)+SUMPRODUCT(B10:B11,C10:C11))/SUM(B5:B7,B10:B11)</f>
        <v>0.7829029168649323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6"/>
  <sheetViews>
    <sheetView workbookViewId="0">
      <selection activeCell="B4" sqref="B4"/>
    </sheetView>
  </sheetViews>
  <sheetFormatPr defaultRowHeight="14.4" x14ac:dyDescent="0.3"/>
  <cols>
    <col min="1" max="1" width="51.44140625" customWidth="1"/>
    <col min="2" max="2" width="18.6640625" customWidth="1"/>
    <col min="3" max="3" width="20.5546875" customWidth="1"/>
  </cols>
  <sheetData>
    <row r="1" spans="1:4" x14ac:dyDescent="0.3">
      <c r="A1" t="s">
        <v>42</v>
      </c>
    </row>
    <row r="2" spans="1:4" x14ac:dyDescent="0.3">
      <c r="B2" s="3" t="s">
        <v>43</v>
      </c>
      <c r="C2" s="3" t="s">
        <v>24</v>
      </c>
    </row>
    <row r="3" spans="1:4" x14ac:dyDescent="0.3">
      <c r="A3" s="10" t="s">
        <v>22</v>
      </c>
      <c r="B3" s="10">
        <v>100</v>
      </c>
      <c r="C3" s="10"/>
    </row>
    <row r="4" spans="1:4" x14ac:dyDescent="0.3">
      <c r="A4" s="10" t="s">
        <v>485</v>
      </c>
      <c r="B4" s="41">
        <f>'IO Table BR'!K161</f>
        <v>54.228187069552604</v>
      </c>
      <c r="C4" s="10"/>
    </row>
    <row r="5" spans="1:4" x14ac:dyDescent="0.3">
      <c r="A5" t="s">
        <v>486</v>
      </c>
      <c r="B5" s="57">
        <f>'IO Table BR'!K162</f>
        <v>29.351071533766966</v>
      </c>
      <c r="C5">
        <v>0.5</v>
      </c>
      <c r="D5" t="s">
        <v>47</v>
      </c>
    </row>
    <row r="6" spans="1:4" x14ac:dyDescent="0.3">
      <c r="A6" t="s">
        <v>487</v>
      </c>
      <c r="B6" s="57">
        <f>'IO Table BR'!K163</f>
        <v>0.7154736867778192</v>
      </c>
      <c r="C6">
        <v>1</v>
      </c>
    </row>
    <row r="7" spans="1:4" x14ac:dyDescent="0.3">
      <c r="A7" t="s">
        <v>488</v>
      </c>
      <c r="B7" s="57">
        <f>'IO Table BR'!K164</f>
        <v>24.161641849007825</v>
      </c>
      <c r="C7">
        <v>0.5</v>
      </c>
      <c r="D7" t="s">
        <v>44</v>
      </c>
    </row>
    <row r="8" spans="1:4" x14ac:dyDescent="0.3">
      <c r="A8" s="10" t="s">
        <v>489</v>
      </c>
      <c r="B8" s="41">
        <f>'IO Table BR'!K165</f>
        <v>45.771812930447396</v>
      </c>
      <c r="C8" s="10"/>
    </row>
    <row r="9" spans="1:4" x14ac:dyDescent="0.3">
      <c r="A9" t="s">
        <v>490</v>
      </c>
      <c r="B9" s="57">
        <f>'IO Table BR'!K166</f>
        <v>3.3732870498927521</v>
      </c>
      <c r="C9" s="5" t="s">
        <v>45</v>
      </c>
    </row>
    <row r="10" spans="1:4" x14ac:dyDescent="0.3">
      <c r="A10" t="s">
        <v>491</v>
      </c>
      <c r="B10" s="57">
        <f>'IO Table BR'!K167</f>
        <v>18.715273766519314</v>
      </c>
      <c r="C10">
        <v>1</v>
      </c>
    </row>
    <row r="11" spans="1:4" x14ac:dyDescent="0.3">
      <c r="A11" t="s">
        <v>492</v>
      </c>
      <c r="B11" s="57">
        <f>'IO Table BR'!K168</f>
        <v>23.68325211403533</v>
      </c>
      <c r="C11">
        <v>1</v>
      </c>
    </row>
    <row r="15" spans="1:4" x14ac:dyDescent="0.3">
      <c r="A15" t="s">
        <v>46</v>
      </c>
    </row>
    <row r="16" spans="1:4" x14ac:dyDescent="0.3">
      <c r="A16" s="12">
        <f>(SUMPRODUCT(B5:B7,C5:C7)+SUMPRODUCT(B10:B11,C10:C11))/SUM(B5:B7,B10:B11)</f>
        <v>0.72309565466432746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About</vt:lpstr>
      <vt:lpstr>Cement</vt:lpstr>
      <vt:lpstr>Natural Gas and Petroleum</vt:lpstr>
      <vt:lpstr>Iron &amp; Steel</vt:lpstr>
      <vt:lpstr>Chemicals</vt:lpstr>
      <vt:lpstr>Coal Mining</vt:lpstr>
      <vt:lpstr>Waste Management</vt:lpstr>
      <vt:lpstr>Agriculture</vt:lpstr>
      <vt:lpstr>Other Industries</vt:lpstr>
      <vt:lpstr>IO Table BR</vt:lpstr>
      <vt:lpstr>FoNEtVwP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Marianne Zanon Zotin</cp:lastModifiedBy>
  <dcterms:created xsi:type="dcterms:W3CDTF">2019-09-04T22:28:55Z</dcterms:created>
  <dcterms:modified xsi:type="dcterms:W3CDTF">2020-04-20T13:31:25Z</dcterms:modified>
</cp:coreProperties>
</file>