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Transportation - Camila\BNVP\"/>
    </mc:Choice>
  </mc:AlternateContent>
  <xr:revisionPtr revIDLastSave="0" documentId="13_ncr:1_{826CB95A-5C9F-463C-AD79-1AFF580AC688}" xr6:coauthVersionLast="45" xr6:coauthVersionMax="45" xr10:uidLastSave="{00000000-0000-0000-0000-000000000000}"/>
  <bookViews>
    <workbookView xWindow="-120" yWindow="-120" windowWidth="29040" windowHeight="15840" tabRatio="948" xr2:uid="{00000000-000D-0000-FFFF-FFFF00000000}"/>
  </bookViews>
  <sheets>
    <sheet name="About" sheetId="1" r:id="rId1"/>
    <sheet name="psgr-road" sheetId="32" r:id="rId2"/>
    <sheet name="table 98" sheetId="33" r:id="rId3"/>
    <sheet name="ships-psgr" sheetId="34" r:id="rId4"/>
    <sheet name="AEO 39" sheetId="26" r:id="rId5"/>
    <sheet name="AEO 43" sheetId="27" r:id="rId6"/>
    <sheet name="AEO 53" sheetId="19" r:id="rId7"/>
    <sheet name="BEV and PHEV Price Calcs" sheetId="30" r:id="rId8"/>
    <sheet name="LDV Shares" sheetId="28" r:id="rId9"/>
    <sheet name="Hydrogen Vehicle Calcs" sheetId="31" r:id="rId10"/>
    <sheet name="Conventional Daycab Trucks" sheetId="20" r:id="rId11"/>
    <sheet name="Conventional Sleeper Trucks" sheetId="21" r:id="rId12"/>
    <sheet name="Passenger Aircraft" sheetId="22" r:id="rId13"/>
    <sheet name="Ships" sheetId="25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definedNames>
    <definedName name="cpi_2010to2012">About!#REF!</definedName>
    <definedName name="cpi_2013to2012">About!$A$123</definedName>
    <definedName name="cpi_2014to2012">About!$A$122</definedName>
    <definedName name="cpi_2016to2012">About!$A$124</definedName>
    <definedName name="cpi_2017to2012">About!$A$125</definedName>
    <definedName name="cpi_2018to2012">About!$A$126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6" i="32" l="1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D5" i="15" l="1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C5" i="15"/>
  <c r="B5" i="15"/>
  <c r="J2" i="17"/>
  <c r="P2" i="17"/>
  <c r="V2" i="17"/>
  <c r="AB2" i="17"/>
  <c r="AH2" i="17"/>
  <c r="B2" i="17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C8" i="17"/>
  <c r="B8" i="17"/>
  <c r="C7" i="17"/>
  <c r="B7" i="17"/>
  <c r="C6" i="17"/>
  <c r="B6" i="17"/>
  <c r="C5" i="17"/>
  <c r="B5" i="17"/>
  <c r="C3" i="17"/>
  <c r="B3" i="17"/>
  <c r="C7" i="16"/>
  <c r="B7" i="16"/>
  <c r="C6" i="16"/>
  <c r="B6" i="16"/>
  <c r="C5" i="16"/>
  <c r="B5" i="16"/>
  <c r="C4" i="16"/>
  <c r="B4" i="16"/>
  <c r="C3" i="16"/>
  <c r="B3" i="16"/>
  <c r="C7" i="15"/>
  <c r="B7" i="15"/>
  <c r="C6" i="15"/>
  <c r="B6" i="15"/>
  <c r="C3" i="15"/>
  <c r="B3" i="15"/>
  <c r="C7" i="14"/>
  <c r="B7" i="14"/>
  <c r="C6" i="14"/>
  <c r="B6" i="14"/>
  <c r="C5" i="14"/>
  <c r="B5" i="14"/>
  <c r="C4" i="14"/>
  <c r="B4" i="14"/>
  <c r="C3" i="14"/>
  <c r="B3" i="14"/>
  <c r="C7" i="13"/>
  <c r="B7" i="13"/>
  <c r="C6" i="13"/>
  <c r="B6" i="13"/>
  <c r="C5" i="13"/>
  <c r="B5" i="13"/>
  <c r="C4" i="13"/>
  <c r="B4" i="13"/>
  <c r="C3" i="13"/>
  <c r="B3" i="13"/>
  <c r="C7" i="12"/>
  <c r="B7" i="12"/>
  <c r="C6" i="12"/>
  <c r="B6" i="12"/>
  <c r="C5" i="12"/>
  <c r="B5" i="12"/>
  <c r="C4" i="12"/>
  <c r="B4" i="12"/>
  <c r="C3" i="12"/>
  <c r="B3" i="12"/>
  <c r="C7" i="11"/>
  <c r="B7" i="11"/>
  <c r="C6" i="11"/>
  <c r="B6" i="11"/>
  <c r="C5" i="11"/>
  <c r="B5" i="11"/>
  <c r="C4" i="11"/>
  <c r="B4" i="11"/>
  <c r="C3" i="11"/>
  <c r="B3" i="11"/>
  <c r="D1" i="10"/>
  <c r="E1" i="10"/>
  <c r="D5" i="10"/>
  <c r="D4" i="10" s="1"/>
  <c r="C4" i="10" s="1"/>
  <c r="D5" i="8"/>
  <c r="B5" i="8" s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B8" i="2" s="1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D4" i="17" s="1"/>
  <c r="C25" i="32"/>
  <c r="C4" i="17" s="1"/>
  <c r="B25" i="32"/>
  <c r="B4" i="17" s="1"/>
  <c r="C24" i="32"/>
  <c r="D24" i="32" s="1"/>
  <c r="E24" i="32" s="1"/>
  <c r="F24" i="32" s="1"/>
  <c r="G24" i="32" s="1"/>
  <c r="H24" i="32" s="1"/>
  <c r="I24" i="32" s="1"/>
  <c r="J24" i="32" s="1"/>
  <c r="K24" i="32" s="1"/>
  <c r="L24" i="32" s="1"/>
  <c r="M24" i="32" s="1"/>
  <c r="N24" i="32" s="1"/>
  <c r="O24" i="32" s="1"/>
  <c r="P24" i="32" s="1"/>
  <c r="Q24" i="32" s="1"/>
  <c r="R24" i="32" s="1"/>
  <c r="S24" i="32" s="1"/>
  <c r="T24" i="32" s="1"/>
  <c r="U24" i="32" s="1"/>
  <c r="V24" i="32" s="1"/>
  <c r="W24" i="32" s="1"/>
  <c r="X24" i="32" s="1"/>
  <c r="Y24" i="32" s="1"/>
  <c r="Z24" i="32" s="1"/>
  <c r="AA24" i="32" s="1"/>
  <c r="AB24" i="32" s="1"/>
  <c r="AC24" i="32" s="1"/>
  <c r="AD24" i="32" s="1"/>
  <c r="AE24" i="32" s="1"/>
  <c r="AF24" i="32" s="1"/>
  <c r="AG24" i="32" s="1"/>
  <c r="AH24" i="32" s="1"/>
  <c r="AI24" i="32" s="1"/>
  <c r="AJ24" i="32" s="1"/>
  <c r="AK24" i="32" s="1"/>
  <c r="AK2" i="17" s="1"/>
  <c r="AK20" i="32"/>
  <c r="AK5" i="9" s="1"/>
  <c r="AJ20" i="32"/>
  <c r="AJ5" i="9" s="1"/>
  <c r="AI20" i="32"/>
  <c r="AI5" i="9" s="1"/>
  <c r="AH20" i="32"/>
  <c r="AH5" i="9" s="1"/>
  <c r="AG20" i="32"/>
  <c r="AG5" i="9" s="1"/>
  <c r="AF20" i="32"/>
  <c r="AF5" i="9" s="1"/>
  <c r="AE20" i="32"/>
  <c r="AE5" i="9" s="1"/>
  <c r="AD20" i="32"/>
  <c r="AD5" i="9" s="1"/>
  <c r="AC20" i="32"/>
  <c r="AC5" i="9" s="1"/>
  <c r="AB20" i="32"/>
  <c r="AB5" i="9" s="1"/>
  <c r="AA20" i="32"/>
  <c r="AA5" i="9" s="1"/>
  <c r="Z20" i="32"/>
  <c r="Z5" i="9" s="1"/>
  <c r="Y20" i="32"/>
  <c r="Y5" i="9" s="1"/>
  <c r="X20" i="32"/>
  <c r="X5" i="9" s="1"/>
  <c r="W20" i="32"/>
  <c r="W5" i="9" s="1"/>
  <c r="V20" i="32"/>
  <c r="V5" i="9" s="1"/>
  <c r="U20" i="32"/>
  <c r="U5" i="9" s="1"/>
  <c r="T20" i="32"/>
  <c r="T5" i="9" s="1"/>
  <c r="S20" i="32"/>
  <c r="S5" i="9" s="1"/>
  <c r="R20" i="32"/>
  <c r="R5" i="9" s="1"/>
  <c r="Q20" i="32"/>
  <c r="Q5" i="9" s="1"/>
  <c r="P20" i="32"/>
  <c r="P5" i="9" s="1"/>
  <c r="O20" i="32"/>
  <c r="O5" i="9" s="1"/>
  <c r="N20" i="32"/>
  <c r="N5" i="9" s="1"/>
  <c r="M20" i="32"/>
  <c r="M5" i="9" s="1"/>
  <c r="L20" i="32"/>
  <c r="L5" i="9" s="1"/>
  <c r="K20" i="32"/>
  <c r="K5" i="9" s="1"/>
  <c r="J20" i="32"/>
  <c r="J5" i="9" s="1"/>
  <c r="I20" i="32"/>
  <c r="I5" i="9" s="1"/>
  <c r="H20" i="32"/>
  <c r="H5" i="9" s="1"/>
  <c r="G20" i="32"/>
  <c r="G5" i="9" s="1"/>
  <c r="F20" i="32"/>
  <c r="F5" i="9" s="1"/>
  <c r="E20" i="32"/>
  <c r="E5" i="9" s="1"/>
  <c r="D20" i="32"/>
  <c r="D5" i="9" s="1"/>
  <c r="C20" i="32"/>
  <c r="C5" i="9" s="1"/>
  <c r="B20" i="32"/>
  <c r="B5" i="9" s="1"/>
  <c r="C15" i="32"/>
  <c r="D15" i="32" s="1"/>
  <c r="E15" i="32" s="1"/>
  <c r="F15" i="32" s="1"/>
  <c r="G15" i="32" s="1"/>
  <c r="H15" i="32" s="1"/>
  <c r="I15" i="32" s="1"/>
  <c r="J15" i="32" s="1"/>
  <c r="K15" i="32" s="1"/>
  <c r="L15" i="32" s="1"/>
  <c r="M15" i="32" s="1"/>
  <c r="N15" i="32" s="1"/>
  <c r="O15" i="32" s="1"/>
  <c r="P15" i="32" s="1"/>
  <c r="Q15" i="32" s="1"/>
  <c r="R15" i="32" s="1"/>
  <c r="S15" i="32" s="1"/>
  <c r="T15" i="32" s="1"/>
  <c r="U15" i="32" s="1"/>
  <c r="V15" i="32" s="1"/>
  <c r="W15" i="32" s="1"/>
  <c r="X15" i="32" s="1"/>
  <c r="Y15" i="32" s="1"/>
  <c r="Z15" i="32" s="1"/>
  <c r="AA15" i="32" s="1"/>
  <c r="AB15" i="32" s="1"/>
  <c r="AC15" i="32" s="1"/>
  <c r="AD15" i="32" s="1"/>
  <c r="AE15" i="32" s="1"/>
  <c r="AF15" i="32" s="1"/>
  <c r="AG15" i="32" s="1"/>
  <c r="AH15" i="32" s="1"/>
  <c r="AI15" i="32" s="1"/>
  <c r="AJ15" i="32" s="1"/>
  <c r="AK15" i="32" s="1"/>
  <c r="B14" i="32"/>
  <c r="C14" i="32" s="1"/>
  <c r="D14" i="32" s="1"/>
  <c r="E14" i="32" s="1"/>
  <c r="F14" i="32" s="1"/>
  <c r="G14" i="32" s="1"/>
  <c r="H14" i="32" s="1"/>
  <c r="I14" i="32" s="1"/>
  <c r="J14" i="32" s="1"/>
  <c r="K14" i="32" s="1"/>
  <c r="L14" i="32" s="1"/>
  <c r="M14" i="32" s="1"/>
  <c r="N14" i="32" s="1"/>
  <c r="O14" i="32" s="1"/>
  <c r="P14" i="32" s="1"/>
  <c r="Q14" i="32" s="1"/>
  <c r="R14" i="32" s="1"/>
  <c r="S14" i="32" s="1"/>
  <c r="T14" i="32" s="1"/>
  <c r="U14" i="32" s="1"/>
  <c r="V14" i="32" s="1"/>
  <c r="W14" i="32" s="1"/>
  <c r="X14" i="32" s="1"/>
  <c r="Y14" i="32" s="1"/>
  <c r="Z14" i="32" s="1"/>
  <c r="AA14" i="32" s="1"/>
  <c r="AB14" i="32" s="1"/>
  <c r="AC14" i="32" s="1"/>
  <c r="AD14" i="32" s="1"/>
  <c r="AE14" i="32" s="1"/>
  <c r="AF14" i="32" s="1"/>
  <c r="AG14" i="32" s="1"/>
  <c r="AH14" i="32" s="1"/>
  <c r="AI14" i="32" s="1"/>
  <c r="AJ14" i="32" s="1"/>
  <c r="AK14" i="32" s="1"/>
  <c r="AK13" i="32"/>
  <c r="AJ13" i="32"/>
  <c r="AI13" i="32"/>
  <c r="AK5" i="2" s="1"/>
  <c r="AH13" i="32"/>
  <c r="AJ5" i="2" s="1"/>
  <c r="AG13" i="32"/>
  <c r="AI5" i="2" s="1"/>
  <c r="AF13" i="32"/>
  <c r="AH5" i="2" s="1"/>
  <c r="AE13" i="32"/>
  <c r="AG5" i="2" s="1"/>
  <c r="AD13" i="32"/>
  <c r="AF5" i="2" s="1"/>
  <c r="AC13" i="32"/>
  <c r="AE5" i="2" s="1"/>
  <c r="AB13" i="32"/>
  <c r="AD5" i="2" s="1"/>
  <c r="AA13" i="32"/>
  <c r="AC5" i="2" s="1"/>
  <c r="Z13" i="32"/>
  <c r="AB5" i="2" s="1"/>
  <c r="Y13" i="32"/>
  <c r="AA5" i="2" s="1"/>
  <c r="X13" i="32"/>
  <c r="Z5" i="2" s="1"/>
  <c r="W13" i="32"/>
  <c r="Y5" i="2" s="1"/>
  <c r="V13" i="32"/>
  <c r="X5" i="2" s="1"/>
  <c r="U13" i="32"/>
  <c r="W5" i="2" s="1"/>
  <c r="T13" i="32"/>
  <c r="V5" i="2" s="1"/>
  <c r="S13" i="32"/>
  <c r="U5" i="2" s="1"/>
  <c r="R13" i="32"/>
  <c r="T5" i="2" s="1"/>
  <c r="Q13" i="32"/>
  <c r="S5" i="2" s="1"/>
  <c r="P13" i="32"/>
  <c r="R5" i="2" s="1"/>
  <c r="O13" i="32"/>
  <c r="Q5" i="2" s="1"/>
  <c r="N13" i="32"/>
  <c r="P5" i="2" s="1"/>
  <c r="M13" i="32"/>
  <c r="O5" i="2" s="1"/>
  <c r="L13" i="32"/>
  <c r="N5" i="2" s="1"/>
  <c r="K13" i="32"/>
  <c r="M5" i="2" s="1"/>
  <c r="J13" i="32"/>
  <c r="L5" i="2" s="1"/>
  <c r="I13" i="32"/>
  <c r="K5" i="2" s="1"/>
  <c r="H13" i="32"/>
  <c r="J5" i="2" s="1"/>
  <c r="G13" i="32"/>
  <c r="I5" i="2" s="1"/>
  <c r="F13" i="32"/>
  <c r="H5" i="2" s="1"/>
  <c r="E13" i="32"/>
  <c r="G5" i="2" s="1"/>
  <c r="D13" i="32"/>
  <c r="F5" i="2" s="1"/>
  <c r="C13" i="32"/>
  <c r="E5" i="2" s="1"/>
  <c r="B13" i="32"/>
  <c r="D5" i="2" s="1"/>
  <c r="C5" i="2" s="1"/>
  <c r="AK12" i="32"/>
  <c r="AJ12" i="32"/>
  <c r="AI12" i="32"/>
  <c r="AK4" i="2" s="1"/>
  <c r="AH12" i="32"/>
  <c r="AJ4" i="2" s="1"/>
  <c r="AG12" i="32"/>
  <c r="AI4" i="2" s="1"/>
  <c r="AF12" i="32"/>
  <c r="AH4" i="2" s="1"/>
  <c r="AE12" i="32"/>
  <c r="AG4" i="2" s="1"/>
  <c r="AD12" i="32"/>
  <c r="AF4" i="2" s="1"/>
  <c r="AC12" i="32"/>
  <c r="AE4" i="2" s="1"/>
  <c r="AB12" i="32"/>
  <c r="AD4" i="2" s="1"/>
  <c r="AA12" i="32"/>
  <c r="AC4" i="2" s="1"/>
  <c r="Z12" i="32"/>
  <c r="AB4" i="2" s="1"/>
  <c r="Y12" i="32"/>
  <c r="AA4" i="2" s="1"/>
  <c r="X12" i="32"/>
  <c r="Z4" i="2" s="1"/>
  <c r="W12" i="32"/>
  <c r="Y4" i="2" s="1"/>
  <c r="V12" i="32"/>
  <c r="X4" i="2" s="1"/>
  <c r="U12" i="32"/>
  <c r="W4" i="2" s="1"/>
  <c r="T12" i="32"/>
  <c r="V4" i="2" s="1"/>
  <c r="S12" i="32"/>
  <c r="U4" i="2" s="1"/>
  <c r="R12" i="32"/>
  <c r="T4" i="2" s="1"/>
  <c r="Q12" i="32"/>
  <c r="S4" i="2" s="1"/>
  <c r="P12" i="32"/>
  <c r="R4" i="2" s="1"/>
  <c r="O12" i="32"/>
  <c r="Q4" i="2" s="1"/>
  <c r="N12" i="32"/>
  <c r="P4" i="2" s="1"/>
  <c r="M12" i="32"/>
  <c r="O4" i="2" s="1"/>
  <c r="L12" i="32"/>
  <c r="N4" i="2" s="1"/>
  <c r="K12" i="32"/>
  <c r="M4" i="2" s="1"/>
  <c r="J12" i="32"/>
  <c r="L4" i="2" s="1"/>
  <c r="I12" i="32"/>
  <c r="K4" i="2" s="1"/>
  <c r="H12" i="32"/>
  <c r="J4" i="2" s="1"/>
  <c r="G12" i="32"/>
  <c r="I4" i="2" s="1"/>
  <c r="F12" i="32"/>
  <c r="H4" i="2" s="1"/>
  <c r="E12" i="32"/>
  <c r="G4" i="2" s="1"/>
  <c r="D12" i="32"/>
  <c r="F4" i="2" s="1"/>
  <c r="C12" i="32"/>
  <c r="E4" i="2" s="1"/>
  <c r="B12" i="32"/>
  <c r="D4" i="2" s="1"/>
  <c r="C4" i="2" s="1"/>
  <c r="AK11" i="32"/>
  <c r="AJ11" i="32"/>
  <c r="AI11" i="32"/>
  <c r="AK3" i="2" s="1"/>
  <c r="AH11" i="32"/>
  <c r="AJ3" i="2" s="1"/>
  <c r="AG11" i="32"/>
  <c r="AI3" i="2" s="1"/>
  <c r="AF11" i="32"/>
  <c r="AH3" i="2" s="1"/>
  <c r="AE11" i="32"/>
  <c r="AG3" i="2" s="1"/>
  <c r="AD11" i="32"/>
  <c r="AF3" i="2" s="1"/>
  <c r="AC11" i="32"/>
  <c r="AE3" i="2" s="1"/>
  <c r="AB11" i="32"/>
  <c r="AD3" i="2" s="1"/>
  <c r="AA11" i="32"/>
  <c r="AC3" i="2" s="1"/>
  <c r="Z11" i="32"/>
  <c r="AB3" i="2" s="1"/>
  <c r="Y11" i="32"/>
  <c r="AA3" i="2" s="1"/>
  <c r="X11" i="32"/>
  <c r="Z3" i="2" s="1"/>
  <c r="W11" i="32"/>
  <c r="Y3" i="2" s="1"/>
  <c r="V11" i="32"/>
  <c r="X3" i="2" s="1"/>
  <c r="U11" i="32"/>
  <c r="W3" i="2" s="1"/>
  <c r="T11" i="32"/>
  <c r="V3" i="2" s="1"/>
  <c r="S11" i="32"/>
  <c r="U3" i="2" s="1"/>
  <c r="R11" i="32"/>
  <c r="T3" i="2" s="1"/>
  <c r="Q11" i="32"/>
  <c r="S3" i="2" s="1"/>
  <c r="P11" i="32"/>
  <c r="R3" i="2" s="1"/>
  <c r="O11" i="32"/>
  <c r="Q3" i="2" s="1"/>
  <c r="N11" i="32"/>
  <c r="P3" i="2" s="1"/>
  <c r="M11" i="32"/>
  <c r="O3" i="2" s="1"/>
  <c r="L11" i="32"/>
  <c r="N3" i="2" s="1"/>
  <c r="K11" i="32"/>
  <c r="M3" i="2" s="1"/>
  <c r="J11" i="32"/>
  <c r="L3" i="2" s="1"/>
  <c r="I11" i="32"/>
  <c r="K3" i="2" s="1"/>
  <c r="H11" i="32"/>
  <c r="J3" i="2" s="1"/>
  <c r="G11" i="32"/>
  <c r="I3" i="2" s="1"/>
  <c r="F11" i="32"/>
  <c r="H3" i="2" s="1"/>
  <c r="E11" i="32"/>
  <c r="G3" i="2" s="1"/>
  <c r="D11" i="32"/>
  <c r="F3" i="2" s="1"/>
  <c r="C11" i="32"/>
  <c r="E3" i="2" s="1"/>
  <c r="B11" i="32"/>
  <c r="D3" i="2" s="1"/>
  <c r="B3" i="2" s="1"/>
  <c r="B10" i="32"/>
  <c r="D2" i="2" s="1"/>
  <c r="B2" i="2" s="1"/>
  <c r="D2" i="17" l="1"/>
  <c r="AG2" i="17"/>
  <c r="AA2" i="17"/>
  <c r="U2" i="17"/>
  <c r="O2" i="17"/>
  <c r="I2" i="17"/>
  <c r="C2" i="17"/>
  <c r="AF2" i="17"/>
  <c r="Z2" i="17"/>
  <c r="T2" i="17"/>
  <c r="N2" i="17"/>
  <c r="H2" i="17"/>
  <c r="AE2" i="17"/>
  <c r="Y2" i="17"/>
  <c r="S2" i="17"/>
  <c r="M2" i="17"/>
  <c r="G2" i="17"/>
  <c r="AJ2" i="17"/>
  <c r="AD2" i="17"/>
  <c r="X2" i="17"/>
  <c r="R2" i="17"/>
  <c r="L2" i="17"/>
  <c r="F2" i="17"/>
  <c r="AI2" i="17"/>
  <c r="AC2" i="17"/>
  <c r="W2" i="17"/>
  <c r="Q2" i="17"/>
  <c r="K2" i="17"/>
  <c r="E2" i="17"/>
  <c r="D6" i="2"/>
  <c r="B6" i="2" s="1"/>
  <c r="AF6" i="2"/>
  <c r="N6" i="2"/>
  <c r="C2" i="2"/>
  <c r="B5" i="2"/>
  <c r="AA6" i="2"/>
  <c r="I6" i="2"/>
  <c r="C3" i="2"/>
  <c r="B4" i="2"/>
  <c r="C10" i="32"/>
  <c r="D10" i="32" s="1"/>
  <c r="E10" i="32" s="1"/>
  <c r="F10" i="32" s="1"/>
  <c r="Z6" i="2"/>
  <c r="H6" i="2"/>
  <c r="U6" i="2"/>
  <c r="T6" i="2"/>
  <c r="C8" i="2"/>
  <c r="AG6" i="2"/>
  <c r="O6" i="2"/>
  <c r="C5" i="10"/>
  <c r="C6" i="2"/>
  <c r="B4" i="10"/>
  <c r="C5" i="8"/>
  <c r="B5" i="10"/>
  <c r="D2" i="10"/>
  <c r="AG8" i="2"/>
  <c r="U8" i="2"/>
  <c r="Z8" i="2"/>
  <c r="H8" i="2"/>
  <c r="AK8" i="2"/>
  <c r="AE8" i="2"/>
  <c r="Y8" i="2"/>
  <c r="S8" i="2"/>
  <c r="M8" i="2"/>
  <c r="G8" i="2"/>
  <c r="AK6" i="2"/>
  <c r="AE6" i="2"/>
  <c r="Y6" i="2"/>
  <c r="S6" i="2"/>
  <c r="M6" i="2"/>
  <c r="G6" i="2"/>
  <c r="AA8" i="2"/>
  <c r="AF8" i="2"/>
  <c r="T8" i="2"/>
  <c r="AJ8" i="2"/>
  <c r="AD8" i="2"/>
  <c r="X8" i="2"/>
  <c r="R8" i="2"/>
  <c r="L8" i="2"/>
  <c r="F8" i="2"/>
  <c r="AJ6" i="2"/>
  <c r="AD6" i="2"/>
  <c r="X6" i="2"/>
  <c r="R6" i="2"/>
  <c r="L6" i="2"/>
  <c r="F6" i="2"/>
  <c r="I8" i="2"/>
  <c r="AI8" i="2"/>
  <c r="AC8" i="2"/>
  <c r="W8" i="2"/>
  <c r="Q8" i="2"/>
  <c r="K8" i="2"/>
  <c r="E8" i="2"/>
  <c r="AI6" i="2"/>
  <c r="AC6" i="2"/>
  <c r="W6" i="2"/>
  <c r="Q6" i="2"/>
  <c r="K6" i="2"/>
  <c r="E6" i="2"/>
  <c r="O8" i="2"/>
  <c r="N8" i="2"/>
  <c r="AH8" i="2"/>
  <c r="AB8" i="2"/>
  <c r="V8" i="2"/>
  <c r="P8" i="2"/>
  <c r="J8" i="2"/>
  <c r="AH6" i="2"/>
  <c r="AB6" i="2"/>
  <c r="V6" i="2"/>
  <c r="P6" i="2"/>
  <c r="J6" i="2"/>
  <c r="G2" i="2" l="1"/>
  <c r="D6" i="10"/>
  <c r="C6" i="10" s="1"/>
  <c r="F2" i="2"/>
  <c r="G10" i="32"/>
  <c r="H2" i="2"/>
  <c r="E2" i="2"/>
  <c r="B2" i="10"/>
  <c r="C2" i="10"/>
  <c r="B6" i="10" l="1"/>
  <c r="H10" i="32"/>
  <c r="I2" i="2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D7" i="8"/>
  <c r="I10" i="32" l="1"/>
  <c r="J2" i="2"/>
  <c r="B7" i="8"/>
  <c r="C7" i="8"/>
  <c r="D7" i="10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D7" i="2"/>
  <c r="J10" i="32" l="1"/>
  <c r="K2" i="2"/>
  <c r="B7" i="2"/>
  <c r="C7" i="2"/>
  <c r="C7" i="10"/>
  <c r="B7" i="10"/>
  <c r="H18" i="3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K10" i="32" l="1"/>
  <c r="L2" i="2"/>
  <c r="C112" i="30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L10" i="32" l="1"/>
  <c r="M2" i="2"/>
  <c r="A38" i="30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M10" i="32" l="1"/>
  <c r="N2" i="2"/>
  <c r="A161" i="30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G5" i="30"/>
  <c r="H5" i="30"/>
  <c r="I5" i="30"/>
  <c r="J5" i="30"/>
  <c r="J21" i="30" s="1"/>
  <c r="K5" i="30"/>
  <c r="K21" i="30" s="1"/>
  <c r="L5" i="30"/>
  <c r="M5" i="30"/>
  <c r="N5" i="30"/>
  <c r="O5" i="30"/>
  <c r="P5" i="30"/>
  <c r="P21" i="30" s="1"/>
  <c r="Q5" i="30"/>
  <c r="Q21" i="30" s="1"/>
  <c r="R5" i="30"/>
  <c r="S5" i="30"/>
  <c r="T5" i="30"/>
  <c r="U5" i="30"/>
  <c r="V5" i="30"/>
  <c r="V21" i="30" s="1"/>
  <c r="W5" i="30"/>
  <c r="W21" i="30" s="1"/>
  <c r="X5" i="30"/>
  <c r="Y5" i="30"/>
  <c r="Z5" i="30"/>
  <c r="AA5" i="30"/>
  <c r="AB5" i="30"/>
  <c r="AB21" i="30" s="1"/>
  <c r="AC5" i="30"/>
  <c r="AC21" i="30" s="1"/>
  <c r="AD5" i="30"/>
  <c r="AE5" i="30"/>
  <c r="AF5" i="30"/>
  <c r="AG5" i="30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I7" i="30"/>
  <c r="J7" i="30"/>
  <c r="J25" i="30" s="1"/>
  <c r="K7" i="30"/>
  <c r="K25" i="30" s="1"/>
  <c r="L7" i="30"/>
  <c r="L25" i="30" s="1"/>
  <c r="M7" i="30"/>
  <c r="M25" i="30" s="1"/>
  <c r="N7" i="30"/>
  <c r="O7" i="30"/>
  <c r="P7" i="30"/>
  <c r="P25" i="30" s="1"/>
  <c r="Q7" i="30"/>
  <c r="Q25" i="30" s="1"/>
  <c r="R7" i="30"/>
  <c r="R25" i="30" s="1"/>
  <c r="S7" i="30"/>
  <c r="S25" i="30" s="1"/>
  <c r="T7" i="30"/>
  <c r="U7" i="30"/>
  <c r="V7" i="30"/>
  <c r="V25" i="30" s="1"/>
  <c r="W7" i="30"/>
  <c r="W25" i="30" s="1"/>
  <c r="X7" i="30"/>
  <c r="X25" i="30" s="1"/>
  <c r="Y7" i="30"/>
  <c r="Y25" i="30" s="1"/>
  <c r="Z7" i="30"/>
  <c r="AA7" i="30"/>
  <c r="AB7" i="30"/>
  <c r="AB25" i="30" s="1"/>
  <c r="AC7" i="30"/>
  <c r="AC25" i="30" s="1"/>
  <c r="AD7" i="30"/>
  <c r="AD25" i="30" s="1"/>
  <c r="AE7" i="30"/>
  <c r="AE25" i="30" s="1"/>
  <c r="AF7" i="30"/>
  <c r="AG7" i="30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A7" i="30"/>
  <c r="A25" i="30" s="1"/>
  <c r="A4" i="30"/>
  <c r="A20" i="30" s="1"/>
  <c r="A5" i="30"/>
  <c r="A21" i="30" s="1"/>
  <c r="A6" i="30"/>
  <c r="A24" i="30" s="1"/>
  <c r="A3" i="30"/>
  <c r="A19" i="30" s="1"/>
  <c r="N10" i="32" l="1"/>
  <c r="O2" i="2"/>
  <c r="AG21" i="30"/>
  <c r="AA21" i="30"/>
  <c r="U21" i="30"/>
  <c r="O21" i="30"/>
  <c r="I21" i="30"/>
  <c r="E20" i="30"/>
  <c r="AF21" i="30"/>
  <c r="Z21" i="30"/>
  <c r="T21" i="30"/>
  <c r="N21" i="30"/>
  <c r="H21" i="30"/>
  <c r="C25" i="30"/>
  <c r="AG25" i="30"/>
  <c r="AA25" i="30"/>
  <c r="U25" i="30"/>
  <c r="O25" i="30"/>
  <c r="I25" i="30"/>
  <c r="AE21" i="30"/>
  <c r="Y21" i="30"/>
  <c r="S21" i="30"/>
  <c r="M21" i="30"/>
  <c r="G21" i="30"/>
  <c r="U20" i="30"/>
  <c r="AF25" i="30"/>
  <c r="Z25" i="30"/>
  <c r="T25" i="30"/>
  <c r="N25" i="30"/>
  <c r="H25" i="30"/>
  <c r="AD21" i="30"/>
  <c r="X21" i="30"/>
  <c r="R21" i="30"/>
  <c r="L21" i="30"/>
  <c r="F21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204" i="30" s="1"/>
  <c r="M34" i="30"/>
  <c r="M203" i="30" s="1"/>
  <c r="M30" i="30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168" i="30" s="1"/>
  <c r="AI30" i="30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34" i="30"/>
  <c r="AA35" i="30"/>
  <c r="AA168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182" i="30" s="1"/>
  <c r="K33" i="30"/>
  <c r="K34" i="30"/>
  <c r="K35" i="30"/>
  <c r="K204" i="30" s="1"/>
  <c r="K29" i="30"/>
  <c r="K36" i="30"/>
  <c r="K187" i="30" s="1"/>
  <c r="K30" i="30"/>
  <c r="K199" i="30" s="1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165" i="30" s="1"/>
  <c r="C36" i="30"/>
  <c r="C187" i="30" s="1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58" i="30"/>
  <c r="AC226" i="30" s="1"/>
  <c r="AC59" i="30"/>
  <c r="AC245" i="30" s="1"/>
  <c r="AC60" i="30"/>
  <c r="AC246" i="30" s="1"/>
  <c r="AC61" i="30"/>
  <c r="AC247" i="30" s="1"/>
  <c r="AC56" i="30"/>
  <c r="AC242" i="30" s="1"/>
  <c r="T24" i="30"/>
  <c r="T51" i="30"/>
  <c r="T237" i="30" s="1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81" i="30" s="1"/>
  <c r="AB32" i="30"/>
  <c r="AB165" i="30" s="1"/>
  <c r="AB33" i="30"/>
  <c r="AB184" i="30" s="1"/>
  <c r="AB34" i="30"/>
  <c r="AB31" i="30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186" i="30" s="1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60" i="30"/>
  <c r="C61" i="30"/>
  <c r="C62" i="30"/>
  <c r="C248" i="30" s="1"/>
  <c r="AH19" i="30"/>
  <c r="AH32" i="30"/>
  <c r="AH34" i="30"/>
  <c r="AH35" i="30"/>
  <c r="AH36" i="30"/>
  <c r="AH187" i="30" s="1"/>
  <c r="AH33" i="30"/>
  <c r="AH202" i="30" s="1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60" i="30"/>
  <c r="L61" i="30"/>
  <c r="L247" i="30" s="1"/>
  <c r="M218" i="30"/>
  <c r="AI24" i="30"/>
  <c r="AI52" i="30"/>
  <c r="AI220" i="30" s="1"/>
  <c r="AI53" i="30"/>
  <c r="AI54" i="30"/>
  <c r="AI55" i="30"/>
  <c r="AI223" i="30" s="1"/>
  <c r="AI48" i="30"/>
  <c r="AI49" i="30"/>
  <c r="AI217" i="30" s="1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39" i="30" s="1"/>
  <c r="AH54" i="30"/>
  <c r="AH55" i="30"/>
  <c r="AH223" i="30" s="1"/>
  <c r="AH48" i="30"/>
  <c r="AH49" i="30"/>
  <c r="AH50" i="30"/>
  <c r="AH218" i="30" s="1"/>
  <c r="AH52" i="30"/>
  <c r="AH238" i="30" s="1"/>
  <c r="AH51" i="30"/>
  <c r="AH62" i="30"/>
  <c r="AH248" i="30" s="1"/>
  <c r="AH63" i="30"/>
  <c r="AH231" i="30" s="1"/>
  <c r="AH56" i="30"/>
  <c r="AH57" i="30"/>
  <c r="AH58" i="30"/>
  <c r="AH226" i="30" s="1"/>
  <c r="AH59" i="30"/>
  <c r="AH61" i="30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51" i="30"/>
  <c r="J219" i="30" s="1"/>
  <c r="J52" i="30"/>
  <c r="J238" i="30" s="1"/>
  <c r="J63" i="30"/>
  <c r="J249" i="30" s="1"/>
  <c r="J56" i="30"/>
  <c r="J242" i="30" s="1"/>
  <c r="J57" i="30"/>
  <c r="J58" i="30"/>
  <c r="J59" i="30"/>
  <c r="J245" i="30" s="1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30" i="30" s="1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199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AH220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184" i="30" s="1"/>
  <c r="T34" i="30"/>
  <c r="T203" i="30" s="1"/>
  <c r="T31" i="30"/>
  <c r="T182" i="30" s="1"/>
  <c r="T35" i="30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23" i="30" s="1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48" i="30"/>
  <c r="K49" i="30"/>
  <c r="K217" i="30" s="1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59" i="30"/>
  <c r="K60" i="30"/>
  <c r="K61" i="30"/>
  <c r="K247" i="30" s="1"/>
  <c r="AI20" i="30"/>
  <c r="Z24" i="30"/>
  <c r="Z53" i="30"/>
  <c r="Z221" i="30" s="1"/>
  <c r="Z54" i="30"/>
  <c r="Z55" i="30"/>
  <c r="Z223" i="30" s="1"/>
  <c r="Z48" i="30"/>
  <c r="Z49" i="30"/>
  <c r="Z235" i="30" s="1"/>
  <c r="Z50" i="30"/>
  <c r="Z236" i="30" s="1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184" i="30" s="1"/>
  <c r="AC36" i="30"/>
  <c r="AC187" i="30" s="1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185" i="30" s="1"/>
  <c r="J35" i="30"/>
  <c r="J204" i="30" s="1"/>
  <c r="J36" i="30"/>
  <c r="J29" i="30"/>
  <c r="J162" i="30" s="1"/>
  <c r="J33" i="30"/>
  <c r="J202" i="30" s="1"/>
  <c r="J30" i="30"/>
  <c r="J199" i="30" s="1"/>
  <c r="J31" i="30"/>
  <c r="J182" i="30" s="1"/>
  <c r="J37" i="30"/>
  <c r="J188" i="30" s="1"/>
  <c r="J38" i="30"/>
  <c r="J39" i="30"/>
  <c r="J42" i="30"/>
  <c r="J40" i="30"/>
  <c r="J41" i="30"/>
  <c r="J43" i="30"/>
  <c r="J44" i="30"/>
  <c r="AC220" i="30"/>
  <c r="AI222" i="30"/>
  <c r="AC228" i="30"/>
  <c r="M238" i="30"/>
  <c r="AC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223" i="30" s="1"/>
  <c r="U49" i="30"/>
  <c r="U235" i="30" s="1"/>
  <c r="U54" i="30"/>
  <c r="U48" i="30"/>
  <c r="U63" i="30"/>
  <c r="U231" i="30" s="1"/>
  <c r="U56" i="30"/>
  <c r="U242" i="30" s="1"/>
  <c r="U57" i="30"/>
  <c r="U58" i="30"/>
  <c r="U226" i="30" s="1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18" i="30"/>
  <c r="J220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244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K228" i="30"/>
  <c r="AA228" i="30"/>
  <c r="AI228" i="30"/>
  <c r="M236" i="30"/>
  <c r="D237" i="30"/>
  <c r="AB237" i="30"/>
  <c r="C238" i="30"/>
  <c r="AA238" i="30"/>
  <c r="AI238" i="30"/>
  <c r="Z239" i="30"/>
  <c r="AC244" i="30"/>
  <c r="L245" i="30"/>
  <c r="K246" i="30"/>
  <c r="AH247" i="30"/>
  <c r="L220" i="30"/>
  <c r="T220" i="30"/>
  <c r="C221" i="30"/>
  <c r="AI221" i="30"/>
  <c r="R222" i="30"/>
  <c r="Z222" i="30"/>
  <c r="AH222" i="30"/>
  <c r="L228" i="30"/>
  <c r="T228" i="30"/>
  <c r="J230" i="30"/>
  <c r="Z230" i="30"/>
  <c r="AH230" i="30"/>
  <c r="M237" i="30"/>
  <c r="AC237" i="30"/>
  <c r="D238" i="30"/>
  <c r="L238" i="30"/>
  <c r="T238" i="30"/>
  <c r="AI239" i="30"/>
  <c r="Z240" i="30"/>
  <c r="AH240" i="30"/>
  <c r="AG241" i="30"/>
  <c r="M245" i="30"/>
  <c r="U245" i="30"/>
  <c r="L246" i="30"/>
  <c r="T246" i="30"/>
  <c r="AA247" i="30"/>
  <c r="AI247" i="30"/>
  <c r="Z248" i="30"/>
  <c r="Y249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36" i="30" s="1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18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81" i="30" s="1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185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E221" i="30"/>
  <c r="U221" i="30"/>
  <c r="AC221" i="30"/>
  <c r="L222" i="30"/>
  <c r="K223" i="30"/>
  <c r="D230" i="30"/>
  <c r="L230" i="30"/>
  <c r="T230" i="30"/>
  <c r="AI231" i="30"/>
  <c r="I235" i="30"/>
  <c r="Q235" i="30"/>
  <c r="E239" i="30"/>
  <c r="U239" i="30"/>
  <c r="AC239" i="30"/>
  <c r="L240" i="30"/>
  <c r="K241" i="30"/>
  <c r="Z242" i="30"/>
  <c r="AH242" i="30"/>
  <c r="H244" i="30"/>
  <c r="D248" i="30"/>
  <c r="T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246" i="30" s="1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183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32" i="30"/>
  <c r="H33" i="30"/>
  <c r="H184" i="30" s="1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AG218" i="30"/>
  <c r="M222" i="30"/>
  <c r="U222" i="30"/>
  <c r="D223" i="30"/>
  <c r="Q226" i="30"/>
  <c r="AC230" i="30"/>
  <c r="L231" i="30"/>
  <c r="T231" i="30"/>
  <c r="J235" i="30"/>
  <c r="AH235" i="30"/>
  <c r="Q236" i="30"/>
  <c r="AG236" i="30"/>
  <c r="X237" i="30"/>
  <c r="M240" i="30"/>
  <c r="U240" i="30"/>
  <c r="AB241" i="30"/>
  <c r="AI242" i="30"/>
  <c r="AG244" i="30"/>
  <c r="H245" i="30"/>
  <c r="AF245" i="30"/>
  <c r="M248" i="30"/>
  <c r="AC248" i="30"/>
  <c r="L249" i="30"/>
  <c r="T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247" i="30" s="1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04" i="30" s="1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65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30" i="30"/>
  <c r="G163" i="30" s="1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AA217" i="30"/>
  <c r="J218" i="30"/>
  <c r="R218" i="30"/>
  <c r="Z218" i="30"/>
  <c r="Y219" i="30"/>
  <c r="AG219" i="30"/>
  <c r="H220" i="30"/>
  <c r="P220" i="30"/>
  <c r="G221" i="30"/>
  <c r="E223" i="30"/>
  <c r="M223" i="30"/>
  <c r="J226" i="30"/>
  <c r="Z226" i="30"/>
  <c r="P228" i="30"/>
  <c r="X228" i="30"/>
  <c r="AF228" i="30"/>
  <c r="M231" i="30"/>
  <c r="AC231" i="30"/>
  <c r="C235" i="30"/>
  <c r="AA235" i="30"/>
  <c r="J236" i="30"/>
  <c r="Y237" i="30"/>
  <c r="AG237" i="30"/>
  <c r="H238" i="30"/>
  <c r="E241" i="30"/>
  <c r="M241" i="30"/>
  <c r="U241" i="30"/>
  <c r="L242" i="30"/>
  <c r="T242" i="30"/>
  <c r="AB242" i="30"/>
  <c r="J244" i="30"/>
  <c r="Z244" i="30"/>
  <c r="Y245" i="30"/>
  <c r="P246" i="30"/>
  <c r="X246" i="30"/>
  <c r="G247" i="30"/>
  <c r="AE247" i="30"/>
  <c r="F248" i="30"/>
  <c r="M249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99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29" i="30"/>
  <c r="V33" i="30"/>
  <c r="V202" i="30" s="1"/>
  <c r="V34" i="30"/>
  <c r="V203" i="30" s="1"/>
  <c r="V35" i="30"/>
  <c r="V168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200" i="30" s="1"/>
  <c r="N32" i="30"/>
  <c r="N201" i="30" s="1"/>
  <c r="N34" i="30"/>
  <c r="N167" i="30" s="1"/>
  <c r="N29" i="30"/>
  <c r="N162" i="30" s="1"/>
  <c r="N35" i="30"/>
  <c r="N33" i="30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184" i="30" s="1"/>
  <c r="F34" i="30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AH219" i="30"/>
  <c r="Q220" i="30"/>
  <c r="H221" i="30"/>
  <c r="P221" i="30"/>
  <c r="G222" i="30"/>
  <c r="N223" i="30"/>
  <c r="C226" i="30"/>
  <c r="K226" i="30"/>
  <c r="S226" i="30"/>
  <c r="AA226" i="30"/>
  <c r="I228" i="30"/>
  <c r="F231" i="30"/>
  <c r="N231" i="30"/>
  <c r="V231" i="30"/>
  <c r="T235" i="30"/>
  <c r="AB235" i="30"/>
  <c r="K236" i="30"/>
  <c r="S236" i="30"/>
  <c r="AA236" i="30"/>
  <c r="AI236" i="30"/>
  <c r="AH237" i="30"/>
  <c r="H239" i="30"/>
  <c r="P239" i="30"/>
  <c r="G240" i="30"/>
  <c r="N241" i="30"/>
  <c r="K244" i="30"/>
  <c r="AA244" i="30"/>
  <c r="Z245" i="30"/>
  <c r="AH245" i="30"/>
  <c r="I246" i="30"/>
  <c r="Q246" i="30"/>
  <c r="H247" i="30"/>
  <c r="P247" i="30"/>
  <c r="F249" i="30"/>
  <c r="V249" i="30"/>
  <c r="U187" i="30"/>
  <c r="X187" i="30"/>
  <c r="Z187" i="30"/>
  <c r="R187" i="30"/>
  <c r="J187" i="30"/>
  <c r="AF187" i="30"/>
  <c r="Q187" i="30"/>
  <c r="I187" i="30"/>
  <c r="I162" i="30"/>
  <c r="Q162" i="30"/>
  <c r="Y162" i="30"/>
  <c r="O164" i="30"/>
  <c r="A182" i="30"/>
  <c r="R162" i="30"/>
  <c r="N204" i="30"/>
  <c r="F204" i="30"/>
  <c r="AE203" i="30"/>
  <c r="G203" i="30"/>
  <c r="AF202" i="30"/>
  <c r="H202" i="30"/>
  <c r="Q201" i="30"/>
  <c r="I201" i="30"/>
  <c r="A140" i="30"/>
  <c r="A233" i="30" s="1"/>
  <c r="Z162" i="30"/>
  <c r="Y163" i="30"/>
  <c r="AG163" i="30"/>
  <c r="W165" i="30"/>
  <c r="AE165" i="30"/>
  <c r="M167" i="30"/>
  <c r="U167" i="30"/>
  <c r="AC167" i="30"/>
  <c r="D168" i="30"/>
  <c r="T168" i="30"/>
  <c r="Q181" i="30"/>
  <c r="AG181" i="30"/>
  <c r="X182" i="30"/>
  <c r="O183" i="30"/>
  <c r="W183" i="30"/>
  <c r="N184" i="30"/>
  <c r="V184" i="30"/>
  <c r="U185" i="30"/>
  <c r="AC185" i="30"/>
  <c r="D186" i="30"/>
  <c r="T186" i="30"/>
  <c r="F202" i="30"/>
  <c r="N202" i="30"/>
  <c r="AC203" i="30"/>
  <c r="D204" i="30"/>
  <c r="H183" i="30"/>
  <c r="O200" i="30"/>
  <c r="B164" i="30"/>
  <c r="E182" i="30"/>
  <c r="B163" i="30"/>
  <c r="X162" i="30"/>
  <c r="AF162" i="30"/>
  <c r="W163" i="30"/>
  <c r="AE163" i="30"/>
  <c r="N164" i="30"/>
  <c r="AD164" i="30"/>
  <c r="E165" i="30"/>
  <c r="M165" i="30"/>
  <c r="U165" i="30"/>
  <c r="AC165" i="30"/>
  <c r="C167" i="30"/>
  <c r="K167" i="30"/>
  <c r="S167" i="30"/>
  <c r="AA167" i="30"/>
  <c r="R168" i="30"/>
  <c r="Z168" i="30"/>
  <c r="AH168" i="30"/>
  <c r="F182" i="30"/>
  <c r="E183" i="30"/>
  <c r="M183" i="30"/>
  <c r="C185" i="30"/>
  <c r="AE199" i="30"/>
  <c r="V165" i="30"/>
  <c r="D167" i="30"/>
  <c r="L167" i="30"/>
  <c r="AB167" i="30"/>
  <c r="K168" i="30"/>
  <c r="S168" i="30"/>
  <c r="A162" i="30"/>
  <c r="A169" i="30"/>
  <c r="A168" i="30"/>
  <c r="A167" i="30"/>
  <c r="A165" i="30"/>
  <c r="C162" i="30"/>
  <c r="K162" i="30"/>
  <c r="S162" i="30"/>
  <c r="Y164" i="30"/>
  <c r="H165" i="30"/>
  <c r="F167" i="30"/>
  <c r="AH181" i="30"/>
  <c r="AG182" i="30"/>
  <c r="O184" i="30"/>
  <c r="N185" i="30"/>
  <c r="AD185" i="30"/>
  <c r="AC186" i="30"/>
  <c r="Q200" i="30"/>
  <c r="G184" i="30"/>
  <c r="G202" i="30"/>
  <c r="B186" i="30"/>
  <c r="D162" i="30"/>
  <c r="L162" i="30"/>
  <c r="T162" i="30"/>
  <c r="S163" i="30"/>
  <c r="AI163" i="30"/>
  <c r="R164" i="30"/>
  <c r="I165" i="30"/>
  <c r="AG165" i="30"/>
  <c r="O167" i="30"/>
  <c r="N168" i="30"/>
  <c r="AD168" i="30"/>
  <c r="AI181" i="30"/>
  <c r="R182" i="30"/>
  <c r="P184" i="30"/>
  <c r="H201" i="30"/>
  <c r="Y200" i="30"/>
  <c r="Y182" i="30"/>
  <c r="AH163" i="30"/>
  <c r="AH199" i="30"/>
  <c r="B202" i="30"/>
  <c r="B184" i="30"/>
  <c r="U204" i="30"/>
  <c r="AG164" i="30"/>
  <c r="AG200" i="30"/>
  <c r="A122" i="30"/>
  <c r="A215" i="30" s="1"/>
  <c r="G162" i="30"/>
  <c r="AE162" i="30"/>
  <c r="F163" i="30"/>
  <c r="N163" i="30"/>
  <c r="E164" i="30"/>
  <c r="U164" i="30"/>
  <c r="T165" i="30"/>
  <c r="R167" i="30"/>
  <c r="AH167" i="30"/>
  <c r="I168" i="30"/>
  <c r="AG168" i="30"/>
  <c r="F181" i="30"/>
  <c r="U182" i="30"/>
  <c r="D183" i="30"/>
  <c r="T183" i="30"/>
  <c r="C184" i="30"/>
  <c r="K184" i="30"/>
  <c r="S184" i="30"/>
  <c r="AA184" i="30"/>
  <c r="AI184" i="30"/>
  <c r="R185" i="30"/>
  <c r="AH185" i="30"/>
  <c r="I186" i="30"/>
  <c r="AC204" i="30"/>
  <c r="AC168" i="30"/>
  <c r="F185" i="30"/>
  <c r="F203" i="30"/>
  <c r="U162" i="30"/>
  <c r="D163" i="30"/>
  <c r="L163" i="30"/>
  <c r="T163" i="30"/>
  <c r="S164" i="30"/>
  <c r="AA164" i="30"/>
  <c r="AI164" i="30"/>
  <c r="J165" i="30"/>
  <c r="R165" i="30"/>
  <c r="AH165" i="30"/>
  <c r="P167" i="30"/>
  <c r="AF167" i="30"/>
  <c r="G168" i="30"/>
  <c r="O168" i="30"/>
  <c r="W168" i="30"/>
  <c r="AE168" i="30"/>
  <c r="L181" i="30"/>
  <c r="S182" i="30"/>
  <c r="AA182" i="30"/>
  <c r="AI182" i="30"/>
  <c r="J183" i="30"/>
  <c r="R183" i="30"/>
  <c r="AH183" i="30"/>
  <c r="Q184" i="30"/>
  <c r="P185" i="30"/>
  <c r="X185" i="30"/>
  <c r="AF185" i="30"/>
  <c r="G186" i="30"/>
  <c r="O186" i="30"/>
  <c r="AA200" i="30"/>
  <c r="J201" i="30"/>
  <c r="R201" i="30"/>
  <c r="AH201" i="30"/>
  <c r="P203" i="30"/>
  <c r="X203" i="30"/>
  <c r="AF203" i="30"/>
  <c r="G204" i="30"/>
  <c r="B165" i="30"/>
  <c r="B201" i="30"/>
  <c r="V162" i="30"/>
  <c r="E163" i="30"/>
  <c r="M163" i="30"/>
  <c r="AC163" i="30"/>
  <c r="AB164" i="30"/>
  <c r="K165" i="30"/>
  <c r="AI165" i="30"/>
  <c r="AG167" i="30"/>
  <c r="H168" i="30"/>
  <c r="X168" i="30"/>
  <c r="Y186" i="30"/>
  <c r="AG186" i="30"/>
  <c r="F199" i="30"/>
  <c r="E200" i="30"/>
  <c r="U200" i="30"/>
  <c r="T201" i="30"/>
  <c r="C202" i="30"/>
  <c r="K202" i="30"/>
  <c r="S202" i="30"/>
  <c r="AA202" i="30"/>
  <c r="AI202" i="30"/>
  <c r="R203" i="30"/>
  <c r="AH203" i="30"/>
  <c r="I204" i="30"/>
  <c r="AC183" i="30"/>
  <c r="K185" i="30"/>
  <c r="S185" i="30"/>
  <c r="AA185" i="30"/>
  <c r="J186" i="30"/>
  <c r="R186" i="30"/>
  <c r="AH186" i="30"/>
  <c r="E201" i="30"/>
  <c r="M201" i="30"/>
  <c r="AC201" i="30"/>
  <c r="K203" i="30"/>
  <c r="S203" i="30"/>
  <c r="AA203" i="30"/>
  <c r="AI203" i="30"/>
  <c r="R204" i="30"/>
  <c r="AH204" i="30"/>
  <c r="O182" i="30"/>
  <c r="N183" i="30"/>
  <c r="V183" i="30"/>
  <c r="E184" i="30"/>
  <c r="D185" i="30"/>
  <c r="L185" i="30"/>
  <c r="T185" i="30"/>
  <c r="AB185" i="30"/>
  <c r="C186" i="30"/>
  <c r="S186" i="30"/>
  <c r="P199" i="30"/>
  <c r="AF199" i="30"/>
  <c r="V201" i="30"/>
  <c r="E202" i="30"/>
  <c r="AC202" i="30"/>
  <c r="L203" i="30"/>
  <c r="AB203" i="30"/>
  <c r="C204" i="30"/>
  <c r="S204" i="30"/>
  <c r="AA204" i="30"/>
  <c r="AG199" i="30"/>
  <c r="X200" i="30"/>
  <c r="G201" i="30"/>
  <c r="O201" i="30"/>
  <c r="W201" i="30"/>
  <c r="U203" i="30"/>
  <c r="T204" i="30"/>
  <c r="M181" i="30"/>
  <c r="AC181" i="30"/>
  <c r="AB182" i="30"/>
  <c r="K183" i="30"/>
  <c r="AI183" i="30"/>
  <c r="Z184" i="30"/>
  <c r="AH184" i="30"/>
  <c r="AG185" i="30"/>
  <c r="H186" i="30"/>
  <c r="X186" i="30"/>
  <c r="E199" i="30"/>
  <c r="M199" i="30"/>
  <c r="AC199" i="30"/>
  <c r="AB200" i="30"/>
  <c r="C201" i="30"/>
  <c r="K201" i="30"/>
  <c r="AI201" i="30"/>
  <c r="Z202" i="30"/>
  <c r="AG203" i="30"/>
  <c r="H204" i="30"/>
  <c r="X204" i="30"/>
  <c r="N186" i="30"/>
  <c r="V186" i="30"/>
  <c r="AD186" i="30"/>
  <c r="AI199" i="30"/>
  <c r="R200" i="30"/>
  <c r="L199" i="30"/>
  <c r="T199" i="30"/>
  <c r="S200" i="30"/>
  <c r="O10" i="32" l="1"/>
  <c r="P2" i="2"/>
  <c r="Q248" i="30"/>
  <c r="K164" i="30"/>
  <c r="AD181" i="30"/>
  <c r="AH244" i="30"/>
  <c r="U244" i="30"/>
  <c r="Q203" i="30"/>
  <c r="U163" i="30"/>
  <c r="I202" i="30"/>
  <c r="W186" i="30"/>
  <c r="AB163" i="30"/>
  <c r="AB253" i="30" s="1"/>
  <c r="V181" i="30"/>
  <c r="J167" i="30"/>
  <c r="P201" i="30"/>
  <c r="AE184" i="30"/>
  <c r="N182" i="30"/>
  <c r="J168" i="30"/>
  <c r="L204" i="30"/>
  <c r="L168" i="30"/>
  <c r="V204" i="30"/>
  <c r="W230" i="30"/>
  <c r="AB249" i="30"/>
  <c r="AF219" i="30"/>
  <c r="AB248" i="30"/>
  <c r="AA241" i="30"/>
  <c r="AB220" i="30"/>
  <c r="AB254" i="30" s="1"/>
  <c r="E244" i="30"/>
  <c r="AI237" i="30"/>
  <c r="AA237" i="30"/>
  <c r="U181" i="30"/>
  <c r="AI186" i="30"/>
  <c r="K181" i="30"/>
  <c r="K163" i="30"/>
  <c r="N165" i="30"/>
  <c r="N253" i="30" s="1"/>
  <c r="Y199" i="30"/>
  <c r="AI235" i="30"/>
  <c r="Q167" i="30"/>
  <c r="K200" i="30"/>
  <c r="J200" i="30"/>
  <c r="AI204" i="30"/>
  <c r="T202" i="30"/>
  <c r="G199" i="30"/>
  <c r="J203" i="30"/>
  <c r="AB201" i="30"/>
  <c r="AB183" i="30"/>
  <c r="P165" i="30"/>
  <c r="T167" i="30"/>
  <c r="AI185" i="30"/>
  <c r="P182" i="30"/>
  <c r="N199" i="30"/>
  <c r="O248" i="30"/>
  <c r="R237" i="30"/>
  <c r="AH236" i="30"/>
  <c r="AH254" i="30" s="1"/>
  <c r="K235" i="30"/>
  <c r="AF241" i="30"/>
  <c r="H231" i="30"/>
  <c r="AB221" i="30"/>
  <c r="T218" i="30"/>
  <c r="AE186" i="30"/>
  <c r="AF186" i="30"/>
  <c r="AD163" i="30"/>
  <c r="AD253" i="30" s="1"/>
  <c r="W185" i="30"/>
  <c r="AA186" i="30"/>
  <c r="AB199" i="30"/>
  <c r="AF204" i="30"/>
  <c r="C183" i="30"/>
  <c r="P200" i="30"/>
  <c r="G200" i="30"/>
  <c r="L202" i="30"/>
  <c r="Z201" i="30"/>
  <c r="J164" i="30"/>
  <c r="J253" i="30" s="1"/>
  <c r="I164" i="30"/>
  <c r="M168" i="30"/>
  <c r="G181" i="30"/>
  <c r="W203" i="30"/>
  <c r="G248" i="30"/>
  <c r="O240" i="30"/>
  <c r="J237" i="30"/>
  <c r="AE239" i="30"/>
  <c r="H228" i="30"/>
  <c r="Y218" i="30"/>
  <c r="P218" i="30"/>
  <c r="P241" i="30"/>
  <c r="Y230" i="30"/>
  <c r="T226" i="30"/>
  <c r="T219" i="30"/>
  <c r="T254" i="30" s="1"/>
  <c r="V182" i="30"/>
  <c r="M185" i="30"/>
  <c r="Q163" i="30"/>
  <c r="Q253" i="30" s="1"/>
  <c r="R226" i="30"/>
  <c r="AC236" i="30"/>
  <c r="M186" i="30"/>
  <c r="AE183" i="30"/>
  <c r="B254" i="30"/>
  <c r="AF238" i="30"/>
  <c r="Y217" i="30"/>
  <c r="H223" i="30"/>
  <c r="O223" i="30"/>
  <c r="L244" i="30"/>
  <c r="K222" i="30"/>
  <c r="K254" i="30" s="1"/>
  <c r="E228" i="30"/>
  <c r="K248" i="30"/>
  <c r="AF165" i="30"/>
  <c r="Y201" i="30"/>
  <c r="R230" i="30"/>
  <c r="Q221" i="30"/>
  <c r="Q254" i="30" s="1"/>
  <c r="X199" i="30"/>
  <c r="G182" i="30"/>
  <c r="AD200" i="30"/>
  <c r="L201" i="30"/>
  <c r="H185" i="30"/>
  <c r="L165" i="30"/>
  <c r="AF201" i="30"/>
  <c r="AG183" i="30"/>
  <c r="Y165" i="30"/>
  <c r="V164" i="30"/>
  <c r="V253" i="30" s="1"/>
  <c r="Z181" i="30"/>
  <c r="I181" i="30"/>
  <c r="Q237" i="30"/>
  <c r="AC222" i="30"/>
  <c r="P226" i="30"/>
  <c r="J240" i="30"/>
  <c r="G241" i="30"/>
  <c r="S222" i="30"/>
  <c r="U217" i="30"/>
  <c r="U254" i="30" s="1"/>
  <c r="M246" i="30"/>
  <c r="D236" i="30"/>
  <c r="S220" i="30"/>
  <c r="R220" i="30"/>
  <c r="R254" i="30" s="1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AE254" i="30" s="1"/>
  <c r="J239" i="30"/>
  <c r="AC217" i="30"/>
  <c r="AC254" i="30" s="1"/>
  <c r="AD237" i="30"/>
  <c r="Z231" i="30"/>
  <c r="N218" i="30"/>
  <c r="N254" i="30" s="1"/>
  <c r="AG222" i="30"/>
  <c r="AG254" i="30" s="1"/>
  <c r="T200" i="30"/>
  <c r="AB202" i="30"/>
  <c r="T164" i="30"/>
  <c r="M164" i="30"/>
  <c r="F186" i="30"/>
  <c r="I203" i="30"/>
  <c r="Y185" i="30"/>
  <c r="AD201" i="30"/>
  <c r="V199" i="30"/>
  <c r="D164" i="30"/>
  <c r="D253" i="30" s="1"/>
  <c r="AE185" i="30"/>
  <c r="Z182" i="30"/>
  <c r="Z164" i="30"/>
  <c r="Z253" i="30" s="1"/>
  <c r="B187" i="30"/>
  <c r="B169" i="30"/>
  <c r="AE240" i="30"/>
  <c r="V239" i="30"/>
  <c r="AB240" i="30"/>
  <c r="G237" i="30"/>
  <c r="N220" i="30"/>
  <c r="AG231" i="30"/>
  <c r="E236" i="30"/>
  <c r="V217" i="30"/>
  <c r="V254" i="30" s="1"/>
  <c r="AA230" i="30"/>
  <c r="B240" i="30"/>
  <c r="J231" i="30"/>
  <c r="J254" i="30" s="1"/>
  <c r="X235" i="30"/>
  <c r="AD228" i="30"/>
  <c r="AD183" i="30"/>
  <c r="M200" i="30"/>
  <c r="U168" i="30"/>
  <c r="U253" i="30" s="1"/>
  <c r="AH200" i="30"/>
  <c r="O203" i="30"/>
  <c r="W240" i="30"/>
  <c r="L235" i="30"/>
  <c r="L254" i="30" s="1"/>
  <c r="U249" i="30"/>
  <c r="N230" i="30"/>
  <c r="W220" i="30"/>
  <c r="F246" i="30"/>
  <c r="T240" i="30"/>
  <c r="AF236" i="30"/>
  <c r="AD235" i="30"/>
  <c r="AD254" i="30" s="1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G254" i="30" s="1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AA253" i="30" s="1"/>
  <c r="Z183" i="30"/>
  <c r="Q186" i="30"/>
  <c r="Q168" i="30"/>
  <c r="AA181" i="30"/>
  <c r="I200" i="30"/>
  <c r="E168" i="30"/>
  <c r="E253" i="30" s="1"/>
  <c r="R163" i="30"/>
  <c r="R253" i="30" s="1"/>
  <c r="AB204" i="30"/>
  <c r="AF200" i="30"/>
  <c r="AF164" i="30"/>
  <c r="AF253" i="30" s="1"/>
  <c r="P163" i="30"/>
  <c r="P253" i="30" s="1"/>
  <c r="M187" i="30"/>
  <c r="AG228" i="30"/>
  <c r="I220" i="30"/>
  <c r="I254" i="30" s="1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AI254" i="30" s="1"/>
  <c r="E220" i="30"/>
  <c r="E254" i="30" s="1"/>
  <c r="AH194" i="30"/>
  <c r="AH212" i="30"/>
  <c r="AH176" i="30"/>
  <c r="AH205" i="30"/>
  <c r="AH169" i="30"/>
  <c r="AB176" i="30"/>
  <c r="AB194" i="30"/>
  <c r="AB212" i="30"/>
  <c r="C169" i="30"/>
  <c r="C253" i="30" s="1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M253" i="30" s="1"/>
  <c r="P204" i="30"/>
  <c r="D201" i="30"/>
  <c r="AH164" i="30"/>
  <c r="AH253" i="30" s="1"/>
  <c r="H182" i="30"/>
  <c r="W246" i="30"/>
  <c r="P237" i="30"/>
  <c r="P254" i="30" s="1"/>
  <c r="H218" i="30"/>
  <c r="H254" i="30" s="1"/>
  <c r="J184" i="30"/>
  <c r="F201" i="30"/>
  <c r="AE182" i="30"/>
  <c r="P168" i="30"/>
  <c r="S165" i="30"/>
  <c r="S253" i="30" s="1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C254" i="30" s="1"/>
  <c r="F172" i="30"/>
  <c r="F190" i="30"/>
  <c r="F169" i="30"/>
  <c r="F253" i="30" s="1"/>
  <c r="F205" i="30"/>
  <c r="E249" i="30"/>
  <c r="S217" i="30"/>
  <c r="S254" i="30" s="1"/>
  <c r="G172" i="30"/>
  <c r="G190" i="30"/>
  <c r="G246" i="30"/>
  <c r="AE238" i="30"/>
  <c r="H190" i="30"/>
  <c r="H172" i="30"/>
  <c r="H253" i="30" s="1"/>
  <c r="P169" i="30"/>
  <c r="P205" i="30"/>
  <c r="K249" i="30"/>
  <c r="D240" i="30"/>
  <c r="F238" i="30"/>
  <c r="N228" i="30"/>
  <c r="S223" i="30"/>
  <c r="W219" i="30"/>
  <c r="Y213" i="30"/>
  <c r="Y195" i="30"/>
  <c r="Y177" i="30"/>
  <c r="Y253" i="30" s="1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L253" i="30" s="1"/>
  <c r="J181" i="30"/>
  <c r="W164" i="30"/>
  <c r="W253" i="30" s="1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O253" i="30" s="1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AC253" i="30" s="1"/>
  <c r="G185" i="30"/>
  <c r="G253" i="30" s="1"/>
  <c r="X201" i="30"/>
  <c r="O181" i="30"/>
  <c r="Q164" i="30"/>
  <c r="Y187" i="30"/>
  <c r="T187" i="30"/>
  <c r="V223" i="30"/>
  <c r="X221" i="30"/>
  <c r="X254" i="30" s="1"/>
  <c r="Z219" i="30"/>
  <c r="Z254" i="30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X253" i="30" s="1"/>
  <c r="AI241" i="30"/>
  <c r="M221" i="30"/>
  <c r="M254" i="30" s="1"/>
  <c r="O219" i="30"/>
  <c r="O254" i="30" s="1"/>
  <c r="Q172" i="30"/>
  <c r="Q190" i="30"/>
  <c r="AD236" i="30"/>
  <c r="AB228" i="30"/>
  <c r="Y223" i="30"/>
  <c r="AA221" i="30"/>
  <c r="AA254" i="30" s="1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253" i="30" s="1"/>
  <c r="T194" i="30"/>
  <c r="T176" i="30"/>
  <c r="O226" i="30"/>
  <c r="W218" i="30"/>
  <c r="W254" i="30" s="1"/>
  <c r="AF217" i="30"/>
  <c r="AF254" i="30" s="1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253" i="30" s="1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53" i="30" s="1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253" i="30" s="1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253" i="30" s="1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53" i="30" s="1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D2" i="9"/>
  <c r="D2" i="15" s="1"/>
  <c r="P10" i="32" l="1"/>
  <c r="Q2" i="2"/>
  <c r="C2" i="9"/>
  <c r="B2" i="9"/>
  <c r="D254" i="30"/>
  <c r="F254" i="30"/>
  <c r="Y254" i="30"/>
  <c r="B253" i="30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D3" i="8"/>
  <c r="D3" i="9" s="1"/>
  <c r="B3" i="9" s="1"/>
  <c r="E5" i="8"/>
  <c r="E5" i="10" s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D4" i="8"/>
  <c r="Q10" i="32" l="1"/>
  <c r="R2" i="2"/>
  <c r="C4" i="8"/>
  <c r="B4" i="8"/>
  <c r="E2" i="10"/>
  <c r="E3" i="10"/>
  <c r="E4" i="10"/>
  <c r="E6" i="10"/>
  <c r="E7" i="10"/>
  <c r="C3" i="8"/>
  <c r="B3" i="8"/>
  <c r="D3" i="10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D1" i="18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AK1" i="17"/>
  <c r="D1" i="17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D1" i="16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D1" i="15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AK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D1" i="13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D1" i="12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D1" i="11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D1" i="9"/>
  <c r="E1" i="8"/>
  <c r="F1" i="8"/>
  <c r="F2" i="8" s="1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D1" i="8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D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R10" i="32" l="1"/>
  <c r="S2" i="2"/>
  <c r="C3" i="10"/>
  <c r="B3" i="10"/>
  <c r="AD2" i="8"/>
  <c r="AD6" i="8"/>
  <c r="U2" i="8"/>
  <c r="U6" i="8"/>
  <c r="AJ2" i="8"/>
  <c r="AJ6" i="8"/>
  <c r="K2" i="8"/>
  <c r="K6" i="8"/>
  <c r="M2" i="8"/>
  <c r="M6" i="8"/>
  <c r="L2" i="8"/>
  <c r="L6" i="8"/>
  <c r="S2" i="8"/>
  <c r="S6" i="8"/>
  <c r="AH2" i="8"/>
  <c r="AH6" i="8"/>
  <c r="Z2" i="8"/>
  <c r="Z6" i="8"/>
  <c r="R2" i="8"/>
  <c r="R6" i="8"/>
  <c r="J2" i="8"/>
  <c r="J6" i="8"/>
  <c r="AC2" i="8"/>
  <c r="AC6" i="8"/>
  <c r="T2" i="8"/>
  <c r="T6" i="8"/>
  <c r="AI2" i="8"/>
  <c r="AI6" i="8"/>
  <c r="AA2" i="8"/>
  <c r="AA6" i="8"/>
  <c r="AG2" i="8"/>
  <c r="AG6" i="8"/>
  <c r="Y2" i="8"/>
  <c r="Y6" i="8"/>
  <c r="Q2" i="8"/>
  <c r="Q6" i="8"/>
  <c r="I2" i="8"/>
  <c r="I6" i="8"/>
  <c r="N2" i="8"/>
  <c r="N6" i="8"/>
  <c r="AK2" i="8"/>
  <c r="AK6" i="8"/>
  <c r="AB2" i="8"/>
  <c r="AB6" i="8"/>
  <c r="AF2" i="8"/>
  <c r="AF6" i="8"/>
  <c r="X2" i="8"/>
  <c r="X6" i="8"/>
  <c r="P2" i="8"/>
  <c r="P6" i="8"/>
  <c r="H2" i="8"/>
  <c r="H6" i="8"/>
  <c r="V2" i="8"/>
  <c r="V6" i="8"/>
  <c r="AE2" i="8"/>
  <c r="AE6" i="8"/>
  <c r="W2" i="8"/>
  <c r="W6" i="8"/>
  <c r="O2" i="8"/>
  <c r="O6" i="8"/>
  <c r="G2" i="8"/>
  <c r="G6" i="8"/>
  <c r="M4" i="28"/>
  <c r="F12" i="28"/>
  <c r="C24" i="28"/>
  <c r="Y28" i="28"/>
  <c r="U28" i="28"/>
  <c r="T49" i="31" s="1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Z49" i="31" s="1"/>
  <c r="E28" i="28"/>
  <c r="AH29" i="28"/>
  <c r="AG50" i="31" s="1"/>
  <c r="AC11" i="28"/>
  <c r="AC21" i="28" s="1"/>
  <c r="AC36" i="28" s="1"/>
  <c r="AC54" i="28" s="1"/>
  <c r="C25" i="28"/>
  <c r="AG29" i="28"/>
  <c r="AF50" i="31" s="1"/>
  <c r="Y29" i="28"/>
  <c r="X50" i="31" s="1"/>
  <c r="Q29" i="28"/>
  <c r="P50" i="31" s="1"/>
  <c r="I29" i="28"/>
  <c r="H50" i="31" s="1"/>
  <c r="AH28" i="28"/>
  <c r="Z28" i="28"/>
  <c r="R28" i="28"/>
  <c r="J28" i="28"/>
  <c r="I49" i="31" s="1"/>
  <c r="J29" i="28"/>
  <c r="AF29" i="28"/>
  <c r="P29" i="28"/>
  <c r="O50" i="31" s="1"/>
  <c r="H29" i="28"/>
  <c r="X29" i="28"/>
  <c r="W50" i="31" s="1"/>
  <c r="AG28" i="28"/>
  <c r="AC77" i="28"/>
  <c r="U18" i="28"/>
  <c r="C27" i="28"/>
  <c r="AE29" i="28"/>
  <c r="W29" i="28"/>
  <c r="V50" i="31" s="1"/>
  <c r="O29" i="28"/>
  <c r="N50" i="31" s="1"/>
  <c r="G29" i="28"/>
  <c r="F50" i="31" s="1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AD49" i="31" s="1"/>
  <c r="W28" i="28"/>
  <c r="O28" i="28"/>
  <c r="G28" i="28"/>
  <c r="Z29" i="28"/>
  <c r="Y50" i="31" s="1"/>
  <c r="P89" i="28"/>
  <c r="E18" i="28"/>
  <c r="C29" i="28"/>
  <c r="B50" i="31" s="1"/>
  <c r="AC29" i="28"/>
  <c r="AB50" i="31" s="1"/>
  <c r="U29" i="28"/>
  <c r="M29" i="28"/>
  <c r="L50" i="31" s="1"/>
  <c r="E29" i="28"/>
  <c r="D50" i="31" s="1"/>
  <c r="AD28" i="28"/>
  <c r="V28" i="28"/>
  <c r="N28" i="28"/>
  <c r="F28" i="28"/>
  <c r="AJ29" i="28"/>
  <c r="AI50" i="31" s="1"/>
  <c r="AB29" i="28"/>
  <c r="T29" i="28"/>
  <c r="S50" i="31" s="1"/>
  <c r="L29" i="28"/>
  <c r="K50" i="31" s="1"/>
  <c r="D29" i="28"/>
  <c r="AC28" i="28"/>
  <c r="R29" i="28"/>
  <c r="Q50" i="31" s="1"/>
  <c r="C7" i="28"/>
  <c r="E5" i="28"/>
  <c r="C23" i="28"/>
  <c r="AI29" i="28"/>
  <c r="AH50" i="31" s="1"/>
  <c r="AA29" i="28"/>
  <c r="S29" i="28"/>
  <c r="R50" i="31" s="1"/>
  <c r="K29" i="28"/>
  <c r="J50" i="31" s="1"/>
  <c r="AJ28" i="28"/>
  <c r="AB28" i="28"/>
  <c r="AA49" i="31" s="1"/>
  <c r="T28" i="28"/>
  <c r="S49" i="31" s="1"/>
  <c r="S56" i="31" s="1"/>
  <c r="U8" i="8" s="1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I45" i="31" s="1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F46" i="31" s="1"/>
  <c r="AF15" i="28"/>
  <c r="X15" i="28"/>
  <c r="P15" i="28"/>
  <c r="H15" i="28"/>
  <c r="AG14" i="28"/>
  <c r="Y14" i="28"/>
  <c r="X44" i="31" s="1"/>
  <c r="Q14" i="28"/>
  <c r="I14" i="28"/>
  <c r="AH13" i="28"/>
  <c r="Z13" i="28"/>
  <c r="Y44" i="31" s="1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AC46" i="31" s="1"/>
  <c r="V16" i="28"/>
  <c r="N16" i="28"/>
  <c r="F16" i="28"/>
  <c r="AE15" i="28"/>
  <c r="W15" i="28"/>
  <c r="O15" i="28"/>
  <c r="N45" i="31" s="1"/>
  <c r="G15" i="28"/>
  <c r="AF14" i="28"/>
  <c r="X14" i="28"/>
  <c r="W44" i="31" s="1"/>
  <c r="P14" i="28"/>
  <c r="H14" i="28"/>
  <c r="AG13" i="28"/>
  <c r="Y13" i="28"/>
  <c r="X45" i="31" s="1"/>
  <c r="Q13" i="28"/>
  <c r="P45" i="31" s="1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L46" i="31" s="1"/>
  <c r="E16" i="28"/>
  <c r="AD15" i="28"/>
  <c r="V15" i="28"/>
  <c r="N15" i="28"/>
  <c r="F15" i="28"/>
  <c r="AE14" i="28"/>
  <c r="AD44" i="31" s="1"/>
  <c r="W14" i="28"/>
  <c r="O14" i="28"/>
  <c r="G14" i="28"/>
  <c r="AF13" i="28"/>
  <c r="AE43" i="31" s="1"/>
  <c r="X13" i="28"/>
  <c r="P13" i="28"/>
  <c r="O43" i="31" s="1"/>
  <c r="H13" i="28"/>
  <c r="G43" i="31" s="1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AB45" i="31" s="1"/>
  <c r="U15" i="28"/>
  <c r="M15" i="28"/>
  <c r="E15" i="28"/>
  <c r="AD14" i="28"/>
  <c r="V14" i="28"/>
  <c r="N14" i="28"/>
  <c r="M44" i="31" s="1"/>
  <c r="F14" i="28"/>
  <c r="AE13" i="28"/>
  <c r="W13" i="28"/>
  <c r="V43" i="31" s="1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H46" i="31" s="1"/>
  <c r="AA16" i="28"/>
  <c r="S16" i="28"/>
  <c r="K16" i="28"/>
  <c r="AJ15" i="28"/>
  <c r="AI45" i="31" s="1"/>
  <c r="AB15" i="28"/>
  <c r="T15" i="28"/>
  <c r="S45" i="31" s="1"/>
  <c r="L15" i="28"/>
  <c r="D15" i="28"/>
  <c r="AC14" i="28"/>
  <c r="U14" i="28"/>
  <c r="T44" i="31" s="1"/>
  <c r="M14" i="28"/>
  <c r="E14" i="28"/>
  <c r="D44" i="31" s="1"/>
  <c r="AD13" i="28"/>
  <c r="V13" i="28"/>
  <c r="U43" i="31" s="1"/>
  <c r="N13" i="28"/>
  <c r="F13" i="28"/>
  <c r="E43" i="31" s="1"/>
  <c r="AE12" i="28"/>
  <c r="W12" i="28"/>
  <c r="O12" i="28"/>
  <c r="G12" i="28"/>
  <c r="AF8" i="28"/>
  <c r="X8" i="28"/>
  <c r="P8" i="28"/>
  <c r="H8" i="28"/>
  <c r="C14" i="28"/>
  <c r="B44" i="31" s="1"/>
  <c r="AF17" i="28"/>
  <c r="X17" i="28"/>
  <c r="P17" i="28"/>
  <c r="H17" i="28"/>
  <c r="AG16" i="28"/>
  <c r="AF46" i="31" s="1"/>
  <c r="Y16" i="28"/>
  <c r="Q16" i="28"/>
  <c r="P46" i="31" s="1"/>
  <c r="I16" i="28"/>
  <c r="H46" i="31" s="1"/>
  <c r="AH15" i="28"/>
  <c r="AG45" i="31" s="1"/>
  <c r="Z15" i="28"/>
  <c r="Y45" i="31" s="1"/>
  <c r="R15" i="28"/>
  <c r="Q45" i="31" s="1"/>
  <c r="AI14" i="28"/>
  <c r="AH43" i="31" s="1"/>
  <c r="AA14" i="28"/>
  <c r="Z44" i="31" s="1"/>
  <c r="S14" i="28"/>
  <c r="R44" i="31" s="1"/>
  <c r="K14" i="28"/>
  <c r="J44" i="31" s="1"/>
  <c r="AJ13" i="28"/>
  <c r="AB13" i="28"/>
  <c r="AA43" i="31" s="1"/>
  <c r="T13" i="28"/>
  <c r="L13" i="28"/>
  <c r="K43" i="31" s="1"/>
  <c r="D13" i="28"/>
  <c r="C43" i="31" s="1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S10" i="32" l="1"/>
  <c r="T2" i="2"/>
  <c r="F6" i="8"/>
  <c r="AB43" i="31"/>
  <c r="N73" i="28"/>
  <c r="M50" i="31"/>
  <c r="G56" i="31"/>
  <c r="I8" i="8" s="1"/>
  <c r="Q49" i="31"/>
  <c r="Q56" i="31" s="1"/>
  <c r="S8" i="8" s="1"/>
  <c r="AG44" i="31"/>
  <c r="G46" i="31"/>
  <c r="AI43" i="31"/>
  <c r="L44" i="31"/>
  <c r="AA45" i="31"/>
  <c r="F43" i="31"/>
  <c r="U44" i="31"/>
  <c r="U55" i="31" s="1"/>
  <c r="C46" i="31"/>
  <c r="W43" i="31"/>
  <c r="E45" i="31"/>
  <c r="T46" i="31"/>
  <c r="G44" i="31"/>
  <c r="V45" i="31"/>
  <c r="Q43" i="31"/>
  <c r="AF44" i="31"/>
  <c r="N46" i="31"/>
  <c r="D43" i="31"/>
  <c r="T43" i="31"/>
  <c r="K49" i="31"/>
  <c r="K56" i="31" s="1"/>
  <c r="M8" i="8" s="1"/>
  <c r="Z50" i="31"/>
  <c r="AB49" i="31"/>
  <c r="AB56" i="31" s="1"/>
  <c r="AD8" i="8" s="1"/>
  <c r="F72" i="28"/>
  <c r="E49" i="31"/>
  <c r="E56" i="31" s="1"/>
  <c r="G8" i="8" s="1"/>
  <c r="T50" i="31"/>
  <c r="T56" i="31" s="1"/>
  <c r="V8" i="8" s="1"/>
  <c r="F49" i="31"/>
  <c r="F56" i="31" s="1"/>
  <c r="H8" i="8" s="1"/>
  <c r="V73" i="28"/>
  <c r="U50" i="31"/>
  <c r="O49" i="31"/>
  <c r="O56" i="31" s="1"/>
  <c r="Q8" i="8" s="1"/>
  <c r="AD50" i="31"/>
  <c r="G50" i="31"/>
  <c r="Y49" i="31"/>
  <c r="Y56" i="31" s="1"/>
  <c r="AA8" i="8" s="1"/>
  <c r="H49" i="31"/>
  <c r="H56" i="31" s="1"/>
  <c r="J8" i="8" s="1"/>
  <c r="P49" i="31"/>
  <c r="P56" i="31" s="1"/>
  <c r="R8" i="8" s="1"/>
  <c r="X49" i="31"/>
  <c r="X56" i="31" s="1"/>
  <c r="Z8" i="8" s="1"/>
  <c r="Q44" i="31"/>
  <c r="AG46" i="31"/>
  <c r="N43" i="31"/>
  <c r="AC44" i="31"/>
  <c r="K46" i="31"/>
  <c r="K55" i="31" s="1"/>
  <c r="M45" i="31"/>
  <c r="AB46" i="31"/>
  <c r="O44" i="31"/>
  <c r="AD45" i="31"/>
  <c r="Y43" i="31"/>
  <c r="Y55" i="31" s="1"/>
  <c r="G45" i="31"/>
  <c r="V46" i="31"/>
  <c r="B46" i="31"/>
  <c r="I43" i="31"/>
  <c r="I55" i="31" s="1"/>
  <c r="I44" i="31"/>
  <c r="L43" i="31"/>
  <c r="L55" i="31" s="1"/>
  <c r="C50" i="31"/>
  <c r="C56" i="31" s="1"/>
  <c r="E8" i="8" s="1"/>
  <c r="E8" i="10" s="1"/>
  <c r="N72" i="28"/>
  <c r="M49" i="31"/>
  <c r="M56" i="31" s="1"/>
  <c r="O8" i="8" s="1"/>
  <c r="N49" i="31"/>
  <c r="N56" i="31" s="1"/>
  <c r="P8" i="8" s="1"/>
  <c r="AD73" i="28"/>
  <c r="AC50" i="31"/>
  <c r="W49" i="31"/>
  <c r="W56" i="31" s="1"/>
  <c r="Y8" i="8" s="1"/>
  <c r="AG49" i="31"/>
  <c r="AG56" i="31" s="1"/>
  <c r="AI8" i="8" s="1"/>
  <c r="AH49" i="31"/>
  <c r="AH56" i="31" s="1"/>
  <c r="AJ8" i="8" s="1"/>
  <c r="J43" i="31"/>
  <c r="W46" i="31"/>
  <c r="AE46" i="31"/>
  <c r="AF43" i="31"/>
  <c r="S44" i="31"/>
  <c r="M43" i="31"/>
  <c r="AB44" i="31"/>
  <c r="J46" i="31"/>
  <c r="D45" i="31"/>
  <c r="S46" i="31"/>
  <c r="F44" i="31"/>
  <c r="U45" i="31"/>
  <c r="H43" i="31"/>
  <c r="H55" i="31" s="1"/>
  <c r="E46" i="31"/>
  <c r="AG43" i="31"/>
  <c r="O45" i="31"/>
  <c r="AD46" i="31"/>
  <c r="I46" i="31"/>
  <c r="AH45" i="31"/>
  <c r="AA44" i="31"/>
  <c r="AA55" i="31" s="1"/>
  <c r="J45" i="31"/>
  <c r="R45" i="31"/>
  <c r="V72" i="28"/>
  <c r="U49" i="31"/>
  <c r="U56" i="31" s="1"/>
  <c r="W8" i="8" s="1"/>
  <c r="V49" i="31"/>
  <c r="V56" i="31" s="1"/>
  <c r="X8" i="8" s="1"/>
  <c r="B49" i="31"/>
  <c r="B56" i="31" s="1"/>
  <c r="D8" i="8" s="1"/>
  <c r="AE50" i="31"/>
  <c r="AE56" i="31" s="1"/>
  <c r="AG8" i="8" s="1"/>
  <c r="R49" i="31"/>
  <c r="R56" i="31" s="1"/>
  <c r="T8" i="8" s="1"/>
  <c r="Z43" i="31"/>
  <c r="O55" i="31"/>
  <c r="C45" i="31"/>
  <c r="C55" i="31" s="1"/>
  <c r="R46" i="31"/>
  <c r="AD43" i="31"/>
  <c r="L45" i="31"/>
  <c r="AA46" i="31"/>
  <c r="N44" i="31"/>
  <c r="AC45" i="31"/>
  <c r="Q46" i="31"/>
  <c r="P43" i="31"/>
  <c r="AE44" i="31"/>
  <c r="AE55" i="31" s="1"/>
  <c r="M46" i="31"/>
  <c r="H44" i="31"/>
  <c r="W45" i="31"/>
  <c r="Y46" i="31"/>
  <c r="B43" i="31"/>
  <c r="B55" i="31" s="1"/>
  <c r="Z45" i="31"/>
  <c r="AI44" i="31"/>
  <c r="C44" i="31"/>
  <c r="AI49" i="31"/>
  <c r="AI56" i="31" s="1"/>
  <c r="AK8" i="8" s="1"/>
  <c r="AD72" i="28"/>
  <c r="AC49" i="31"/>
  <c r="AD56" i="31"/>
  <c r="AF8" i="8" s="1"/>
  <c r="I50" i="31"/>
  <c r="I56" i="31" s="1"/>
  <c r="K8" i="8" s="1"/>
  <c r="D49" i="31"/>
  <c r="D56" i="31" s="1"/>
  <c r="F8" i="8" s="1"/>
  <c r="J49" i="31"/>
  <c r="J56" i="31" s="1"/>
  <c r="L8" i="8" s="1"/>
  <c r="O46" i="31"/>
  <c r="H45" i="31"/>
  <c r="S43" i="31"/>
  <c r="S55" i="31" s="1"/>
  <c r="AH44" i="31"/>
  <c r="AH55" i="31" s="1"/>
  <c r="X46" i="31"/>
  <c r="AC43" i="31"/>
  <c r="AC55" i="31" s="1"/>
  <c r="K45" i="31"/>
  <c r="Z46" i="31"/>
  <c r="E44" i="31"/>
  <c r="E55" i="31" s="1"/>
  <c r="T45" i="31"/>
  <c r="AI46" i="31"/>
  <c r="G55" i="31"/>
  <c r="V44" i="31"/>
  <c r="V55" i="31" s="1"/>
  <c r="D46" i="31"/>
  <c r="X43" i="31"/>
  <c r="X55" i="31" s="1"/>
  <c r="F45" i="31"/>
  <c r="U46" i="31"/>
  <c r="P44" i="31"/>
  <c r="AE45" i="31"/>
  <c r="K44" i="31"/>
  <c r="AA50" i="31"/>
  <c r="AA56" i="31" s="1"/>
  <c r="AC8" i="8" s="1"/>
  <c r="F73" i="28"/>
  <c r="E50" i="31"/>
  <c r="AF49" i="31"/>
  <c r="AF56" i="31" s="1"/>
  <c r="AH8" i="8" s="1"/>
  <c r="Z56" i="31"/>
  <c r="AB8" i="8" s="1"/>
  <c r="L49" i="31"/>
  <c r="L56" i="31" s="1"/>
  <c r="N8" i="8" s="1"/>
  <c r="R43" i="31"/>
  <c r="R55" i="31" s="1"/>
  <c r="B45" i="31"/>
  <c r="AF45" i="31"/>
  <c r="E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T10" i="32" l="1"/>
  <c r="U2" i="2"/>
  <c r="B8" i="8"/>
  <c r="C8" i="8"/>
  <c r="D8" i="10"/>
  <c r="W55" i="31"/>
  <c r="AI55" i="31"/>
  <c r="C2" i="26"/>
  <c r="M55" i="31"/>
  <c r="J55" i="31"/>
  <c r="N55" i="31"/>
  <c r="Q55" i="31"/>
  <c r="AC56" i="31"/>
  <c r="AE8" i="8" s="1"/>
  <c r="P55" i="31"/>
  <c r="AD55" i="31"/>
  <c r="AG55" i="31"/>
  <c r="T55" i="31"/>
  <c r="F55" i="31"/>
  <c r="AB55" i="31"/>
  <c r="Z55" i="31"/>
  <c r="AF55" i="31"/>
  <c r="D55" i="31"/>
  <c r="D6" i="8"/>
  <c r="U10" i="32" l="1"/>
  <c r="V2" i="2"/>
  <c r="V2" i="9" s="1"/>
  <c r="B8" i="10"/>
  <c r="C8" i="10"/>
  <c r="C6" i="8"/>
  <c r="B6" i="8"/>
  <c r="N2" i="9"/>
  <c r="K2" i="9"/>
  <c r="T2" i="9"/>
  <c r="Q2" i="9"/>
  <c r="I2" i="9"/>
  <c r="S2" i="9"/>
  <c r="F2" i="9"/>
  <c r="G2" i="9"/>
  <c r="J2" i="9"/>
  <c r="R2" i="9"/>
  <c r="L2" i="9"/>
  <c r="U2" i="9"/>
  <c r="O2" i="9"/>
  <c r="P2" i="9"/>
  <c r="M2" i="9"/>
  <c r="H2" i="9"/>
  <c r="E2" i="9"/>
  <c r="E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J4" i="9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D2" i="8"/>
  <c r="J4" i="17"/>
  <c r="D5" i="16"/>
  <c r="S5" i="16" s="1"/>
  <c r="AB5" i="16"/>
  <c r="O5" i="16"/>
  <c r="AG5" i="16"/>
  <c r="L5" i="16"/>
  <c r="X5" i="16"/>
  <c r="AI5" i="16"/>
  <c r="N5" i="16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E5" i="13"/>
  <c r="D5" i="12"/>
  <c r="AI5" i="12" s="1"/>
  <c r="D5" i="11"/>
  <c r="I5" i="11" s="1"/>
  <c r="W5" i="11"/>
  <c r="V10" i="32" l="1"/>
  <c r="W2" i="2"/>
  <c r="W2" i="9" s="1"/>
  <c r="B2" i="8"/>
  <c r="C2" i="8"/>
  <c r="AD5" i="16"/>
  <c r="I5" i="16"/>
  <c r="V5" i="16"/>
  <c r="T5" i="16"/>
  <c r="W5" i="16"/>
  <c r="Y5" i="16"/>
  <c r="AB5" i="12"/>
  <c r="AE5" i="12"/>
  <c r="Z5" i="12"/>
  <c r="V5" i="12"/>
  <c r="AF5" i="12"/>
  <c r="AA5" i="12"/>
  <c r="AC5" i="12"/>
  <c r="AH5" i="16"/>
  <c r="G5" i="16"/>
  <c r="Q5" i="16"/>
  <c r="AA5" i="16"/>
  <c r="AG5" i="12"/>
  <c r="AE5" i="11"/>
  <c r="J5" i="16"/>
  <c r="K5" i="16"/>
  <c r="H5" i="16"/>
  <c r="U5" i="16"/>
  <c r="E5" i="16"/>
  <c r="O5" i="11"/>
  <c r="R5" i="16"/>
  <c r="AE5" i="16"/>
  <c r="P5" i="16"/>
  <c r="AC5" i="16"/>
  <c r="F5" i="16"/>
  <c r="Q4" i="17"/>
  <c r="G5" i="11"/>
  <c r="J2" i="14"/>
  <c r="J2" i="11"/>
  <c r="J2" i="13"/>
  <c r="J2" i="16"/>
  <c r="F4" i="9"/>
  <c r="D2" i="11"/>
  <c r="D2" i="13"/>
  <c r="D2" i="16"/>
  <c r="D2" i="12"/>
  <c r="D2" i="14"/>
  <c r="P4" i="17"/>
  <c r="I4" i="17"/>
  <c r="H4" i="17"/>
  <c r="AF4" i="17"/>
  <c r="AG4" i="17"/>
  <c r="Y4" i="17"/>
  <c r="X4" i="17"/>
  <c r="AF5" i="10"/>
  <c r="AF4" i="10" s="1"/>
  <c r="AE4" i="17"/>
  <c r="W4" i="17"/>
  <c r="O4" i="17"/>
  <c r="G4" i="17"/>
  <c r="AD4" i="17"/>
  <c r="M4" i="17"/>
  <c r="E4" i="17"/>
  <c r="N4" i="17"/>
  <c r="AK4" i="17"/>
  <c r="AJ4" i="17"/>
  <c r="AB4" i="17"/>
  <c r="T4" i="17"/>
  <c r="L4" i="17"/>
  <c r="AI4" i="17"/>
  <c r="AA4" i="17"/>
  <c r="S4" i="17"/>
  <c r="K4" i="17"/>
  <c r="V4" i="17"/>
  <c r="F4" i="17"/>
  <c r="AC4" i="17"/>
  <c r="U4" i="17"/>
  <c r="AH4" i="17"/>
  <c r="Z4" i="17"/>
  <c r="R4" i="17"/>
  <c r="AF5" i="16"/>
  <c r="AK5" i="16"/>
  <c r="Z5" i="16"/>
  <c r="AJ5" i="16"/>
  <c r="M5" i="16"/>
  <c r="R5" i="12"/>
  <c r="U5" i="12"/>
  <c r="S5" i="12"/>
  <c r="W5" i="12"/>
  <c r="N5" i="12"/>
  <c r="K5" i="12"/>
  <c r="X5" i="12"/>
  <c r="J5" i="12"/>
  <c r="J2" i="12" s="1"/>
  <c r="G5" i="12"/>
  <c r="Y5" i="12"/>
  <c r="T5" i="12"/>
  <c r="Q5" i="12"/>
  <c r="P5" i="12"/>
  <c r="O5" i="12"/>
  <c r="F5" i="12"/>
  <c r="M5" i="12"/>
  <c r="L5" i="12"/>
  <c r="AH5" i="12"/>
  <c r="I5" i="12"/>
  <c r="E5" i="12"/>
  <c r="H5" i="12"/>
  <c r="AD5" i="12"/>
  <c r="AK5" i="12"/>
  <c r="AJ5" i="12"/>
  <c r="AF5" i="11"/>
  <c r="X5" i="11"/>
  <c r="P5" i="11"/>
  <c r="H5" i="11"/>
  <c r="E5" i="11"/>
  <c r="AD5" i="11"/>
  <c r="V5" i="11"/>
  <c r="N5" i="11"/>
  <c r="F5" i="11"/>
  <c r="AC5" i="11"/>
  <c r="AJ5" i="11"/>
  <c r="AB5" i="11"/>
  <c r="T5" i="11"/>
  <c r="L5" i="11"/>
  <c r="M5" i="11"/>
  <c r="AI5" i="11"/>
  <c r="AA5" i="11"/>
  <c r="S5" i="11"/>
  <c r="K5" i="11"/>
  <c r="U5" i="11"/>
  <c r="AH5" i="11"/>
  <c r="Z5" i="11"/>
  <c r="R5" i="11"/>
  <c r="J5" i="11"/>
  <c r="AK5" i="11"/>
  <c r="AG5" i="11"/>
  <c r="Y5" i="11"/>
  <c r="Q5" i="11"/>
  <c r="L48" i="28"/>
  <c r="AD101" i="28"/>
  <c r="V101" i="28"/>
  <c r="N99" i="28"/>
  <c r="F99" i="28"/>
  <c r="K48" i="28"/>
  <c r="M4" i="9"/>
  <c r="I3" i="9"/>
  <c r="H4" i="9"/>
  <c r="U4" i="9"/>
  <c r="D4" i="9"/>
  <c r="W4" i="9"/>
  <c r="N3" i="9"/>
  <c r="AE3" i="9"/>
  <c r="AA4" i="9"/>
  <c r="AB4" i="9"/>
  <c r="AC4" i="9"/>
  <c r="S4" i="9"/>
  <c r="AI4" i="9"/>
  <c r="R3" i="9"/>
  <c r="Z3" i="9"/>
  <c r="AF3" i="9"/>
  <c r="AG3" i="9"/>
  <c r="AJ4" i="9"/>
  <c r="T4" i="9"/>
  <c r="AK3" i="9"/>
  <c r="AD4" i="9"/>
  <c r="K3" i="9"/>
  <c r="X3" i="9"/>
  <c r="Y3" i="9"/>
  <c r="G4" i="9"/>
  <c r="P4" i="9"/>
  <c r="W5" i="10"/>
  <c r="AH3" i="9"/>
  <c r="Y5" i="10"/>
  <c r="Y3" i="10" s="1"/>
  <c r="Q4" i="9"/>
  <c r="AB5" i="10"/>
  <c r="V4" i="9"/>
  <c r="E4" i="9"/>
  <c r="L3" i="9"/>
  <c r="Z5" i="10"/>
  <c r="O4" i="9"/>
  <c r="S5" i="10"/>
  <c r="O5" i="10"/>
  <c r="R5" i="10"/>
  <c r="Q5" i="10"/>
  <c r="T5" i="10"/>
  <c r="F5" i="10"/>
  <c r="V5" i="10"/>
  <c r="X5" i="10"/>
  <c r="N5" i="10"/>
  <c r="P5" i="10"/>
  <c r="G5" i="10"/>
  <c r="J5" i="10"/>
  <c r="I5" i="10"/>
  <c r="L5" i="10"/>
  <c r="U5" i="10"/>
  <c r="M5" i="10"/>
  <c r="AI5" i="10"/>
  <c r="AK5" i="10"/>
  <c r="H5" i="10"/>
  <c r="K5" i="10"/>
  <c r="AE5" i="10"/>
  <c r="AH5" i="10"/>
  <c r="AG5" i="10"/>
  <c r="AJ5" i="10"/>
  <c r="AA5" i="10"/>
  <c r="AD5" i="10"/>
  <c r="AC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Q3" i="9"/>
  <c r="F3" i="9"/>
  <c r="W3" i="9"/>
  <c r="J3" i="9"/>
  <c r="W10" i="32" l="1"/>
  <c r="X2" i="2"/>
  <c r="X2" i="9" s="1"/>
  <c r="X2" i="11" s="1"/>
  <c r="B4" i="15"/>
  <c r="C4" i="15"/>
  <c r="C3" i="9"/>
  <c r="B2" i="13"/>
  <c r="C2" i="13"/>
  <c r="C2" i="11"/>
  <c r="B2" i="11"/>
  <c r="C2" i="14"/>
  <c r="B2" i="14"/>
  <c r="C2" i="12"/>
  <c r="B2" i="12"/>
  <c r="B2" i="16"/>
  <c r="C2" i="16"/>
  <c r="C4" i="9"/>
  <c r="B4" i="9"/>
  <c r="C2" i="15"/>
  <c r="B2" i="15"/>
  <c r="J2" i="15"/>
  <c r="U3" i="9"/>
  <c r="H2" i="12"/>
  <c r="Q2" i="12"/>
  <c r="V2" i="11"/>
  <c r="G2" i="13"/>
  <c r="V2" i="15"/>
  <c r="V2" i="16"/>
  <c r="F2" i="16"/>
  <c r="F2" i="11"/>
  <c r="R2" i="16"/>
  <c r="W2" i="14"/>
  <c r="G2" i="15"/>
  <c r="V2" i="12"/>
  <c r="H2" i="16"/>
  <c r="L2" i="16"/>
  <c r="R2" i="15"/>
  <c r="L2" i="13"/>
  <c r="Q2" i="14"/>
  <c r="I2" i="13"/>
  <c r="U2" i="15"/>
  <c r="K2" i="15"/>
  <c r="E2" i="11"/>
  <c r="I2" i="14"/>
  <c r="S2" i="15"/>
  <c r="T2" i="11"/>
  <c r="K2" i="14"/>
  <c r="P2" i="16"/>
  <c r="T2" i="12"/>
  <c r="W2" i="11"/>
  <c r="X2" i="12"/>
  <c r="P2" i="12"/>
  <c r="O2" i="13"/>
  <c r="E2" i="13"/>
  <c r="N2" i="12"/>
  <c r="S2" i="11"/>
  <c r="G2" i="11"/>
  <c r="L2" i="15"/>
  <c r="M2" i="14"/>
  <c r="T2" i="14"/>
  <c r="K2" i="11"/>
  <c r="U2" i="11"/>
  <c r="Q2" i="13"/>
  <c r="O2" i="12"/>
  <c r="N2" i="16"/>
  <c r="S2" i="13"/>
  <c r="G2" i="14"/>
  <c r="L2" i="12"/>
  <c r="M2" i="13"/>
  <c r="T2" i="15"/>
  <c r="K2" i="13"/>
  <c r="S2" i="14"/>
  <c r="Q2" i="11"/>
  <c r="E2" i="15"/>
  <c r="N2" i="13"/>
  <c r="I2" i="16"/>
  <c r="H2" i="13"/>
  <c r="P2" i="14"/>
  <c r="G2" i="12"/>
  <c r="M2" i="15"/>
  <c r="U2" i="12"/>
  <c r="T2" i="16"/>
  <c r="F2" i="13"/>
  <c r="R2" i="13"/>
  <c r="W2" i="15"/>
  <c r="O2" i="16"/>
  <c r="AF3" i="10"/>
  <c r="Q2" i="16"/>
  <c r="O2" i="11"/>
  <c r="E2" i="14"/>
  <c r="N2" i="11"/>
  <c r="I2" i="11"/>
  <c r="H2" i="14"/>
  <c r="P2" i="13"/>
  <c r="G2" i="16"/>
  <c r="M2" i="12"/>
  <c r="U2" i="16"/>
  <c r="T2" i="13"/>
  <c r="F2" i="15"/>
  <c r="R2" i="11"/>
  <c r="W2" i="13"/>
  <c r="Q2" i="15"/>
  <c r="O2" i="14"/>
  <c r="E2" i="12"/>
  <c r="V2" i="13"/>
  <c r="N2" i="14"/>
  <c r="I2" i="12"/>
  <c r="H2" i="15"/>
  <c r="S2" i="12"/>
  <c r="P2" i="15"/>
  <c r="L2" i="14"/>
  <c r="M2" i="16"/>
  <c r="U2" i="14"/>
  <c r="F2" i="14"/>
  <c r="R2" i="14"/>
  <c r="K2" i="12"/>
  <c r="W2" i="12"/>
  <c r="AH4" i="9"/>
  <c r="O2" i="15"/>
  <c r="E2" i="16"/>
  <c r="V2" i="14"/>
  <c r="N2" i="15"/>
  <c r="I2" i="15"/>
  <c r="H2" i="11"/>
  <c r="S2" i="16"/>
  <c r="P2" i="11"/>
  <c r="L2" i="11"/>
  <c r="M2" i="11"/>
  <c r="U2" i="13"/>
  <c r="F2" i="12"/>
  <c r="R2" i="12"/>
  <c r="K2" i="16"/>
  <c r="W2" i="16"/>
  <c r="AE4" i="9"/>
  <c r="J4" i="10"/>
  <c r="J7" i="10"/>
  <c r="J8" i="10"/>
  <c r="AA7" i="10"/>
  <c r="AA8" i="10"/>
  <c r="AK3" i="10"/>
  <c r="AK8" i="10"/>
  <c r="AK7" i="10"/>
  <c r="R3" i="10"/>
  <c r="R8" i="10"/>
  <c r="R7" i="10"/>
  <c r="T7" i="10"/>
  <c r="T8" i="10"/>
  <c r="W4" i="10"/>
  <c r="W8" i="10"/>
  <c r="W7" i="10"/>
  <c r="G8" i="10"/>
  <c r="G7" i="10"/>
  <c r="AJ7" i="10"/>
  <c r="AJ8" i="10"/>
  <c r="AI4" i="10"/>
  <c r="AI7" i="10"/>
  <c r="AI8" i="10"/>
  <c r="P3" i="10"/>
  <c r="P7" i="10"/>
  <c r="P8" i="10"/>
  <c r="O8" i="10"/>
  <c r="O7" i="10"/>
  <c r="AD3" i="10"/>
  <c r="AD8" i="10"/>
  <c r="AD7" i="10"/>
  <c r="AG8" i="10"/>
  <c r="AG7" i="10"/>
  <c r="M3" i="10"/>
  <c r="M8" i="10"/>
  <c r="M7" i="10"/>
  <c r="N3" i="10"/>
  <c r="N8" i="10"/>
  <c r="N7" i="10"/>
  <c r="S4" i="10"/>
  <c r="S7" i="10"/>
  <c r="S8" i="10"/>
  <c r="AB3" i="10"/>
  <c r="AB7" i="10"/>
  <c r="AB8" i="10"/>
  <c r="AH3" i="10"/>
  <c r="AH8" i="10"/>
  <c r="AH7" i="10"/>
  <c r="U4" i="10"/>
  <c r="U8" i="10"/>
  <c r="U7" i="10"/>
  <c r="X4" i="10"/>
  <c r="X8" i="10"/>
  <c r="X7" i="10"/>
  <c r="AE8" i="10"/>
  <c r="AE7" i="10"/>
  <c r="L7" i="10"/>
  <c r="L8" i="10"/>
  <c r="V4" i="10"/>
  <c r="V8" i="10"/>
  <c r="V7" i="10"/>
  <c r="Y4" i="10"/>
  <c r="Y7" i="10"/>
  <c r="Y8" i="10"/>
  <c r="H4" i="10"/>
  <c r="H8" i="10"/>
  <c r="H7" i="10"/>
  <c r="Q7" i="10"/>
  <c r="Q8" i="10"/>
  <c r="AC3" i="10"/>
  <c r="AC8" i="10"/>
  <c r="AC7" i="10"/>
  <c r="K7" i="10"/>
  <c r="K8" i="10"/>
  <c r="I7" i="10"/>
  <c r="I8" i="10"/>
  <c r="F4" i="10"/>
  <c r="F8" i="10"/>
  <c r="F7" i="10"/>
  <c r="Z4" i="10"/>
  <c r="Z8" i="10"/>
  <c r="Z7" i="10"/>
  <c r="AF7" i="10"/>
  <c r="AF8" i="10"/>
  <c r="X4" i="9"/>
  <c r="H3" i="9"/>
  <c r="AJ3" i="9"/>
  <c r="AK4" i="10"/>
  <c r="M3" i="9"/>
  <c r="AF4" i="9"/>
  <c r="E3" i="9"/>
  <c r="AB3" i="9"/>
  <c r="I4" i="9"/>
  <c r="Z3" i="10"/>
  <c r="AD3" i="9"/>
  <c r="Z4" i="9"/>
  <c r="N4" i="9"/>
  <c r="Y4" i="9"/>
  <c r="R4" i="9"/>
  <c r="U3" i="10"/>
  <c r="O3" i="9"/>
  <c r="K4" i="9"/>
  <c r="AI3" i="9"/>
  <c r="AC3" i="9"/>
  <c r="G3" i="9"/>
  <c r="V3" i="9"/>
  <c r="S3" i="9"/>
  <c r="W3" i="10"/>
  <c r="AA3" i="9"/>
  <c r="AB4" i="10"/>
  <c r="AK4" i="9"/>
  <c r="P3" i="9"/>
  <c r="T3" i="9"/>
  <c r="L4" i="9"/>
  <c r="AG4" i="9"/>
  <c r="X3" i="10"/>
  <c r="S3" i="10"/>
  <c r="H3" i="10"/>
  <c r="P4" i="10"/>
  <c r="N4" i="10"/>
  <c r="AI3" i="10"/>
  <c r="AD4" i="10"/>
  <c r="F3" i="10"/>
  <c r="J3" i="10"/>
  <c r="AH4" i="10"/>
  <c r="AC4" i="10"/>
  <c r="R4" i="10"/>
  <c r="M4" i="10"/>
  <c r="AG4" i="10"/>
  <c r="AG3" i="10"/>
  <c r="I4" i="10"/>
  <c r="I3" i="10"/>
  <c r="AE4" i="10"/>
  <c r="AE3" i="10"/>
  <c r="Q3" i="10"/>
  <c r="Q4" i="10"/>
  <c r="K4" i="10"/>
  <c r="K3" i="10"/>
  <c r="AA4" i="10"/>
  <c r="AA3" i="10"/>
  <c r="O4" i="10"/>
  <c r="O3" i="10"/>
  <c r="T4" i="10"/>
  <c r="T3" i="10"/>
  <c r="V3" i="10"/>
  <c r="G4" i="10"/>
  <c r="G3" i="10"/>
  <c r="AJ4" i="10"/>
  <c r="AJ3" i="10"/>
  <c r="L4" i="10"/>
  <c r="L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2" i="13" l="1"/>
  <c r="X2" i="14"/>
  <c r="X2" i="15"/>
  <c r="X2" i="16"/>
  <c r="X10" i="32"/>
  <c r="Y2" i="2"/>
  <c r="Y2" i="9" s="1"/>
  <c r="U7" i="9"/>
  <c r="U8" i="9"/>
  <c r="G7" i="9"/>
  <c r="G8" i="9"/>
  <c r="D7" i="9"/>
  <c r="D8" i="9"/>
  <c r="AD7" i="9"/>
  <c r="AD8" i="9"/>
  <c r="AC7" i="9"/>
  <c r="AC8" i="9"/>
  <c r="V7" i="9"/>
  <c r="V8" i="9"/>
  <c r="P7" i="9"/>
  <c r="P8" i="9"/>
  <c r="L7" i="9"/>
  <c r="L8" i="9"/>
  <c r="AJ7" i="9"/>
  <c r="AJ8" i="9"/>
  <c r="K7" i="9"/>
  <c r="K8" i="9"/>
  <c r="Q7" i="9"/>
  <c r="Q8" i="9"/>
  <c r="N7" i="9"/>
  <c r="N8" i="9"/>
  <c r="W7" i="9"/>
  <c r="W8" i="9"/>
  <c r="Z7" i="9"/>
  <c r="Z8" i="9"/>
  <c r="T7" i="9"/>
  <c r="T8" i="9"/>
  <c r="E7" i="9"/>
  <c r="E8" i="9"/>
  <c r="H7" i="9"/>
  <c r="H8" i="9"/>
  <c r="AF7" i="9"/>
  <c r="AF8" i="9"/>
  <c r="S7" i="9"/>
  <c r="S8" i="9"/>
  <c r="AI7" i="9"/>
  <c r="AI8" i="9"/>
  <c r="AB7" i="9"/>
  <c r="AB8" i="9"/>
  <c r="Y7" i="9"/>
  <c r="Y8" i="9"/>
  <c r="X7" i="9"/>
  <c r="X8" i="9"/>
  <c r="R7" i="9"/>
  <c r="R8" i="9"/>
  <c r="AA7" i="9"/>
  <c r="AA8" i="9"/>
  <c r="I7" i="9"/>
  <c r="I8" i="9"/>
  <c r="AK7" i="9"/>
  <c r="AK8" i="9"/>
  <c r="AH7" i="9"/>
  <c r="AH8" i="9"/>
  <c r="J7" i="9"/>
  <c r="J8" i="9"/>
  <c r="AG7" i="9"/>
  <c r="AG8" i="9"/>
  <c r="O7" i="9"/>
  <c r="O8" i="9"/>
  <c r="M7" i="9"/>
  <c r="M8" i="9"/>
  <c r="AE7" i="9"/>
  <c r="AE8" i="9"/>
  <c r="F7" i="9"/>
  <c r="F8" i="9"/>
  <c r="H6" i="10"/>
  <c r="I6" i="9"/>
  <c r="V6" i="10"/>
  <c r="O6" i="9"/>
  <c r="Q6" i="9"/>
  <c r="X6" i="10"/>
  <c r="L6" i="10"/>
  <c r="AG6" i="9"/>
  <c r="U6" i="9"/>
  <c r="W2" i="10"/>
  <c r="AK6" i="10"/>
  <c r="Y6" i="9"/>
  <c r="AB6" i="10"/>
  <c r="G6" i="10"/>
  <c r="P2" i="10"/>
  <c r="M6" i="9"/>
  <c r="T6" i="10"/>
  <c r="AC6" i="9"/>
  <c r="S2" i="10"/>
  <c r="S6" i="10"/>
  <c r="AH6" i="9"/>
  <c r="K6" i="9"/>
  <c r="F6" i="10"/>
  <c r="S6" i="9"/>
  <c r="AI6" i="10"/>
  <c r="AI6" i="9"/>
  <c r="Z6" i="9"/>
  <c r="F2" i="10"/>
  <c r="AA6" i="10"/>
  <c r="AH6" i="10"/>
  <c r="K2" i="10"/>
  <c r="K6" i="10"/>
  <c r="R2" i="10"/>
  <c r="AA6" i="9"/>
  <c r="AJ6" i="10"/>
  <c r="F6" i="9"/>
  <c r="Z6" i="10"/>
  <c r="E6" i="9"/>
  <c r="AJ6" i="9"/>
  <c r="R6" i="10"/>
  <c r="R6" i="9"/>
  <c r="Y2" i="14" l="1"/>
  <c r="Y2" i="12"/>
  <c r="Y2" i="11"/>
  <c r="Y2" i="15"/>
  <c r="Y2" i="16"/>
  <c r="Y2" i="13"/>
  <c r="Y10" i="32"/>
  <c r="Z2" i="2"/>
  <c r="C8" i="9"/>
  <c r="B8" i="9"/>
  <c r="C7" i="9"/>
  <c r="B7" i="9"/>
  <c r="R8" i="13"/>
  <c r="R8" i="11"/>
  <c r="R8" i="14"/>
  <c r="R8" i="16"/>
  <c r="R8" i="12"/>
  <c r="R8" i="15"/>
  <c r="AI8" i="13"/>
  <c r="AI8" i="16"/>
  <c r="AI8" i="12"/>
  <c r="AI8" i="11"/>
  <c r="AI8" i="14"/>
  <c r="AI8" i="15"/>
  <c r="E8" i="16"/>
  <c r="E8" i="12"/>
  <c r="E8" i="15"/>
  <c r="E8" i="13"/>
  <c r="E8" i="14"/>
  <c r="E8" i="11"/>
  <c r="N8" i="15"/>
  <c r="N8" i="13"/>
  <c r="N8" i="11"/>
  <c r="N8" i="14"/>
  <c r="N8" i="16"/>
  <c r="N8" i="12"/>
  <c r="L8" i="14"/>
  <c r="L8" i="16"/>
  <c r="L8" i="12"/>
  <c r="L8" i="15"/>
  <c r="L8" i="11"/>
  <c r="L8" i="13"/>
  <c r="AD8" i="15"/>
  <c r="AD8" i="16"/>
  <c r="AD8" i="14"/>
  <c r="AD8" i="13"/>
  <c r="AD8" i="11"/>
  <c r="AD8" i="12"/>
  <c r="AG8" i="14"/>
  <c r="AG8" i="11"/>
  <c r="AG8" i="15"/>
  <c r="AG8" i="13"/>
  <c r="AG8" i="16"/>
  <c r="AG8" i="12"/>
  <c r="O8" i="15"/>
  <c r="O8" i="12"/>
  <c r="O8" i="16"/>
  <c r="O8" i="14"/>
  <c r="O8" i="13"/>
  <c r="O8" i="11"/>
  <c r="AK8" i="16"/>
  <c r="AK8" i="12"/>
  <c r="AK8" i="15"/>
  <c r="AK8" i="13"/>
  <c r="AK8" i="14"/>
  <c r="AK8" i="11"/>
  <c r="S8" i="13"/>
  <c r="S8" i="14"/>
  <c r="S8" i="16"/>
  <c r="S8" i="12"/>
  <c r="S8" i="11"/>
  <c r="S8" i="15"/>
  <c r="T8" i="16"/>
  <c r="T8" i="12"/>
  <c r="T8" i="15"/>
  <c r="T8" i="11"/>
  <c r="T8" i="14"/>
  <c r="T8" i="13"/>
  <c r="D8" i="16"/>
  <c r="D8" i="12"/>
  <c r="D8" i="14"/>
  <c r="D8" i="15"/>
  <c r="D8" i="13"/>
  <c r="D8" i="11"/>
  <c r="F8" i="13"/>
  <c r="F8" i="16"/>
  <c r="F8" i="15"/>
  <c r="F8" i="14"/>
  <c r="F8" i="11"/>
  <c r="F8" i="12"/>
  <c r="Y8" i="14"/>
  <c r="Y8" i="11"/>
  <c r="Y8" i="13"/>
  <c r="Y8" i="15"/>
  <c r="Y8" i="16"/>
  <c r="Y8" i="12"/>
  <c r="AF8" i="14"/>
  <c r="AF8" i="15"/>
  <c r="AF8" i="13"/>
  <c r="AF8" i="12"/>
  <c r="AF8" i="16"/>
  <c r="AF8" i="11"/>
  <c r="Z8" i="13"/>
  <c r="Z8" i="11"/>
  <c r="Z8" i="15"/>
  <c r="Z8" i="16"/>
  <c r="Z8" i="12"/>
  <c r="Z8" i="14"/>
  <c r="K8" i="13"/>
  <c r="K8" i="16"/>
  <c r="K8" i="12"/>
  <c r="K8" i="11"/>
  <c r="K8" i="15"/>
  <c r="K8" i="14"/>
  <c r="V8" i="11"/>
  <c r="V8" i="15"/>
  <c r="V8" i="14"/>
  <c r="V8" i="13"/>
  <c r="V8" i="16"/>
  <c r="V8" i="12"/>
  <c r="G8" i="15"/>
  <c r="G8" i="16"/>
  <c r="G8" i="12"/>
  <c r="G8" i="11"/>
  <c r="G8" i="14"/>
  <c r="G8" i="13"/>
  <c r="X8" i="14"/>
  <c r="X8" i="12"/>
  <c r="X8" i="13"/>
  <c r="X8" i="15"/>
  <c r="X8" i="16"/>
  <c r="X8" i="11"/>
  <c r="Q8" i="14"/>
  <c r="Q8" i="11"/>
  <c r="Q8" i="13"/>
  <c r="Q8" i="16"/>
  <c r="Q8" i="12"/>
  <c r="Q8" i="15"/>
  <c r="AE8" i="15"/>
  <c r="AE8" i="12"/>
  <c r="AE8" i="11"/>
  <c r="AE8" i="14"/>
  <c r="AE8" i="13"/>
  <c r="AE8" i="16"/>
  <c r="J8" i="14"/>
  <c r="J8" i="13"/>
  <c r="J8" i="11"/>
  <c r="J8" i="16"/>
  <c r="J8" i="12"/>
  <c r="J8" i="15"/>
  <c r="AA8" i="13"/>
  <c r="AA8" i="14"/>
  <c r="AA8" i="16"/>
  <c r="AA8" i="12"/>
  <c r="AA8" i="11"/>
  <c r="AA8" i="15"/>
  <c r="P8" i="14"/>
  <c r="P8" i="16"/>
  <c r="P8" i="13"/>
  <c r="P8" i="12"/>
  <c r="P8" i="15"/>
  <c r="P8" i="11"/>
  <c r="I8" i="14"/>
  <c r="I8" i="11"/>
  <c r="I8" i="15"/>
  <c r="I8" i="13"/>
  <c r="I8" i="16"/>
  <c r="I8" i="12"/>
  <c r="AB8" i="16"/>
  <c r="AB8" i="12"/>
  <c r="AB8" i="15"/>
  <c r="AB8" i="11"/>
  <c r="AB8" i="14"/>
  <c r="AB8" i="13"/>
  <c r="H8" i="12"/>
  <c r="H8" i="14"/>
  <c r="H8" i="15"/>
  <c r="H8" i="13"/>
  <c r="H8" i="16"/>
  <c r="H8" i="11"/>
  <c r="W8" i="15"/>
  <c r="W8" i="14"/>
  <c r="W8" i="16"/>
  <c r="W8" i="11"/>
  <c r="W8" i="13"/>
  <c r="W8" i="12"/>
  <c r="AJ8" i="16"/>
  <c r="AJ8" i="12"/>
  <c r="AJ8" i="14"/>
  <c r="AJ8" i="15"/>
  <c r="AJ8" i="11"/>
  <c r="AJ8" i="13"/>
  <c r="AC8" i="16"/>
  <c r="AC8" i="12"/>
  <c r="AC8" i="13"/>
  <c r="AC8" i="15"/>
  <c r="AC8" i="14"/>
  <c r="AC8" i="11"/>
  <c r="U8" i="16"/>
  <c r="U8" i="12"/>
  <c r="U8" i="15"/>
  <c r="U8" i="14"/>
  <c r="U8" i="11"/>
  <c r="U8" i="13"/>
  <c r="M8" i="16"/>
  <c r="M8" i="12"/>
  <c r="M8" i="13"/>
  <c r="M8" i="15"/>
  <c r="M8" i="14"/>
  <c r="M8" i="11"/>
  <c r="AH8" i="15"/>
  <c r="AH8" i="13"/>
  <c r="AH8" i="11"/>
  <c r="AH8" i="16"/>
  <c r="AH8" i="12"/>
  <c r="AH8" i="14"/>
  <c r="W6" i="10"/>
  <c r="W6" i="9"/>
  <c r="AC6" i="10"/>
  <c r="U6" i="10"/>
  <c r="L2" i="10"/>
  <c r="U2" i="10"/>
  <c r="L6" i="9"/>
  <c r="T6" i="9"/>
  <c r="AE6" i="10"/>
  <c r="AB6" i="9"/>
  <c r="T2" i="10"/>
  <c r="G6" i="9"/>
  <c r="G2" i="10"/>
  <c r="AE6" i="9"/>
  <c r="P6" i="10"/>
  <c r="AF6" i="10"/>
  <c r="AF6" i="9"/>
  <c r="P6" i="9"/>
  <c r="M2" i="10"/>
  <c r="M6" i="10"/>
  <c r="V2" i="10"/>
  <c r="O6" i="10"/>
  <c r="AK6" i="9"/>
  <c r="O2" i="10"/>
  <c r="V6" i="9"/>
  <c r="J6" i="10"/>
  <c r="J2" i="10"/>
  <c r="H6" i="9"/>
  <c r="D6" i="9"/>
  <c r="N6" i="10"/>
  <c r="N6" i="9"/>
  <c r="J6" i="9"/>
  <c r="N2" i="10"/>
  <c r="I2" i="10"/>
  <c r="H2" i="10"/>
  <c r="X6" i="9"/>
  <c r="X2" i="10"/>
  <c r="I6" i="10"/>
  <c r="Q2" i="10"/>
  <c r="Y6" i="10"/>
  <c r="Q6" i="10"/>
  <c r="AG6" i="10"/>
  <c r="Y2" i="10"/>
  <c r="AD6" i="9"/>
  <c r="AD6" i="10"/>
  <c r="Z2" i="9" l="1"/>
  <c r="Z2" i="10"/>
  <c r="Z10" i="32"/>
  <c r="AA2" i="2"/>
  <c r="C8" i="12"/>
  <c r="B8" i="12"/>
  <c r="B8" i="16"/>
  <c r="C8" i="16"/>
  <c r="C8" i="11"/>
  <c r="B8" i="11"/>
  <c r="C8" i="13"/>
  <c r="B8" i="13"/>
  <c r="C8" i="15"/>
  <c r="B8" i="15"/>
  <c r="B6" i="9"/>
  <c r="C6" i="9"/>
  <c r="C8" i="14"/>
  <c r="B8" i="14"/>
  <c r="AA10" i="32" l="1"/>
  <c r="AB2" i="2"/>
  <c r="AA2" i="9"/>
  <c r="AA2" i="10"/>
  <c r="Z2" i="16"/>
  <c r="Z2" i="12"/>
  <c r="Z2" i="14"/>
  <c r="Z2" i="11"/>
  <c r="Z2" i="13"/>
  <c r="Z2" i="15"/>
  <c r="AA2" i="15" l="1"/>
  <c r="AA2" i="16"/>
  <c r="AA2" i="13"/>
  <c r="AA2" i="12"/>
  <c r="AA2" i="14"/>
  <c r="AA2" i="11"/>
  <c r="AB2" i="9"/>
  <c r="AB2" i="10"/>
  <c r="AB10" i="32"/>
  <c r="AC2" i="2"/>
  <c r="AC10" i="32" l="1"/>
  <c r="AD2" i="2"/>
  <c r="AC2" i="9"/>
  <c r="AC2" i="10"/>
  <c r="AB2" i="15"/>
  <c r="AB2" i="12"/>
  <c r="AB2" i="13"/>
  <c r="AB2" i="16"/>
  <c r="AB2" i="11"/>
  <c r="AB2" i="14"/>
  <c r="AD2" i="9" l="1"/>
  <c r="AD2" i="10"/>
  <c r="AC2" i="14"/>
  <c r="AC2" i="12"/>
  <c r="AC2" i="13"/>
  <c r="AC2" i="15"/>
  <c r="AC2" i="11"/>
  <c r="AC2" i="16"/>
  <c r="AD10" i="32"/>
  <c r="AE2" i="2"/>
  <c r="AE2" i="9" l="1"/>
  <c r="AE2" i="10"/>
  <c r="AE10" i="32"/>
  <c r="AF2" i="2"/>
  <c r="AD2" i="13"/>
  <c r="AD2" i="14"/>
  <c r="AD2" i="15"/>
  <c r="AD2" i="12"/>
  <c r="AD2" i="16"/>
  <c r="AD2" i="11"/>
  <c r="AF2" i="9" l="1"/>
  <c r="AF2" i="10"/>
  <c r="AF10" i="32"/>
  <c r="AG2" i="2"/>
  <c r="AE2" i="16"/>
  <c r="AE2" i="14"/>
  <c r="AE2" i="15"/>
  <c r="AE2" i="11"/>
  <c r="AE2" i="13"/>
  <c r="AE2" i="12"/>
  <c r="AG2" i="9" l="1"/>
  <c r="AG2" i="10"/>
  <c r="AG10" i="32"/>
  <c r="AH2" i="2"/>
  <c r="AF2" i="13"/>
  <c r="AF2" i="11"/>
  <c r="AF2" i="16"/>
  <c r="AF2" i="12"/>
  <c r="AF2" i="14"/>
  <c r="AF2" i="15"/>
  <c r="AH2" i="9" l="1"/>
  <c r="AH2" i="10"/>
  <c r="AH10" i="32"/>
  <c r="AI2" i="2"/>
  <c r="AG2" i="14"/>
  <c r="AG2" i="12"/>
  <c r="AG2" i="13"/>
  <c r="AG2" i="15"/>
  <c r="AG2" i="16"/>
  <c r="AG2" i="11"/>
  <c r="AI2" i="9" l="1"/>
  <c r="AI2" i="10"/>
  <c r="AI10" i="32"/>
  <c r="AJ2" i="2"/>
  <c r="AH2" i="14"/>
  <c r="AH2" i="13"/>
  <c r="AH2" i="15"/>
  <c r="AH2" i="11"/>
  <c r="AH2" i="16"/>
  <c r="AH2" i="12"/>
  <c r="AJ2" i="9" l="1"/>
  <c r="AJ2" i="10"/>
  <c r="AJ10" i="32"/>
  <c r="AK10" i="32" s="1"/>
  <c r="AK2" i="2"/>
  <c r="AI2" i="16"/>
  <c r="AI2" i="15"/>
  <c r="AI2" i="12"/>
  <c r="AI2" i="13"/>
  <c r="AI2" i="14"/>
  <c r="AI2" i="11"/>
  <c r="AK2" i="9" l="1"/>
  <c r="AK2" i="10"/>
  <c r="AJ2" i="13"/>
  <c r="AJ2" i="14"/>
  <c r="AJ2" i="12"/>
  <c r="AJ2" i="16"/>
  <c r="AJ2" i="11"/>
  <c r="AJ2" i="15"/>
  <c r="AK2" i="14" l="1"/>
  <c r="AK2" i="16"/>
  <c r="AK2" i="15"/>
  <c r="AK2" i="11"/>
  <c r="AK2" i="12"/>
  <c r="AK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Camila Callegari</author>
  </authors>
  <commentList>
    <comment ref="B15" authorId="0" shapeId="0" xr:uid="{B075B133-2E32-4007-A02E-F5BCB9C84B13}">
      <text>
        <r>
          <rPr>
            <sz val="11"/>
            <color indexed="81"/>
            <rFont val="Tahoma"/>
            <family val="2"/>
          </rPr>
          <t>US value</t>
        </r>
      </text>
    </comment>
    <comment ref="B24" authorId="0" shapeId="0" xr:uid="{BB49BF95-33AC-44DE-9730-1F72607F21CB}">
      <text>
        <r>
          <rPr>
            <sz val="11"/>
            <color indexed="81"/>
            <rFont val="Tahoma"/>
            <family val="2"/>
          </rPr>
          <t>US value</t>
        </r>
      </text>
    </comment>
  </commentList>
</comments>
</file>

<file path=xl/sharedStrings.xml><?xml version="1.0" encoding="utf-8"?>
<sst xmlns="http://schemas.openxmlformats.org/spreadsheetml/2006/main" count="2512" uniqueCount="1216">
  <si>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</si>
  <si>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</si>
  <si>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</si>
  <si>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</si>
  <si>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</si>
  <si>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</si>
  <si>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</si>
  <si>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</si>
  <si>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</si>
  <si>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</si>
  <si>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</si>
  <si>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</si>
  <si>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</si>
  <si>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</si>
  <si>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</si>
  <si>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</si>
  <si>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</si>
  <si>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</si>
  <si>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</si>
  <si>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</si>
  <si>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</si>
  <si>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</si>
  <si>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</si>
  <si>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</si>
  <si>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</si>
  <si>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</si>
  <si>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</si>
  <si>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</si>
  <si>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</si>
  <si>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</si>
  <si>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</si>
  <si>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</si>
  <si>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</si>
  <si>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</si>
  <si>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</si>
  <si>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</si>
  <si>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</si>
  <si>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</si>
  <si>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</si>
  <si>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</si>
  <si>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</si>
  <si>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</si>
  <si>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</si>
  <si>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</si>
  <si>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</si>
  <si>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</si>
  <si>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</si>
  <si>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</si>
  <si>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</si>
  <si>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</si>
  <si>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</si>
  <si>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</si>
  <si>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</si>
  <si>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</si>
  <si>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</si>
  <si>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</si>
  <si>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</si>
  <si>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</si>
  <si>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</si>
  <si>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</si>
  <si>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</si>
  <si>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</si>
  <si>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</si>
  <si>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</si>
  <si>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</si>
  <si>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</si>
  <si>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</si>
  <si>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</si>
  <si>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</si>
  <si>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</si>
  <si>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</si>
  <si>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</si>
  <si>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</si>
  <si>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</si>
  <si>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</si>
  <si>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</si>
  <si>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</si>
  <si>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</si>
  <si>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</si>
  <si>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</si>
  <si>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</si>
  <si>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</si>
  <si>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</si>
  <si>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</si>
  <si>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</si>
  <si>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</si>
  <si>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</si>
  <si>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</si>
  <si>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</si>
  <si>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</si>
  <si>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</si>
  <si>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</si>
  <si>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</si>
  <si>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</si>
  <si>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</si>
  <si>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</si>
  <si>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</si>
  <si>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</si>
  <si>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</si>
  <si>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</si>
  <si>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</si>
  <si>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</si>
  <si>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</si>
  <si>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</si>
  <si>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</si>
  <si>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</si>
  <si>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</si>
  <si>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</si>
  <si>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</si>
  <si>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</si>
  <si>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</si>
  <si>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</si>
  <si>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</si>
  <si>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</si>
  <si>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</si>
  <si>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</si>
  <si>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</si>
  <si>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</si>
  <si>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</si>
  <si>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</si>
  <si>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</si>
  <si>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</si>
  <si>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</si>
  <si>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</si>
  <si>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</si>
  <si>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</si>
  <si>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</si>
  <si>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</si>
  <si>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</si>
  <si>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</si>
  <si>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</si>
  <si>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</si>
  <si>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</si>
  <si>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</si>
  <si>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</si>
  <si>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</si>
  <si>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</si>
  <si>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</si>
  <si>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</si>
  <si>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</si>
  <si>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</si>
  <si>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</si>
  <si>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</si>
  <si>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</si>
  <si>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</si>
  <si>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</si>
  <si>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</si>
  <si>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</si>
  <si>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</si>
  <si>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</si>
  <si>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</si>
  <si>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</si>
  <si>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</si>
  <si>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</si>
  <si>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</si>
  <si>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</si>
  <si>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</si>
  <si>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</si>
  <si>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</si>
  <si>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</si>
  <si>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</si>
  <si>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</si>
  <si>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</si>
  <si>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</si>
  <si>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</si>
  <si>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</si>
  <si>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</si>
  <si>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</si>
  <si>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</si>
  <si>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</si>
  <si>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</si>
  <si>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</si>
  <si>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</si>
  <si>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</si>
  <si>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</si>
  <si>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</si>
  <si>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</si>
  <si>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</si>
  <si>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</si>
  <si>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</si>
  <si>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</si>
  <si>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</si>
  <si>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</si>
  <si>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</si>
  <si>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</si>
  <si>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</si>
  <si>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</si>
  <si>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</si>
  <si>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</si>
  <si>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</si>
  <si>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</si>
  <si>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</si>
  <si>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</si>
  <si>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</si>
  <si>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</si>
  <si>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</si>
  <si>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</si>
  <si>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</si>
  <si>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</si>
  <si>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</si>
  <si>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</si>
  <si>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</si>
  <si>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</si>
  <si>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</si>
  <si>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</si>
  <si>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</si>
  <si>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</si>
  <si>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</si>
  <si>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</si>
  <si>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</si>
  <si>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</si>
  <si>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</si>
  <si>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</si>
  <si>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</si>
  <si>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</si>
  <si>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</si>
  <si>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</si>
  <si>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</si>
  <si>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</si>
  <si>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</si>
  <si>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</si>
  <si>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</si>
  <si>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</si>
  <si>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</si>
  <si>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</si>
  <si>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</si>
  <si>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</si>
  <si>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</si>
  <si>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</si>
  <si>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</si>
  <si>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</si>
  <si>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</si>
  <si>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</si>
  <si>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</si>
  <si>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</si>
  <si>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</si>
  <si>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</si>
  <si>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</si>
  <si>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</si>
  <si>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</si>
  <si>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</si>
  <si>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</si>
  <si>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</si>
  <si>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</si>
  <si>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</si>
  <si>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</si>
  <si>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</si>
  <si>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</si>
  <si>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</si>
  <si>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</si>
  <si>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</si>
  <si>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</si>
  <si>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</si>
  <si>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</si>
  <si>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</si>
  <si>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</si>
  <si>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</si>
  <si>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</si>
  <si>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</si>
  <si>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</si>
  <si>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</si>
  <si>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</si>
  <si>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</si>
  <si>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</si>
  <si>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</si>
  <si>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</si>
  <si>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</si>
  <si>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</si>
  <si>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</si>
  <si>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</si>
  <si>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</si>
  <si>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</si>
  <si>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</si>
  <si>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</si>
  <si>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</si>
  <si>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</si>
  <si>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</si>
  <si>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</si>
  <si>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</si>
  <si>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</si>
  <si>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</si>
  <si>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</si>
  <si>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</si>
  <si>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</si>
  <si>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</si>
  <si>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</si>
  <si>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</si>
  <si>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</si>
  <si>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</si>
  <si>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</si>
  <si>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</si>
  <si>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</si>
  <si>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</si>
  <si>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</si>
  <si>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</si>
  <si>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</si>
  <si>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</si>
  <si>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</si>
  <si>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</si>
  <si>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</si>
  <si>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</si>
  <si>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</si>
  <si>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</si>
  <si>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</si>
  <si>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</si>
  <si>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</si>
  <si>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</si>
  <si>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</si>
  <si>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</si>
  <si>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</si>
  <si>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</si>
  <si>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</si>
  <si>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</si>
  <si>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</si>
  <si>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</si>
  <si>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</si>
  <si>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</si>
  <si>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</si>
  <si>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</si>
  <si>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</si>
  <si>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</si>
  <si>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</si>
  <si>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</si>
  <si>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</si>
  <si>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</si>
  <si>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</si>
  <si>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</si>
  <si>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</si>
  <si>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</si>
  <si>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</si>
  <si>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</si>
  <si>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</si>
  <si>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</si>
  <si>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</si>
  <si>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</si>
  <si>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</si>
  <si>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</si>
  <si>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</si>
  <si>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</si>
  <si>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</si>
  <si>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</si>
  <si>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</si>
  <si>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</si>
  <si>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</si>
  <si>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</si>
  <si>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</si>
  <si>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</si>
  <si>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</si>
  <si>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</si>
  <si>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</si>
  <si>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</si>
  <si>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</si>
  <si>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</si>
  <si>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</si>
  <si>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</si>
  <si>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</si>
  <si>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</si>
  <si>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</si>
  <si>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</si>
  <si>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</si>
  <si>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</si>
  <si>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</si>
  <si>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</si>
  <si>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</si>
  <si>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</si>
  <si>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</si>
  <si>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</si>
  <si>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</si>
  <si>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</si>
  <si>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</si>
  <si>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</si>
  <si>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</si>
  <si>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</si>
  <si>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</si>
  <si>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</si>
  <si>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</si>
  <si>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</si>
  <si>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</si>
  <si>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</si>
  <si>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</si>
  <si>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</si>
  <si>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</si>
  <si>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</si>
  <si>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</si>
  <si>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</si>
  <si>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</si>
  <si>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</si>
  <si>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</si>
  <si>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</si>
  <si>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</si>
  <si>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</si>
  <si>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</si>
  <si>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</si>
  <si>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</si>
  <si>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</si>
  <si>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</si>
  <si>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</si>
  <si>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</si>
  <si>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</si>
  <si>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</si>
  <si>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</si>
  <si>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</si>
  <si>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</si>
  <si>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</si>
  <si>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</si>
  <si>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</si>
  <si>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</si>
  <si>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</si>
  <si>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</si>
  <si>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</si>
  <si>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</si>
  <si>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</si>
  <si>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</si>
  <si>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</si>
  <si>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</si>
  <si>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</si>
  <si>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</si>
  <si>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</si>
  <si>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</si>
  <si>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</si>
  <si>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</si>
  <si>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</si>
  <si>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</si>
  <si>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</si>
  <si>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</si>
  <si>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</si>
  <si>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</si>
  <si>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</si>
  <si>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</si>
  <si>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</si>
  <si>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</si>
  <si>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</si>
  <si>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</si>
  <si>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</si>
  <si>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</si>
  <si>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</si>
  <si>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</si>
  <si>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</si>
  <si>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</si>
  <si>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</si>
  <si>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</si>
  <si>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</si>
  <si>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</si>
  <si>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</si>
  <si>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</si>
  <si>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</si>
  <si>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</si>
  <si>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</si>
  <si>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</si>
  <si>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</si>
  <si>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</si>
  <si>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</si>
  <si>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</si>
  <si>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</si>
  <si>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</si>
  <si>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</si>
  <si>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</si>
  <si>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</si>
  <si>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</si>
  <si>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</si>
  <si>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</si>
  <si>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</si>
  <si>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</si>
  <si>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</si>
  <si>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</si>
  <si>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</si>
  <si>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</si>
  <si>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</si>
  <si>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</si>
  <si>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</si>
  <si>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</si>
  <si>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</si>
  <si>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</si>
  <si>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</si>
  <si>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</si>
  <si>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</si>
  <si>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</si>
  <si>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</si>
  <si>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</si>
  <si>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</si>
  <si>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</si>
  <si>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</si>
  <si>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</si>
  <si>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</si>
  <si>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</si>
  <si>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</si>
  <si>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</si>
  <si>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</si>
  <si>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</si>
  <si>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</si>
  <si>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</si>
  <si>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</si>
  <si>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</si>
  <si>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</si>
  <si>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</si>
  <si>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</si>
  <si>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</si>
  <si>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</si>
  <si>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</si>
  <si>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</si>
  <si>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</si>
  <si>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</si>
  <si>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</si>
  <si>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</si>
  <si>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</si>
  <si>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</si>
  <si>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</si>
  <si>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</si>
  <si>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</si>
  <si>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</si>
  <si>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</si>
  <si>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</si>
  <si>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</si>
  <si>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</si>
  <si>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</si>
  <si>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</si>
  <si>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</si>
  <si>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</si>
  <si>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</si>
  <si>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</si>
  <si>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</si>
  <si>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</si>
  <si>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</si>
  <si>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</si>
  <si>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</si>
  <si>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</si>
  <si>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</si>
  <si>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</si>
  <si>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</si>
  <si>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</si>
  <si>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</si>
  <si>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</si>
  <si>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</si>
  <si>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</si>
  <si>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</si>
  <si>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</si>
  <si>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</si>
  <si>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</si>
  <si>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</si>
  <si>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</si>
  <si>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</si>
  <si>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</si>
  <si>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</si>
  <si>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</si>
  <si>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</si>
  <si>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</si>
  <si>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</si>
  <si>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</si>
  <si>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</si>
  <si>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</si>
  <si>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</si>
  <si>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</si>
  <si>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</si>
  <si>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</si>
  <si>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</si>
  <si>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</si>
  <si>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</si>
  <si>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</si>
  <si>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</si>
  <si>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</si>
  <si>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</si>
  <si>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</si>
  <si>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</si>
  <si>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</si>
  <si>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</si>
  <si>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</si>
  <si>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</si>
  <si>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</si>
  <si>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</si>
  <si>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</si>
  <si>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</si>
  <si>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</si>
  <si>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</si>
  <si>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</si>
  <si>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</si>
  <si>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</si>
  <si>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</si>
  <si>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</si>
  <si>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</si>
  <si>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</si>
  <si>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</si>
  <si>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</si>
  <si>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</si>
  <si>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</si>
  <si>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</si>
  <si>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</si>
  <si>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</si>
  <si>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</si>
  <si>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</si>
  <si>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</si>
  <si>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</si>
  <si>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</si>
  <si>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</si>
  <si>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</si>
  <si>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</si>
  <si>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</si>
  <si>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</si>
  <si>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</si>
  <si>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</si>
  <si>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</si>
  <si>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</si>
  <si>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</si>
  <si>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</si>
  <si>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</si>
  <si>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</si>
  <si>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</si>
  <si>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</si>
  <si>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</si>
  <si>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</si>
  <si>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</si>
  <si>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</si>
  <si>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</si>
  <si>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</si>
  <si>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</si>
  <si>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</si>
  <si>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</si>
  <si>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</si>
  <si>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</si>
  <si>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</si>
  <si>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</si>
  <si>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</si>
  <si>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</si>
  <si>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</si>
  <si>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</si>
  <si>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</si>
  <si>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</si>
  <si>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</si>
  <si>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</si>
  <si>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</si>
  <si>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</si>
  <si>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</si>
  <si>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</si>
  <si>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</si>
  <si>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</si>
  <si>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</si>
  <si>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</si>
  <si>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</si>
  <si>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</si>
  <si>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</si>
  <si>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</si>
  <si>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</si>
  <si>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</si>
  <si>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</si>
  <si>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</si>
  <si>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</si>
  <si>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</si>
  <si>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</si>
  <si>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</si>
  <si>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</si>
  <si>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</si>
  <si>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</si>
  <si>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</si>
  <si>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</si>
  <si>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</si>
  <si>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</si>
  <si>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</si>
  <si>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</si>
  <si>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</si>
  <si>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</si>
  <si>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</si>
  <si>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</si>
  <si>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</si>
  <si>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</si>
  <si>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</si>
  <si>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</si>
  <si>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</si>
  <si>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</si>
  <si>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</si>
  <si>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</si>
  <si>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</si>
  <si>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</si>
  <si>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</si>
  <si>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</si>
  <si>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</si>
  <si>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</si>
  <si>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</si>
  <si>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</si>
  <si>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</si>
  <si>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</si>
  <si>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</si>
  <si>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</si>
  <si>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</si>
  <si>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</si>
  <si>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</si>
  <si>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</si>
  <si>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</si>
  <si>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</si>
  <si>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</si>
  <si>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</si>
  <si>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</si>
  <si>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</si>
  <si>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</si>
  <si>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</si>
  <si>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</si>
  <si>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</si>
  <si>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</si>
  <si>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</si>
  <si>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</si>
  <si>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</si>
  <si>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</si>
  <si>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</si>
  <si>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</si>
  <si>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</si>
  <si>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</si>
  <si>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</si>
  <si>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</si>
  <si>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</si>
  <si>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</si>
  <si>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</si>
  <si>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</si>
  <si>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</si>
  <si>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</si>
  <si>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</si>
  <si>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</si>
  <si>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</si>
  <si>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</si>
  <si>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</si>
  <si>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</si>
  <si>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</si>
  <si>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</si>
  <si>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</si>
  <si>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</si>
  <si>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</si>
  <si>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</si>
  <si>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</si>
  <si>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</si>
  <si>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</si>
  <si>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</si>
  <si>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</si>
  <si>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</si>
  <si>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</si>
  <si>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</si>
  <si>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</si>
  <si>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</si>
  <si>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</si>
  <si>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</si>
  <si>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</si>
  <si>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</si>
  <si>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</si>
  <si>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</si>
  <si>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</si>
  <si>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</si>
  <si>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</si>
  <si>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</si>
  <si>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</si>
  <si>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</si>
  <si>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</si>
  <si>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</si>
  <si>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</si>
  <si>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</si>
  <si>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</si>
  <si>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</si>
  <si>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</si>
  <si>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</si>
  <si>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</si>
  <si>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</si>
  <si>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</si>
  <si>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</si>
  <si>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</si>
  <si>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</si>
  <si>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</si>
  <si>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</si>
  <si>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</si>
  <si>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</si>
  <si>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</si>
  <si>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</si>
  <si>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</si>
  <si>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</si>
  <si>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</si>
  <si>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</si>
  <si>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</si>
  <si>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</si>
  <si>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</si>
  <si>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</si>
  <si>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</si>
  <si>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</si>
  <si>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</si>
  <si>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</si>
  <si>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</si>
  <si>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</si>
  <si>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</si>
  <si>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</si>
  <si>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</si>
  <si>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</si>
  <si>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</si>
  <si>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</si>
  <si>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</si>
  <si>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</si>
  <si>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</si>
  <si>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</si>
  <si>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</si>
  <si>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</si>
  <si>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</si>
  <si>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</si>
  <si>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</si>
  <si>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</si>
  <si>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</si>
  <si>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</si>
  <si>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</si>
  <si>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</si>
  <si>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</si>
  <si>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</si>
  <si>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</si>
  <si>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</si>
  <si>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</si>
  <si>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</si>
  <si>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</si>
  <si>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</si>
  <si>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</si>
  <si>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</si>
  <si>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</si>
  <si>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</si>
  <si>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Sources for boat prices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</si>
  <si>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</si>
  <si>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</si>
  <si>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</si>
  <si>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</si>
  <si>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</si>
  <si>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</si>
  <si>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</si>
  <si>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</si>
  <si>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</si>
  <si>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</si>
  <si>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</si>
  <si>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</si>
  <si>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</si>
  <si>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</si>
  <si>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</si>
  <si>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</si>
  <si>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</si>
  <si>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</si>
  <si>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</si>
  <si>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</si>
  <si>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</si>
  <si>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</si>
  <si>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</si>
  <si>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</si>
  <si>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</si>
  <si>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</si>
  <si>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</si>
  <si>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</si>
  <si>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</si>
  <si>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</si>
  <si>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</si>
  <si>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</si>
  <si>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</si>
  <si>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</si>
  <si>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</si>
  <si>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</si>
  <si>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</si>
  <si>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</si>
  <si>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</si>
  <si>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</si>
  <si>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</si>
  <si>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</si>
  <si>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</si>
  <si>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</si>
  <si>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</si>
  <si>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</si>
  <si>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</si>
  <si>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</si>
  <si>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</si>
  <si>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</si>
  <si>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</si>
  <si>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</si>
  <si>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</si>
  <si>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</si>
  <si>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</si>
  <si>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</si>
  <si>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</si>
  <si>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</si>
  <si>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</si>
  <si>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</si>
  <si>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</si>
  <si>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</si>
  <si>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</si>
  <si>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</si>
  <si>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</si>
  <si>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</si>
  <si>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</si>
  <si>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</si>
  <si>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</si>
  <si>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</si>
  <si>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</si>
  <si>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</si>
  <si>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</si>
  <si>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</si>
  <si>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</si>
  <si>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</si>
  <si>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</si>
  <si>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</si>
  <si>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</si>
  <si>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</si>
  <si>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</si>
  <si>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</si>
  <si>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</si>
  <si>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</si>
  <si>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</si>
  <si>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</si>
  <si>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</si>
  <si>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</si>
  <si>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</si>
  <si>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</si>
  <si>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</si>
  <si>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</si>
  <si>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</si>
  <si>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</si>
  <si>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</si>
  <si>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</si>
  <si>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</si>
  <si>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</si>
  <si>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</si>
  <si>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</si>
  <si>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</si>
  <si>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</si>
  <si>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</si>
  <si>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</si>
  <si>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</si>
  <si>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</si>
  <si>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</si>
  <si>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</si>
  <si>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</si>
  <si>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</si>
  <si>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</si>
  <si>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</si>
  <si>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</si>
  <si>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</si>
  <si>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</si>
  <si>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</si>
  <si>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</si>
  <si>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</si>
  <si>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</si>
  <si>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</si>
  <si>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</si>
  <si>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</si>
  <si>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</si>
  <si>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</si>
  <si>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</si>
  <si>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</si>
  <si>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</si>
  <si>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</si>
  <si>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</si>
  <si>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</si>
  <si>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</si>
  <si>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</si>
  <si>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</si>
  <si>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</si>
  <si>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</si>
  <si>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</si>
  <si>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</si>
  <si>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</si>
  <si>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</si>
  <si>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</si>
  <si>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</si>
  <si>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</si>
  <si>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</si>
  <si>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</si>
  <si>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</si>
  <si>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</si>
  <si>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</si>
  <si>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</si>
  <si>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</si>
  <si>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</si>
  <si>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</si>
  <si>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</si>
  <si>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</si>
  <si>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</si>
  <si>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</si>
  <si>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</si>
  <si>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</si>
  <si>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</si>
  <si>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</si>
  <si>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</si>
  <si>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</si>
  <si>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</si>
  <si>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</si>
  <si>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</si>
  <si>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</si>
  <si>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</si>
  <si>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</si>
  <si>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</si>
  <si>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</si>
  <si>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</si>
  <si>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</si>
  <si>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</si>
  <si>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</si>
  <si>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</si>
  <si>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</si>
  <si>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</si>
  <si>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</si>
  <si>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</si>
  <si>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</si>
  <si>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</si>
  <si>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</si>
  <si>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</si>
  <si>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</si>
  <si>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</si>
  <si>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</si>
  <si>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</si>
  <si>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</si>
  <si>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</si>
  <si>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</si>
  <si>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</si>
  <si>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</si>
  <si>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</si>
  <si>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</si>
  <si>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</si>
  <si>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</si>
  <si>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</si>
  <si>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</si>
  <si>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</si>
  <si>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</si>
  <si>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</si>
  <si>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</si>
  <si>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</si>
  <si>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</si>
  <si>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</si>
  <si>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</si>
  <si>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</si>
  <si>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</si>
  <si>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</si>
  <si>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</si>
  <si>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</si>
  <si>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</si>
  <si>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</si>
  <si>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</si>
  <si>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</si>
  <si>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</si>
  <si>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</si>
  <si>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</si>
  <si>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</si>
  <si>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</si>
  <si>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</si>
  <si>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</si>
  <si>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</si>
  <si>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</si>
  <si>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</si>
  <si>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</si>
  <si>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</si>
  <si>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</si>
  <si>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</si>
  <si>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</si>
  <si>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</si>
  <si>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</si>
  <si>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</si>
  <si>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</si>
  <si>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</si>
  <si>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</si>
  <si>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</si>
  <si>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</si>
  <si>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</si>
  <si>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</si>
  <si>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</si>
  <si>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</si>
  <si>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</si>
  <si>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</si>
  <si>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</si>
  <si>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</si>
  <si>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</si>
  <si>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</si>
  <si>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</si>
  <si>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</si>
  <si>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</si>
  <si>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</si>
  <si>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</si>
  <si>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</si>
  <si>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</si>
  <si>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</si>
  <si>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</si>
  <si>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</si>
  <si>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</si>
  <si>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</si>
  <si>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</si>
  <si>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</si>
  <si>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</si>
  <si>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</si>
  <si>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</si>
  <si>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</si>
  <si>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</si>
  <si>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</si>
  <si>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</si>
  <si>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</si>
  <si>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</si>
  <si>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</si>
  <si>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</si>
  <si>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</si>
  <si>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</si>
  <si>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</si>
  <si>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</si>
  <si>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</si>
  <si>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</si>
  <si>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</si>
  <si>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</si>
  <si>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</si>
  <si>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</si>
  <si>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</si>
  <si>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</si>
  <si>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</si>
  <si>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</si>
  <si>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</si>
  <si>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</si>
  <si>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</si>
  <si>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</si>
  <si>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</si>
  <si>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</si>
  <si>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</si>
  <si>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</si>
  <si>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</si>
  <si>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</si>
  <si>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</si>
  <si>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</si>
  <si>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</si>
  <si>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</si>
  <si>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</si>
  <si>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</si>
  <si>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</si>
  <si>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</si>
  <si>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</si>
  <si>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</si>
  <si>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</si>
  <si>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</si>
  <si>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</si>
  <si>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</si>
  <si>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</si>
  <si>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</si>
  <si>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</si>
  <si>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</si>
  <si>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</si>
  <si>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</si>
  <si>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</si>
  <si>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</si>
  <si>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</si>
  <si>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</si>
  <si>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</si>
  <si>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</si>
  <si>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</si>
  <si>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</si>
  <si>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</si>
  <si>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</si>
  <si>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</si>
  <si>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</si>
  <si>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</si>
  <si>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</si>
  <si>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</si>
  <si>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</si>
  <si>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</si>
  <si>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</si>
  <si>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</si>
  <si>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</si>
  <si>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</si>
  <si>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</si>
  <si>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</si>
  <si>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</si>
  <si>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</si>
  <si>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</si>
  <si>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</si>
  <si>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</si>
  <si>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</si>
  <si>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</si>
  <si>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</si>
  <si>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</si>
  <si>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</si>
  <si>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</si>
  <si>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</si>
  <si>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</si>
  <si>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</si>
  <si>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</si>
  <si>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</si>
  <si>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257</t>
  </si>
  <si>
    <t>Table 98 - Average Costs of Road Passenger Transport Vehicles</t>
  </si>
  <si>
    <t>LDV - psgr</t>
  </si>
  <si>
    <t>motorbike - psgr</t>
  </si>
  <si>
    <t>Vehicle</t>
  </si>
  <si>
    <t>Motor</t>
  </si>
  <si>
    <t xml:space="preserve"> Category Costs (2012US$)</t>
  </si>
  <si>
    <t>Motorcycles</t>
  </si>
  <si>
    <t>Otto/Petrol</t>
  </si>
  <si>
    <t>Otto / Flex Fuel</t>
  </si>
  <si>
    <t>Automobiles</t>
  </si>
  <si>
    <t>Otto/Ethanol</t>
  </si>
  <si>
    <t xml:space="preserve">Hybrid / Flex Fuel </t>
  </si>
  <si>
    <t>Plug-in / Flex Fuel and Electricity</t>
  </si>
  <si>
    <t>Battery / Electricity</t>
  </si>
  <si>
    <t>Light commercials</t>
  </si>
  <si>
    <t xml:space="preserve">Diesel minibus </t>
  </si>
  <si>
    <t xml:space="preserve">Diesel city buses </t>
  </si>
  <si>
    <t xml:space="preserve">Diesel road buses </t>
  </si>
  <si>
    <t>Passenger Ships (passenger vessels carrying 2000 people)</t>
  </si>
  <si>
    <t>We assumed a value of $500,000 for passenger ships.</t>
  </si>
  <si>
    <t>https://www.oceanmarine.com/catalog.cfm?Passenger%2DVessels&amp;category_current=18</t>
  </si>
  <si>
    <t>passenger -Ships</t>
  </si>
  <si>
    <t>This is based on examination of price listings and articles at the sources listed below</t>
  </si>
  <si>
    <t>Passenger Vessels</t>
  </si>
  <si>
    <t>Ocean Marine</t>
  </si>
  <si>
    <t>For details, see the "ships-psg" tab.</t>
  </si>
  <si>
    <t>Otto/LPG</t>
  </si>
  <si>
    <t>Vehicle costs were estimated according to table 98, which expresses the average vehicle prices in the national market for road technologies</t>
  </si>
  <si>
    <t>For LDV psg hydrogen vehicles we assumed the US values at start year and an decrease of 1% in prices per year</t>
  </si>
  <si>
    <t>For motorbike psg battery electric vehicles we assumed the US values at start year and an decrease of 1% in prices per year</t>
  </si>
  <si>
    <t>The price of fossil fuels and standard vehicles is hold constant over time</t>
  </si>
  <si>
    <t>Due to the lack of data for the Brazilian case, only the variables of road (psg LDV, psg motorbike, psg HDV) and water passenger transportation (ships-psgr) were updated in the Brazilian model.</t>
  </si>
  <si>
    <t>HDV psgr</t>
  </si>
  <si>
    <t>We update the prices for the Brazil Model, see "psgr-road" tab.</t>
  </si>
  <si>
    <t>In the Brazil Model the prices of diesel and gasolina vehicles were updated, see "psgr-road" tab.</t>
  </si>
  <si>
    <t>For passenger LDV, we update the prices for the Brazil Model, see "psgr-road"  tab.</t>
  </si>
  <si>
    <t>translation</t>
  </si>
  <si>
    <t>HDV - psgr (Bus)</t>
  </si>
  <si>
    <t>For the other categories, the American standard was used, which does not represent great disparities in relation to the Brazilian context.</t>
  </si>
  <si>
    <t>from the passenger HDVs category, especified by the US methodology.</t>
  </si>
  <si>
    <t>for freight HDVs we assumed the US method</t>
  </si>
  <si>
    <t>for freight LDVs we assumed the US method</t>
  </si>
  <si>
    <t>US method</t>
  </si>
  <si>
    <t>To estimate the prices of non traditional powertrain we assumed the US method, see below.</t>
  </si>
  <si>
    <t>rail</t>
  </si>
  <si>
    <t>The american values and methods applied in the Brazil model are highlighted in the colour alongside.</t>
  </si>
  <si>
    <t>The variables changed in Brazil model are highlighted using the colour alongside.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</si>
</sst>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0.0%"/>
    <numFmt numFmtId="166" formatCode="#,##0.0"/>
    <numFmt numFmtId="167" formatCode="&quot;$&quot;#,##0"/>
    <numFmt numFmtId="168" formatCode="#,##0.000"/>
    <numFmt numFmtId="169" formatCode="0.000"/>
    <numFmt numFmtId="170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1"/>
      <name val="Tahom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5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6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0" applyNumberFormat="1"/>
    <xf numFmtId="167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5" fontId="4" fillId="0" borderId="2" xfId="3" applyNumberFormat="1" applyFill="1" applyAlignment="1">
      <alignment horizontal="right" wrapText="1"/>
    </xf>
    <xf numFmtId="166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9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70" fontId="0" fillId="0" borderId="0" xfId="0" applyNumberFormat="1"/>
    <xf numFmtId="170" fontId="0" fillId="5" borderId="0" xfId="0" applyNumberFormat="1" applyFill="1"/>
    <xf numFmtId="0" fontId="1" fillId="4" borderId="0" xfId="0" applyFont="1" applyFill="1"/>
    <xf numFmtId="0" fontId="1" fillId="2" borderId="0" xfId="0" applyFont="1" applyFill="1" applyAlignment="1">
      <alignment horizontal="left" vertical="center"/>
    </xf>
    <xf numFmtId="3" fontId="0" fillId="0" borderId="0" xfId="0" applyNumberFormat="1"/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2" fontId="0" fillId="6" borderId="0" xfId="0" applyNumberFormat="1" applyFill="1"/>
    <xf numFmtId="2" fontId="0" fillId="0" borderId="0" xfId="0" applyNumberFormat="1" applyFill="1"/>
    <xf numFmtId="0" fontId="13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9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left"/>
    </xf>
    <xf numFmtId="0" fontId="0" fillId="6" borderId="0" xfId="0" applyFont="1" applyFill="1" applyAlignment="1">
      <alignment horizontal="right"/>
    </xf>
    <xf numFmtId="0" fontId="8" fillId="0" borderId="0" xfId="0" applyFont="1"/>
    <xf numFmtId="0" fontId="0" fillId="0" borderId="5" xfId="0" applyBorder="1" applyAlignment="1">
      <alignment horizontal="left" vertical="center"/>
    </xf>
    <xf numFmtId="0" fontId="2" fillId="0" borderId="1" xfId="2" applyFont="1" applyFill="1" applyBorder="1" applyAlignment="1">
      <alignment wrapText="1"/>
    </xf>
    <xf numFmtId="0" fontId="0" fillId="5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2" fontId="0" fillId="3" borderId="0" xfId="0" applyNumberFormat="1" applyFill="1"/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57149</xdr:rowOff>
    </xdr:from>
    <xdr:to>
      <xdr:col>12</xdr:col>
      <xdr:colOff>1877</xdr:colOff>
      <xdr:row>27</xdr:row>
      <xdr:rowOff>75438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9F02F-F1D7-4235-8A31-8A414B0B5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49"/>
          <a:ext cx="7317077" cy="4780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oceanmarine.com/catalog.cfm?Passenger%2DVessels&amp;category_current=18" TargetMode="External"/><Relationship Id="rId4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ceanmarine.com/catalog.cfm?Passenger%2DVessels&amp;category_current=1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zoomScale="175" zoomScaleNormal="175" workbookViewId="0">
      <selection activeCell="B60" sqref="B60"/>
    </sheetView>
  </sheetViews>
  <sheetFormatPr defaultRowHeight="15" x14ac:dyDescent="0.25"/>
  <cols>
    <col min="1" max="1" width="14.42578125" customWidth="1"/>
    <col min="2" max="2" width="217.5703125" bestFit="1" customWidth="1"/>
  </cols>
  <sheetData>
    <row r="1" spans="1:2" x14ac:dyDescent="0.25">
      <c r="A1" s="52" t="s">
        <v>20</v>
      </c>
      <c r="B1" s="35"/>
    </row>
    <row r="2" spans="1:2" x14ac:dyDescent="0.25">
      <c r="A2" s="35"/>
      <c r="B2" s="35"/>
    </row>
    <row r="3" spans="1:2" x14ac:dyDescent="0.25">
      <c r="A3" s="60" t="s">
        <v>21</v>
      </c>
      <c r="B3" s="41" t="s">
        <v>1163</v>
      </c>
    </row>
    <row r="4" spans="1:2" x14ac:dyDescent="0.25">
      <c r="A4" s="52"/>
      <c r="B4" s="35" t="s">
        <v>1164</v>
      </c>
    </row>
    <row r="5" spans="1:2" x14ac:dyDescent="0.25">
      <c r="A5" s="52"/>
      <c r="B5" s="35">
        <v>2017</v>
      </c>
    </row>
    <row r="6" spans="1:2" x14ac:dyDescent="0.25">
      <c r="A6" s="52"/>
      <c r="B6" s="35" t="s">
        <v>1165</v>
      </c>
    </row>
    <row r="7" spans="1:2" x14ac:dyDescent="0.25">
      <c r="A7" s="52"/>
      <c r="B7" s="35" t="s">
        <v>1166</v>
      </c>
    </row>
    <row r="8" spans="1:2" x14ac:dyDescent="0.25">
      <c r="A8" s="52"/>
      <c r="B8" s="53" t="s">
        <v>1167</v>
      </c>
    </row>
    <row r="9" spans="1:2" x14ac:dyDescent="0.25">
      <c r="A9" s="52"/>
      <c r="B9" s="35" t="s">
        <v>1168</v>
      </c>
    </row>
    <row r="10" spans="1:2" x14ac:dyDescent="0.25">
      <c r="A10" s="52"/>
      <c r="B10" s="35" t="s">
        <v>1169</v>
      </c>
    </row>
    <row r="11" spans="1:2" x14ac:dyDescent="0.25">
      <c r="A11" s="52"/>
      <c r="B11" s="54"/>
    </row>
    <row r="12" spans="1:2" x14ac:dyDescent="0.25">
      <c r="A12" s="52"/>
      <c r="B12" s="41" t="s">
        <v>1190</v>
      </c>
    </row>
    <row r="13" spans="1:2" x14ac:dyDescent="0.25">
      <c r="A13" s="52"/>
      <c r="B13" s="35" t="s">
        <v>1193</v>
      </c>
    </row>
    <row r="14" spans="1:2" x14ac:dyDescent="0.25">
      <c r="A14" s="52"/>
      <c r="B14" s="35">
        <v>2017</v>
      </c>
    </row>
    <row r="15" spans="1:2" x14ac:dyDescent="0.25">
      <c r="A15" s="52"/>
      <c r="B15" s="35" t="s">
        <v>1192</v>
      </c>
    </row>
    <row r="16" spans="1:2" x14ac:dyDescent="0.25">
      <c r="A16" s="52"/>
      <c r="B16" s="19" t="s">
        <v>1189</v>
      </c>
    </row>
    <row r="17" spans="1:2" x14ac:dyDescent="0.25">
      <c r="A17" s="52"/>
      <c r="B17" s="35"/>
    </row>
    <row r="18" spans="1:2" x14ac:dyDescent="0.25">
      <c r="A18" s="52"/>
      <c r="B18" s="55" t="s">
        <v>6</v>
      </c>
    </row>
    <row r="19" spans="1:2" x14ac:dyDescent="0.25">
      <c r="A19" s="52"/>
      <c r="B19" s="13" t="s">
        <v>18</v>
      </c>
    </row>
    <row r="20" spans="1:2" x14ac:dyDescent="0.25">
      <c r="A20" s="35"/>
      <c r="B20" s="13">
        <v>2019</v>
      </c>
    </row>
    <row r="21" spans="1:2" x14ac:dyDescent="0.25">
      <c r="A21" s="35"/>
      <c r="B21" s="13" t="s">
        <v>1095</v>
      </c>
    </row>
    <row r="22" spans="1:2" x14ac:dyDescent="0.25">
      <c r="A22" s="35"/>
      <c r="B22" s="13" t="s">
        <v>19</v>
      </c>
    </row>
    <row r="23" spans="1:2" x14ac:dyDescent="0.25">
      <c r="A23" s="35"/>
      <c r="B23" s="13" t="s">
        <v>1088</v>
      </c>
    </row>
    <row r="24" spans="1:2" x14ac:dyDescent="0.25">
      <c r="A24" s="35"/>
      <c r="B24" s="13"/>
    </row>
    <row r="25" spans="1:2" x14ac:dyDescent="0.25">
      <c r="A25" s="35"/>
      <c r="B25" s="56" t="s">
        <v>763</v>
      </c>
    </row>
    <row r="26" spans="1:2" x14ac:dyDescent="0.25">
      <c r="A26" s="35"/>
      <c r="B26" s="21" t="s">
        <v>1128</v>
      </c>
    </row>
    <row r="27" spans="1:2" x14ac:dyDescent="0.25">
      <c r="A27" s="35"/>
      <c r="B27" s="21">
        <v>2018</v>
      </c>
    </row>
    <row r="28" spans="1:2" x14ac:dyDescent="0.25">
      <c r="A28" s="35"/>
      <c r="B28" s="35" t="s">
        <v>1129</v>
      </c>
    </row>
    <row r="29" spans="1:2" x14ac:dyDescent="0.25">
      <c r="A29" s="35"/>
      <c r="B29" s="53" t="s">
        <v>1130</v>
      </c>
    </row>
    <row r="30" spans="1:2" x14ac:dyDescent="0.25">
      <c r="A30" s="35"/>
      <c r="B30" s="35"/>
    </row>
    <row r="31" spans="1:2" x14ac:dyDescent="0.25">
      <c r="A31" s="35"/>
      <c r="B31" s="55" t="s">
        <v>764</v>
      </c>
    </row>
    <row r="32" spans="1:2" x14ac:dyDescent="0.25">
      <c r="A32" s="35"/>
      <c r="B32" s="35" t="s">
        <v>745</v>
      </c>
    </row>
    <row r="33" spans="1:2" x14ac:dyDescent="0.25">
      <c r="A33" s="35"/>
      <c r="B33" s="35" t="s">
        <v>746</v>
      </c>
    </row>
    <row r="34" spans="1:2" x14ac:dyDescent="0.25">
      <c r="A34" s="35"/>
      <c r="B34" s="35" t="s">
        <v>747</v>
      </c>
    </row>
    <row r="35" spans="1:2" x14ac:dyDescent="0.25">
      <c r="A35" s="35"/>
      <c r="B35" s="53" t="s">
        <v>748</v>
      </c>
    </row>
    <row r="36" spans="1:2" x14ac:dyDescent="0.25">
      <c r="A36" s="35"/>
      <c r="B36" s="53" t="s">
        <v>749</v>
      </c>
    </row>
    <row r="37" spans="1:2" x14ac:dyDescent="0.25">
      <c r="A37" s="35"/>
      <c r="B37" s="21" t="s">
        <v>750</v>
      </c>
    </row>
    <row r="38" spans="1:2" x14ac:dyDescent="0.25">
      <c r="A38" s="35"/>
      <c r="B38" s="21"/>
    </row>
    <row r="39" spans="1:2" x14ac:dyDescent="0.25">
      <c r="A39" s="35"/>
      <c r="B39" s="56" t="s">
        <v>8</v>
      </c>
    </row>
    <row r="40" spans="1:2" x14ac:dyDescent="0.25">
      <c r="A40" s="35"/>
      <c r="B40" s="21" t="s">
        <v>751</v>
      </c>
    </row>
    <row r="41" spans="1:2" x14ac:dyDescent="0.25">
      <c r="A41" s="35"/>
      <c r="B41" s="21">
        <v>2012</v>
      </c>
    </row>
    <row r="42" spans="1:2" x14ac:dyDescent="0.25">
      <c r="A42" s="35"/>
      <c r="B42" s="21" t="s">
        <v>752</v>
      </c>
    </row>
    <row r="43" spans="1:2" x14ac:dyDescent="0.25">
      <c r="A43" s="35"/>
      <c r="B43" s="21" t="s">
        <v>753</v>
      </c>
    </row>
    <row r="44" spans="1:2" x14ac:dyDescent="0.25">
      <c r="A44" s="35"/>
      <c r="B44" s="21"/>
    </row>
    <row r="45" spans="1:2" x14ac:dyDescent="0.25">
      <c r="A45" s="35"/>
      <c r="B45" s="56" t="s">
        <v>762</v>
      </c>
    </row>
    <row r="46" spans="1:2" x14ac:dyDescent="0.25">
      <c r="A46" s="35"/>
      <c r="B46" s="21" t="s">
        <v>754</v>
      </c>
    </row>
    <row r="47" spans="1:2" x14ac:dyDescent="0.25">
      <c r="A47" s="35"/>
      <c r="B47" s="21">
        <v>2014</v>
      </c>
    </row>
    <row r="48" spans="1:2" x14ac:dyDescent="0.25">
      <c r="A48" s="35"/>
      <c r="B48" s="21" t="s">
        <v>755</v>
      </c>
    </row>
    <row r="49" spans="1:2" x14ac:dyDescent="0.25">
      <c r="A49" s="35"/>
      <c r="B49" s="21" t="s">
        <v>756</v>
      </c>
    </row>
    <row r="50" spans="1:2" x14ac:dyDescent="0.25">
      <c r="A50" s="35"/>
      <c r="B50" s="21" t="s">
        <v>757</v>
      </c>
    </row>
    <row r="51" spans="1:2" x14ac:dyDescent="0.25">
      <c r="A51" s="35"/>
      <c r="B51" s="21"/>
    </row>
    <row r="52" spans="1:2" x14ac:dyDescent="0.25">
      <c r="A52" s="35"/>
      <c r="B52" s="55" t="s">
        <v>9</v>
      </c>
    </row>
    <row r="53" spans="1:2" x14ac:dyDescent="0.25">
      <c r="A53" s="35"/>
      <c r="B53" s="57" t="s">
        <v>808</v>
      </c>
    </row>
    <row r="54" spans="1:2" x14ac:dyDescent="0.25">
      <c r="A54" s="35"/>
      <c r="B54" s="35"/>
    </row>
    <row r="55" spans="1:2" x14ac:dyDescent="0.25">
      <c r="A55" s="35"/>
      <c r="B55" s="35"/>
    </row>
    <row r="56" spans="1:2" x14ac:dyDescent="0.25">
      <c r="A56" s="52" t="s">
        <v>5</v>
      </c>
    </row>
    <row r="57" spans="1:2" x14ac:dyDescent="0.25">
      <c r="A57" t="s">
        <v>1200</v>
      </c>
    </row>
    <row r="58" spans="1:2" x14ac:dyDescent="0.25">
      <c r="A58" t="s">
        <v>1207</v>
      </c>
    </row>
    <row r="59" spans="1:2" x14ac:dyDescent="0.25">
      <c r="A59" s="61"/>
      <c r="B59" s="58" t="s">
        <v>1215</v>
      </c>
    </row>
    <row r="60" spans="1:2" x14ac:dyDescent="0.25">
      <c r="A60" s="28"/>
      <c r="B60" t="s">
        <v>1214</v>
      </c>
    </row>
    <row r="61" spans="1:2" x14ac:dyDescent="0.25">
      <c r="A61" s="12"/>
      <c r="B61" s="35"/>
    </row>
    <row r="62" spans="1:2" x14ac:dyDescent="0.25">
      <c r="A62" s="35" t="s">
        <v>22</v>
      </c>
      <c r="B62" s="35"/>
    </row>
    <row r="63" spans="1:2" x14ac:dyDescent="0.25">
      <c r="A63" s="35" t="s">
        <v>23</v>
      </c>
      <c r="B63" s="35"/>
    </row>
    <row r="64" spans="1:2" x14ac:dyDescent="0.25">
      <c r="A64" s="35" t="s">
        <v>24</v>
      </c>
      <c r="B64" s="35"/>
    </row>
    <row r="65" spans="1:2" x14ac:dyDescent="0.25">
      <c r="A65" s="35"/>
      <c r="B65" s="35"/>
    </row>
    <row r="66" spans="1:2" x14ac:dyDescent="0.25">
      <c r="A66" s="61" t="s">
        <v>6</v>
      </c>
      <c r="B66" s="35"/>
    </row>
    <row r="67" spans="1:2" x14ac:dyDescent="0.25">
      <c r="A67" s="58" t="s">
        <v>1204</v>
      </c>
      <c r="B67" s="35"/>
    </row>
    <row r="68" spans="1:2" x14ac:dyDescent="0.25">
      <c r="A68" s="58"/>
      <c r="B68" s="35"/>
    </row>
    <row r="69" spans="1:2" x14ac:dyDescent="0.25">
      <c r="A69" s="66" t="s">
        <v>1210</v>
      </c>
      <c r="B69" s="35"/>
    </row>
    <row r="70" spans="1:2" x14ac:dyDescent="0.25">
      <c r="A70" s="35" t="s">
        <v>254</v>
      </c>
      <c r="B70" s="35"/>
    </row>
    <row r="71" spans="1:2" x14ac:dyDescent="0.25">
      <c r="A71" s="35" t="s">
        <v>255</v>
      </c>
      <c r="B71" s="35"/>
    </row>
    <row r="72" spans="1:2" x14ac:dyDescent="0.25">
      <c r="A72" s="35" t="s">
        <v>739</v>
      </c>
      <c r="B72" s="35"/>
    </row>
    <row r="73" spans="1:2" x14ac:dyDescent="0.25">
      <c r="A73" s="35" t="s">
        <v>740</v>
      </c>
      <c r="B73" s="35"/>
    </row>
    <row r="74" spans="1:2" x14ac:dyDescent="0.25">
      <c r="A74" s="35" t="s">
        <v>741</v>
      </c>
      <c r="B74" s="35"/>
    </row>
    <row r="75" spans="1:2" x14ac:dyDescent="0.25">
      <c r="A75" s="35" t="s">
        <v>742</v>
      </c>
      <c r="B75" s="35"/>
    </row>
    <row r="76" spans="1:2" x14ac:dyDescent="0.25">
      <c r="A76" s="35"/>
      <c r="B76" s="35"/>
    </row>
    <row r="77" spans="1:2" x14ac:dyDescent="0.25">
      <c r="A77" s="54" t="s">
        <v>7</v>
      </c>
      <c r="B77" s="35"/>
    </row>
    <row r="78" spans="1:2" x14ac:dyDescent="0.25">
      <c r="A78" s="61" t="s">
        <v>1201</v>
      </c>
      <c r="B78" s="35"/>
    </row>
    <row r="79" spans="1:2" x14ac:dyDescent="0.25">
      <c r="A79" s="58" t="s">
        <v>1203</v>
      </c>
      <c r="B79" s="35"/>
    </row>
    <row r="80" spans="1:2" x14ac:dyDescent="0.25">
      <c r="A80" s="58" t="s">
        <v>1212</v>
      </c>
      <c r="B80" s="35"/>
    </row>
    <row r="81" spans="1:2" x14ac:dyDescent="0.25">
      <c r="A81" s="58"/>
      <c r="B81" s="35"/>
    </row>
    <row r="82" spans="1:2" x14ac:dyDescent="0.25">
      <c r="A82" s="66" t="s">
        <v>1209</v>
      </c>
      <c r="B82" s="35"/>
    </row>
    <row r="83" spans="1:2" x14ac:dyDescent="0.25">
      <c r="A83" s="35" t="s">
        <v>734</v>
      </c>
      <c r="B83" s="35"/>
    </row>
    <row r="84" spans="1:2" x14ac:dyDescent="0.25">
      <c r="A84" s="35" t="s">
        <v>735</v>
      </c>
      <c r="B84" s="35"/>
    </row>
    <row r="85" spans="1:2" x14ac:dyDescent="0.25">
      <c r="A85" s="35" t="s">
        <v>736</v>
      </c>
      <c r="B85" s="35"/>
    </row>
    <row r="86" spans="1:2" x14ac:dyDescent="0.25">
      <c r="A86" s="35" t="s">
        <v>737</v>
      </c>
      <c r="B86" s="35"/>
    </row>
    <row r="87" spans="1:2" x14ac:dyDescent="0.25">
      <c r="A87" s="35" t="s">
        <v>738</v>
      </c>
      <c r="B87" s="35"/>
    </row>
    <row r="88" spans="1:2" x14ac:dyDescent="0.25">
      <c r="A88" s="35"/>
      <c r="B88" s="35">
        <v>770000</v>
      </c>
    </row>
    <row r="89" spans="1:2" x14ac:dyDescent="0.25">
      <c r="A89" s="35" t="s">
        <v>1127</v>
      </c>
      <c r="B89" s="35"/>
    </row>
    <row r="90" spans="1:2" x14ac:dyDescent="0.25">
      <c r="A90" s="35"/>
      <c r="B90" s="35"/>
    </row>
    <row r="91" spans="1:2" x14ac:dyDescent="0.25">
      <c r="A91" s="66" t="s">
        <v>1211</v>
      </c>
      <c r="B91" s="35"/>
    </row>
    <row r="92" spans="1:2" x14ac:dyDescent="0.25">
      <c r="A92" s="52" t="s">
        <v>8</v>
      </c>
      <c r="B92" s="35"/>
    </row>
    <row r="93" spans="1:2" x14ac:dyDescent="0.25">
      <c r="A93" s="35" t="s">
        <v>743</v>
      </c>
      <c r="B93" s="35"/>
    </row>
    <row r="94" spans="1:2" x14ac:dyDescent="0.25">
      <c r="A94" s="35" t="s">
        <v>744</v>
      </c>
      <c r="B94" s="35"/>
    </row>
    <row r="95" spans="1:2" x14ac:dyDescent="0.25">
      <c r="A95" s="35" t="s">
        <v>759</v>
      </c>
      <c r="B95" s="35"/>
    </row>
    <row r="96" spans="1:2" x14ac:dyDescent="0.25">
      <c r="A96" s="35" t="s">
        <v>1161</v>
      </c>
      <c r="B96" s="35"/>
    </row>
    <row r="97" spans="1:2" x14ac:dyDescent="0.25">
      <c r="A97" s="35" t="s">
        <v>1162</v>
      </c>
      <c r="B97" s="35"/>
    </row>
    <row r="98" spans="1:2" x14ac:dyDescent="0.25">
      <c r="A98" s="35"/>
      <c r="B98" s="35"/>
    </row>
    <row r="99" spans="1:2" x14ac:dyDescent="0.25">
      <c r="A99" s="66" t="s">
        <v>1211</v>
      </c>
      <c r="B99" s="35"/>
    </row>
    <row r="100" spans="1:2" x14ac:dyDescent="0.25">
      <c r="A100" s="52" t="s">
        <v>1213</v>
      </c>
      <c r="B100" s="35"/>
    </row>
    <row r="101" spans="1:2" x14ac:dyDescent="0.25">
      <c r="A101" s="35" t="s">
        <v>758</v>
      </c>
      <c r="B101" s="35"/>
    </row>
    <row r="102" spans="1:2" x14ac:dyDescent="0.25">
      <c r="A102" s="35" t="s">
        <v>760</v>
      </c>
      <c r="B102" s="35"/>
    </row>
    <row r="103" spans="1:2" x14ac:dyDescent="0.25">
      <c r="A103" s="35" t="s">
        <v>761</v>
      </c>
      <c r="B103" s="35"/>
    </row>
    <row r="104" spans="1:2" x14ac:dyDescent="0.25">
      <c r="A104" s="35" t="s">
        <v>1161</v>
      </c>
      <c r="B104" s="35"/>
    </row>
    <row r="105" spans="1:2" x14ac:dyDescent="0.25">
      <c r="A105" s="35" t="s">
        <v>1162</v>
      </c>
      <c r="B105" s="35"/>
    </row>
    <row r="106" spans="1:2" x14ac:dyDescent="0.25">
      <c r="A106" s="35"/>
      <c r="B106" s="35"/>
    </row>
    <row r="107" spans="1:2" x14ac:dyDescent="0.25">
      <c r="A107" s="66" t="s">
        <v>1211</v>
      </c>
      <c r="B107" s="35"/>
    </row>
    <row r="108" spans="1:2" x14ac:dyDescent="0.25">
      <c r="A108" s="52" t="s">
        <v>805</v>
      </c>
      <c r="B108" s="35"/>
    </row>
    <row r="109" spans="1:2" x14ac:dyDescent="0.25">
      <c r="A109" s="35" t="s">
        <v>804</v>
      </c>
      <c r="B109" s="35"/>
    </row>
    <row r="110" spans="1:2" x14ac:dyDescent="0.25">
      <c r="A110" s="35"/>
      <c r="B110" s="35"/>
    </row>
    <row r="111" spans="1:2" x14ac:dyDescent="0.25">
      <c r="A111" s="61" t="s">
        <v>766</v>
      </c>
      <c r="B111" s="35"/>
    </row>
    <row r="112" spans="1:2" x14ac:dyDescent="0.25">
      <c r="A112" s="35" t="s">
        <v>1194</v>
      </c>
      <c r="B112" s="35"/>
    </row>
    <row r="113" spans="1:2" x14ac:dyDescent="0.25">
      <c r="A113" s="58"/>
      <c r="B113" s="35"/>
    </row>
    <row r="114" spans="1:2" x14ac:dyDescent="0.25">
      <c r="A114" s="61" t="s">
        <v>10</v>
      </c>
      <c r="B114" s="35"/>
    </row>
    <row r="115" spans="1:2" x14ac:dyDescent="0.25">
      <c r="A115" s="58" t="s">
        <v>1202</v>
      </c>
      <c r="B115" s="35"/>
    </row>
    <row r="116" spans="1:2" x14ac:dyDescent="0.25">
      <c r="A116" s="58"/>
      <c r="B116" s="35"/>
    </row>
    <row r="117" spans="1:2" x14ac:dyDescent="0.25">
      <c r="A117" s="52" t="s">
        <v>726</v>
      </c>
      <c r="B117" s="35"/>
    </row>
    <row r="118" spans="1:2" x14ac:dyDescent="0.25">
      <c r="A118" s="35" t="s">
        <v>727</v>
      </c>
      <c r="B118" s="35"/>
    </row>
    <row r="119" spans="1:2" x14ac:dyDescent="0.25">
      <c r="A119" s="35" t="s">
        <v>728</v>
      </c>
      <c r="B119" s="35" t="s">
        <v>731</v>
      </c>
    </row>
    <row r="120" spans="1:2" x14ac:dyDescent="0.25">
      <c r="A120" s="35" t="s">
        <v>729</v>
      </c>
      <c r="B120" s="35" t="s">
        <v>732</v>
      </c>
    </row>
    <row r="121" spans="1:2" x14ac:dyDescent="0.25">
      <c r="A121" s="35" t="s">
        <v>730</v>
      </c>
      <c r="B121" s="35" t="s">
        <v>733</v>
      </c>
    </row>
    <row r="122" spans="1:2" x14ac:dyDescent="0.25">
      <c r="A122" s="35">
        <v>0.97099999999999997</v>
      </c>
      <c r="B122" s="35" t="s">
        <v>1093</v>
      </c>
    </row>
    <row r="123" spans="1:2" x14ac:dyDescent="0.25">
      <c r="A123" s="35">
        <v>0.98699999999999999</v>
      </c>
      <c r="B123" s="35" t="s">
        <v>1126</v>
      </c>
    </row>
    <row r="124" spans="1:2" x14ac:dyDescent="0.25">
      <c r="A124" s="35">
        <v>0.95299999999999996</v>
      </c>
      <c r="B124" s="35"/>
    </row>
    <row r="125" spans="1:2" x14ac:dyDescent="0.25">
      <c r="A125" s="59">
        <v>0.93665959530026111</v>
      </c>
      <c r="B125" s="35"/>
    </row>
    <row r="126" spans="1:2" x14ac:dyDescent="0.25">
      <c r="A126" s="59">
        <v>0.91400000000000003</v>
      </c>
      <c r="B126" s="35"/>
    </row>
    <row r="127" spans="1:2" x14ac:dyDescent="0.25">
      <c r="A127" s="35" t="s">
        <v>253</v>
      </c>
    </row>
  </sheetData>
  <hyperlinks>
    <hyperlink ref="B36" r:id="rId1" xr:uid="{00000000-0004-0000-0000-000000000000}"/>
    <hyperlink ref="B35" r:id="rId2" xr:uid="{00000000-0004-0000-0000-000001000000}"/>
    <hyperlink ref="B29" r:id="rId3" xr:uid="{00000000-0004-0000-0000-000002000000}"/>
    <hyperlink ref="B8" r:id="rId4" xr:uid="{55F7482B-F246-4DC4-99A8-4DFA04661F5F}"/>
    <hyperlink ref="B16" r:id="rId5" xr:uid="{84E2C963-B310-40B4-963B-0EAE93267191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1145</v>
      </c>
    </row>
    <row r="2" spans="1:35" s="1" customFormat="1" x14ac:dyDescent="0.2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5">
      <c r="A3" t="s">
        <v>1059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>
        <f>'AEO 53'!AI284</f>
        <v>0</v>
      </c>
      <c r="AI3">
        <f>'AEO 53'!AJ284</f>
        <v>0</v>
      </c>
    </row>
    <row r="4" spans="1:35" x14ac:dyDescent="0.25">
      <c r="A4" t="s">
        <v>1060</v>
      </c>
      <c r="B4" s="38">
        <f>'AEO 53'!C285</f>
        <v>82.616859000000005</v>
      </c>
      <c r="C4" s="38">
        <f>'AEO 53'!D285</f>
        <v>80.988708000000003</v>
      </c>
      <c r="D4" s="38">
        <f>'AEO 53'!E285</f>
        <v>79.386641999999995</v>
      </c>
      <c r="E4" s="38">
        <f>'AEO 53'!F285</f>
        <v>77.691695999999993</v>
      </c>
      <c r="F4" s="38">
        <f>'AEO 53'!G285</f>
        <v>75.901061999999996</v>
      </c>
      <c r="G4" s="38">
        <f>'AEO 53'!H285</f>
        <v>73.556899999999999</v>
      </c>
      <c r="H4" s="38">
        <f>'AEO 53'!I285</f>
        <v>71.306815999999998</v>
      </c>
      <c r="I4" s="38">
        <f>'AEO 53'!J285</f>
        <v>69.369163999999998</v>
      </c>
      <c r="J4" s="38">
        <f>'AEO 53'!K285</f>
        <v>67.830535999999995</v>
      </c>
      <c r="K4" s="38">
        <f>'AEO 53'!L285</f>
        <v>66.863724000000005</v>
      </c>
      <c r="L4" s="38">
        <f>'AEO 53'!M285</f>
        <v>65.957915999999997</v>
      </c>
      <c r="M4" s="38">
        <f>'AEO 53'!N285</f>
        <v>65.097267000000002</v>
      </c>
      <c r="N4" s="38">
        <f>'AEO 53'!O285</f>
        <v>64.278632999999999</v>
      </c>
      <c r="O4" s="38">
        <f>'AEO 53'!P285</f>
        <v>63.500641000000002</v>
      </c>
      <c r="P4" s="38">
        <f>'AEO 53'!Q285</f>
        <v>62.761569999999999</v>
      </c>
      <c r="Q4" s="38">
        <f>'AEO 53'!R285</f>
        <v>62.059916999999999</v>
      </c>
      <c r="R4" s="38">
        <f>'AEO 53'!S285</f>
        <v>61.393642</v>
      </c>
      <c r="S4" s="38">
        <f>'AEO 53'!T285</f>
        <v>60.694991999999999</v>
      </c>
      <c r="T4" s="38">
        <f>'AEO 53'!U285</f>
        <v>60.015846000000003</v>
      </c>
      <c r="U4" s="38">
        <f>'AEO 53'!V285</f>
        <v>59.367804999999997</v>
      </c>
      <c r="V4" s="38">
        <f>'AEO 53'!W285</f>
        <v>58.749679999999998</v>
      </c>
      <c r="W4" s="38">
        <f>'AEO 53'!X285</f>
        <v>58.159897000000001</v>
      </c>
      <c r="X4" s="38">
        <f>'AEO 53'!Y285</f>
        <v>57.597366000000001</v>
      </c>
      <c r="Y4" s="38">
        <f>'AEO 53'!Z285</f>
        <v>57.060867000000002</v>
      </c>
      <c r="Z4" s="38">
        <f>'AEO 53'!AA285</f>
        <v>56.551093999999999</v>
      </c>
      <c r="AA4" s="38">
        <f>'AEO 53'!AB285</f>
        <v>56.064532999999997</v>
      </c>
      <c r="AB4" s="38">
        <f>'AEO 53'!AC285</f>
        <v>55.600124000000001</v>
      </c>
      <c r="AC4" s="38">
        <f>'AEO 53'!AD285</f>
        <v>55.156905999999999</v>
      </c>
      <c r="AD4" s="38">
        <f>'AEO 53'!AE285</f>
        <v>54.733817999999999</v>
      </c>
      <c r="AE4" s="38">
        <f>'AEO 53'!AF285</f>
        <v>54.330105000000003</v>
      </c>
      <c r="AF4" s="38">
        <f>'AEO 53'!AG285</f>
        <v>53.944847000000003</v>
      </c>
      <c r="AG4" s="38">
        <f>'AEO 53'!AH285</f>
        <v>53.577187000000002</v>
      </c>
      <c r="AH4" s="38">
        <f>'AEO 53'!AI285</f>
        <v>53.226334000000001</v>
      </c>
      <c r="AI4" s="38">
        <f>'AEO 53'!AJ285</f>
        <v>52.885468000000003</v>
      </c>
    </row>
    <row r="5" spans="1:35" x14ac:dyDescent="0.25">
      <c r="A5" t="s">
        <v>1061</v>
      </c>
      <c r="B5" s="39">
        <f t="shared" ref="B5:D5" si="0">TREND($E5:$N5,$E$2:$N$2,B$2)</f>
        <v>73.200935890909477</v>
      </c>
      <c r="C5" s="39">
        <f t="shared" si="0"/>
        <v>71.900220945454748</v>
      </c>
      <c r="D5" s="39">
        <f t="shared" si="0"/>
        <v>70.599506000000019</v>
      </c>
      <c r="E5" s="38">
        <f>'AEO 53'!F286</f>
        <v>70.179580999999999</v>
      </c>
      <c r="F5" s="38">
        <f>'AEO 53'!G286</f>
        <v>68.377594000000002</v>
      </c>
      <c r="G5" s="38">
        <f>'AEO 53'!H286</f>
        <v>66.595589000000004</v>
      </c>
      <c r="H5" s="38">
        <f>'AEO 53'!I286</f>
        <v>64.991095999999999</v>
      </c>
      <c r="I5" s="38">
        <f>'AEO 53'!J286</f>
        <v>63.418044999999999</v>
      </c>
      <c r="J5" s="38">
        <f>'AEO 53'!K286</f>
        <v>61.971699000000001</v>
      </c>
      <c r="K5" s="38">
        <f>'AEO 53'!L286</f>
        <v>61.026072999999997</v>
      </c>
      <c r="L5" s="38">
        <f>'AEO 53'!M286</f>
        <v>60.133564</v>
      </c>
      <c r="M5" s="38">
        <f>'AEO 53'!N286</f>
        <v>59.284756000000002</v>
      </c>
      <c r="N5" s="38">
        <f>'AEO 53'!O286</f>
        <v>58.477741000000002</v>
      </c>
      <c r="O5" s="38">
        <f>'AEO 53'!P286</f>
        <v>57.710911000000003</v>
      </c>
      <c r="P5" s="38">
        <f>'AEO 53'!Q286</f>
        <v>56.981949</v>
      </c>
      <c r="Q5" s="38">
        <f>'AEO 53'!R286</f>
        <v>56.289188000000003</v>
      </c>
      <c r="R5" s="38">
        <f>'AEO 53'!S286</f>
        <v>55.630943000000002</v>
      </c>
      <c r="S5" s="38">
        <f>'AEO 53'!T286</f>
        <v>54.939895999999997</v>
      </c>
      <c r="T5" s="38">
        <f>'AEO 53'!U286</f>
        <v>54.267746000000002</v>
      </c>
      <c r="U5" s="38">
        <f>'AEO 53'!V286</f>
        <v>53.626170999999999</v>
      </c>
      <c r="V5" s="38">
        <f>'AEO 53'!W286</f>
        <v>53.014042000000003</v>
      </c>
      <c r="W5" s="38">
        <f>'AEO 53'!X286</f>
        <v>52.430073</v>
      </c>
      <c r="X5" s="38">
        <f>'AEO 53'!Y286</f>
        <v>51.873024000000001</v>
      </c>
      <c r="Y5" s="38">
        <f>'AEO 53'!Z286</f>
        <v>51.341698000000001</v>
      </c>
      <c r="Z5" s="38">
        <f>'AEO 53'!AA286</f>
        <v>50.836883999999998</v>
      </c>
      <c r="AA5" s="38">
        <f>'AEO 53'!AB286</f>
        <v>50.355029999999999</v>
      </c>
      <c r="AB5" s="38">
        <f>'AEO 53'!AC286</f>
        <v>49.895114999999997</v>
      </c>
      <c r="AC5" s="38">
        <f>'AEO 53'!AD286</f>
        <v>49.456150000000001</v>
      </c>
      <c r="AD5" s="38">
        <f>'AEO 53'!AE286</f>
        <v>49.037188999999998</v>
      </c>
      <c r="AE5" s="38">
        <f>'AEO 53'!AF286</f>
        <v>48.637352</v>
      </c>
      <c r="AF5" s="38">
        <f>'AEO 53'!AG286</f>
        <v>48.255772</v>
      </c>
      <c r="AG5" s="38">
        <f>'AEO 53'!AH286</f>
        <v>47.891624</v>
      </c>
      <c r="AH5" s="38">
        <f>'AEO 53'!AI286</f>
        <v>47.544136000000002</v>
      </c>
      <c r="AI5" s="38">
        <f>'AEO 53'!AJ286</f>
        <v>47.206462999999999</v>
      </c>
    </row>
    <row r="6" spans="1:35" x14ac:dyDescent="0.25">
      <c r="A6" t="s">
        <v>1062</v>
      </c>
      <c r="B6" s="38">
        <f>'AEO 53'!C287</f>
        <v>76.797461999999996</v>
      </c>
      <c r="C6" s="38">
        <f>'AEO 53'!D287</f>
        <v>75.134155000000007</v>
      </c>
      <c r="D6" s="38">
        <f>'AEO 53'!E287</f>
        <v>73.539390999999995</v>
      </c>
      <c r="E6" s="38">
        <f>'AEO 53'!F287</f>
        <v>71.521789999999996</v>
      </c>
      <c r="F6" s="38">
        <f>'AEO 53'!G287</f>
        <v>69.248322000000002</v>
      </c>
      <c r="G6" s="38">
        <f>'AEO 53'!H287</f>
        <v>67.129317999999998</v>
      </c>
      <c r="H6" s="38">
        <f>'AEO 53'!I287</f>
        <v>65.276993000000004</v>
      </c>
      <c r="I6" s="38">
        <f>'AEO 53'!J287</f>
        <v>63.954566999999997</v>
      </c>
      <c r="J6" s="38">
        <f>'AEO 53'!K287</f>
        <v>62.443558000000003</v>
      </c>
      <c r="K6" s="38">
        <f>'AEO 53'!L287</f>
        <v>61.429855000000003</v>
      </c>
      <c r="L6" s="38">
        <f>'AEO 53'!M287</f>
        <v>60.473140999999998</v>
      </c>
      <c r="M6" s="38">
        <f>'AEO 53'!N287</f>
        <v>59.563164</v>
      </c>
      <c r="N6" s="38">
        <f>'AEO 53'!O287</f>
        <v>58.697777000000002</v>
      </c>
      <c r="O6" s="38">
        <f>'AEO 53'!P287</f>
        <v>57.875014999999998</v>
      </c>
      <c r="P6" s="38">
        <f>'AEO 53'!Q287</f>
        <v>57.092059999999996</v>
      </c>
      <c r="Q6" s="38">
        <f>'AEO 53'!R287</f>
        <v>56.347777999999998</v>
      </c>
      <c r="R6" s="38">
        <f>'AEO 53'!S287</f>
        <v>55.640479999999997</v>
      </c>
      <c r="S6" s="38">
        <f>'AEO 53'!T287</f>
        <v>54.902489000000003</v>
      </c>
      <c r="T6" s="38">
        <f>'AEO 53'!U287</f>
        <v>54.185825000000001</v>
      </c>
      <c r="U6" s="38">
        <f>'AEO 53'!V287</f>
        <v>53.501944999999999</v>
      </c>
      <c r="V6" s="38">
        <f>'AEO 53'!W287</f>
        <v>52.849445000000003</v>
      </c>
      <c r="W6" s="38">
        <f>'AEO 53'!X287</f>
        <v>52.226928999999998</v>
      </c>
      <c r="X6" s="38">
        <f>'AEO 53'!Y287</f>
        <v>51.633091</v>
      </c>
      <c r="Y6" s="38">
        <f>'AEO 53'!Z287</f>
        <v>51.066650000000003</v>
      </c>
      <c r="Z6" s="38">
        <f>'AEO 53'!AA287</f>
        <v>50.528446000000002</v>
      </c>
      <c r="AA6" s="38">
        <f>'AEO 53'!AB287</f>
        <v>50.014705999999997</v>
      </c>
      <c r="AB6" s="38">
        <f>'AEO 53'!AC287</f>
        <v>49.524338</v>
      </c>
      <c r="AC6" s="38">
        <f>'AEO 53'!AD287</f>
        <v>49.056286</v>
      </c>
      <c r="AD6" s="38">
        <f>'AEO 53'!AE287</f>
        <v>48.609558</v>
      </c>
      <c r="AE6" s="38">
        <f>'AEO 53'!AF287</f>
        <v>48.183193000000003</v>
      </c>
      <c r="AF6" s="38">
        <f>'AEO 53'!AG287</f>
        <v>47.776282999999999</v>
      </c>
      <c r="AG6" s="38">
        <f>'AEO 53'!AH287</f>
        <v>47.387946999999997</v>
      </c>
      <c r="AH6" s="38">
        <f>'AEO 53'!AI287</f>
        <v>47.017361000000001</v>
      </c>
      <c r="AI6" s="38">
        <f>'AEO 53'!AJ287</f>
        <v>46.657623000000001</v>
      </c>
    </row>
    <row r="7" spans="1:35" x14ac:dyDescent="0.25">
      <c r="A7" t="s">
        <v>1063</v>
      </c>
      <c r="B7" s="38">
        <f>'AEO 53'!C288</f>
        <v>92.656456000000006</v>
      </c>
      <c r="C7" s="38">
        <f>'AEO 53'!D288</f>
        <v>90.714805999999996</v>
      </c>
      <c r="D7" s="38">
        <f>'AEO 53'!E288</f>
        <v>88.823372000000006</v>
      </c>
      <c r="E7" s="38">
        <f>'AEO 53'!F288</f>
        <v>86.703033000000005</v>
      </c>
      <c r="F7" s="38">
        <f>'AEO 53'!G288</f>
        <v>84.572411000000002</v>
      </c>
      <c r="G7" s="38">
        <f>'AEO 53'!H288</f>
        <v>82.137939000000003</v>
      </c>
      <c r="H7" s="38">
        <f>'AEO 53'!I288</f>
        <v>79.853233000000003</v>
      </c>
      <c r="I7" s="38">
        <f>'AEO 53'!J288</f>
        <v>77.816635000000005</v>
      </c>
      <c r="J7" s="38">
        <f>'AEO 53'!K288</f>
        <v>75.945717000000002</v>
      </c>
      <c r="K7" s="38">
        <f>'AEO 53'!L288</f>
        <v>74.750809000000004</v>
      </c>
      <c r="L7" s="38">
        <f>'AEO 53'!M288</f>
        <v>73.617523000000006</v>
      </c>
      <c r="M7" s="38">
        <f>'AEO 53'!N288</f>
        <v>72.539306999999994</v>
      </c>
      <c r="N7" s="38">
        <f>'AEO 53'!O288</f>
        <v>71.513855000000007</v>
      </c>
      <c r="O7" s="38">
        <f>'AEO 53'!P288</f>
        <v>70.538582000000005</v>
      </c>
      <c r="P7" s="38">
        <f>'AEO 53'!Q288</f>
        <v>69.611251999999993</v>
      </c>
      <c r="Q7" s="38">
        <f>'AEO 53'!R288</f>
        <v>68.731757999999999</v>
      </c>
      <c r="R7" s="38">
        <f>'AEO 53'!S288</f>
        <v>67.894752999999994</v>
      </c>
      <c r="S7" s="38">
        <f>'AEO 53'!T288</f>
        <v>67.033378999999996</v>
      </c>
      <c r="T7" s="38">
        <f>'AEO 53'!U288</f>
        <v>66.199271999999993</v>
      </c>
      <c r="U7" s="38">
        <f>'AEO 53'!V288</f>
        <v>65.403312999999997</v>
      </c>
      <c r="V7" s="38">
        <f>'AEO 53'!W288</f>
        <v>64.643921000000006</v>
      </c>
      <c r="W7" s="38">
        <f>'AEO 53'!X288</f>
        <v>63.919319000000002</v>
      </c>
      <c r="X7" s="38">
        <f>'AEO 53'!Y288</f>
        <v>63.228076999999999</v>
      </c>
      <c r="Y7" s="38">
        <f>'AEO 53'!Z288</f>
        <v>62.568767999999999</v>
      </c>
      <c r="Z7" s="38">
        <f>'AEO 53'!AA288</f>
        <v>61.942360000000001</v>
      </c>
      <c r="AA7" s="38">
        <f>'AEO 53'!AB288</f>
        <v>61.344410000000003</v>
      </c>
      <c r="AB7" s="38">
        <f>'AEO 53'!AC288</f>
        <v>60.773623999999998</v>
      </c>
      <c r="AC7" s="38">
        <f>'AEO 53'!AD288</f>
        <v>60.228779000000003</v>
      </c>
      <c r="AD7" s="38">
        <f>'AEO 53'!AE288</f>
        <v>59.708759000000001</v>
      </c>
      <c r="AE7" s="38">
        <f>'AEO 53'!AF288</f>
        <v>59.212333999999998</v>
      </c>
      <c r="AF7" s="38">
        <f>'AEO 53'!AG288</f>
        <v>58.738491000000003</v>
      </c>
      <c r="AG7" s="38">
        <f>'AEO 53'!AH288</f>
        <v>58.286236000000002</v>
      </c>
      <c r="AH7" s="38">
        <f>'AEO 53'!AI288</f>
        <v>57.854621999999999</v>
      </c>
      <c r="AI7" s="38">
        <f>'AEO 53'!AJ288</f>
        <v>57.436591999999997</v>
      </c>
    </row>
    <row r="8" spans="1:35" x14ac:dyDescent="0.25">
      <c r="A8" t="s">
        <v>1064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>
        <f>'AEO 53'!AI289</f>
        <v>0</v>
      </c>
      <c r="AI8">
        <f>'AEO 53'!AJ289</f>
        <v>0</v>
      </c>
    </row>
    <row r="9" spans="1:35" x14ac:dyDescent="0.25">
      <c r="A9" t="s">
        <v>1147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>
        <f>'AEO 53'!AI290</f>
        <v>0</v>
      </c>
      <c r="AI9">
        <f>'AEO 53'!AJ290</f>
        <v>0</v>
      </c>
    </row>
    <row r="10" spans="1:35" x14ac:dyDescent="0.25">
      <c r="A10" t="s">
        <v>1148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>
        <f>'AEO 53'!AI291</f>
        <v>0</v>
      </c>
      <c r="AI10">
        <f>'AEO 53'!AJ291</f>
        <v>0</v>
      </c>
    </row>
    <row r="11" spans="1:35" x14ac:dyDescent="0.25">
      <c r="A11" t="s">
        <v>1058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>
        <f>'AEO 53'!AI292</f>
        <v>0</v>
      </c>
      <c r="AI11">
        <f>'AEO 53'!AJ292</f>
        <v>0</v>
      </c>
    </row>
    <row r="12" spans="1:35" x14ac:dyDescent="0.25">
      <c r="A12" t="s">
        <v>1065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>
        <f>'AEO 53'!AI293</f>
        <v>0</v>
      </c>
      <c r="AI12">
        <f>'AEO 53'!AJ293</f>
        <v>0</v>
      </c>
    </row>
    <row r="13" spans="1:35" x14ac:dyDescent="0.25">
      <c r="A13" t="s">
        <v>1066</v>
      </c>
      <c r="B13" s="38">
        <f>'AEO 53'!C294</f>
        <v>78.367241000000007</v>
      </c>
      <c r="C13" s="38">
        <f>'AEO 53'!D294</f>
        <v>76.590468999999999</v>
      </c>
      <c r="D13" s="38">
        <f>'AEO 53'!E294</f>
        <v>74.961578000000003</v>
      </c>
      <c r="E13" s="38">
        <f>'AEO 53'!F294</f>
        <v>73.110686999999999</v>
      </c>
      <c r="F13" s="38">
        <f>'AEO 53'!G294</f>
        <v>70.889083999999997</v>
      </c>
      <c r="G13" s="38">
        <f>'AEO 53'!H294</f>
        <v>68.540306000000001</v>
      </c>
      <c r="H13" s="38">
        <f>'AEO 53'!I294</f>
        <v>66.350739000000004</v>
      </c>
      <c r="I13" s="38">
        <f>'AEO 53'!J294</f>
        <v>64.307747000000006</v>
      </c>
      <c r="J13" s="38">
        <f>'AEO 53'!K294</f>
        <v>62.276611000000003</v>
      </c>
      <c r="K13" s="38">
        <f>'AEO 53'!L294</f>
        <v>61.177807000000001</v>
      </c>
      <c r="L13" s="38">
        <f>'AEO 53'!M294</f>
        <v>60.131863000000003</v>
      </c>
      <c r="M13" s="38">
        <f>'AEO 53'!N294</f>
        <v>59.136566000000002</v>
      </c>
      <c r="N13" s="38">
        <f>'AEO 53'!O294</f>
        <v>58.189673999999997</v>
      </c>
      <c r="O13" s="38">
        <f>'AEO 53'!P294</f>
        <v>57.288921000000002</v>
      </c>
      <c r="P13" s="38">
        <f>'AEO 53'!Q294</f>
        <v>56.432277999999997</v>
      </c>
      <c r="Q13" s="38">
        <f>'AEO 53'!R294</f>
        <v>55.621276999999999</v>
      </c>
      <c r="R13" s="38">
        <f>'AEO 53'!S294</f>
        <v>54.858345</v>
      </c>
      <c r="S13" s="38">
        <f>'AEO 53'!T294</f>
        <v>54.056393</v>
      </c>
      <c r="T13" s="38">
        <f>'AEO 53'!U294</f>
        <v>53.278530000000003</v>
      </c>
      <c r="U13" s="38">
        <f>'AEO 53'!V294</f>
        <v>52.536304000000001</v>
      </c>
      <c r="V13" s="38">
        <f>'AEO 53'!W294</f>
        <v>51.828139999999998</v>
      </c>
      <c r="W13" s="38">
        <f>'AEO 53'!X294</f>
        <v>51.156131999999999</v>
      </c>
      <c r="X13" s="38">
        <f>'AEO 53'!Y294</f>
        <v>50.511516999999998</v>
      </c>
      <c r="Y13" s="38">
        <f>'AEO 53'!Z294</f>
        <v>49.896644999999999</v>
      </c>
      <c r="Z13" s="38">
        <f>'AEO 53'!AA294</f>
        <v>49.323985999999998</v>
      </c>
      <c r="AA13" s="38">
        <f>'AEO 53'!AB294</f>
        <v>48.766036999999997</v>
      </c>
      <c r="AB13" s="38">
        <f>'AEO 53'!AC294</f>
        <v>48.233443999999999</v>
      </c>
      <c r="AC13" s="38">
        <f>'AEO 53'!AD294</f>
        <v>47.725079000000001</v>
      </c>
      <c r="AD13" s="38">
        <f>'AEO 53'!AE294</f>
        <v>47.239837999999999</v>
      </c>
      <c r="AE13" s="38">
        <f>'AEO 53'!AF294</f>
        <v>46.776660999999997</v>
      </c>
      <c r="AF13" s="38">
        <f>'AEO 53'!AG294</f>
        <v>46.334620999999999</v>
      </c>
      <c r="AG13" s="38">
        <f>'AEO 53'!AH294</f>
        <v>45.912745999999999</v>
      </c>
      <c r="AH13" s="38">
        <f>'AEO 53'!AI294</f>
        <v>45.510117000000001</v>
      </c>
      <c r="AI13" s="38">
        <f>'AEO 53'!AJ294</f>
        <v>45.119788999999997</v>
      </c>
    </row>
    <row r="14" spans="1:35" x14ac:dyDescent="0.25">
      <c r="A14" t="s">
        <v>1067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>
        <f>'AEO 53'!AI295</f>
        <v>0</v>
      </c>
      <c r="AI14">
        <f>'AEO 53'!AJ295</f>
        <v>0</v>
      </c>
    </row>
    <row r="15" spans="1:35" x14ac:dyDescent="0.25">
      <c r="A15" t="s">
        <v>1068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>
        <f>'AEO 53'!AI296</f>
        <v>0</v>
      </c>
      <c r="AI15">
        <f>'AEO 53'!AJ296</f>
        <v>0</v>
      </c>
    </row>
    <row r="16" spans="1:35" x14ac:dyDescent="0.25">
      <c r="A16" t="s">
        <v>1069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>
        <f>'AEO 53'!AI297</f>
        <v>0</v>
      </c>
      <c r="AI16">
        <f>'AEO 53'!AJ297</f>
        <v>0</v>
      </c>
    </row>
    <row r="17" spans="1:35" x14ac:dyDescent="0.25">
      <c r="A17" t="s">
        <v>1149</v>
      </c>
      <c r="B17" s="39">
        <f>TREND($E17:$N17,$E$2:$N$2,B$2)</f>
        <v>80.164839236363605</v>
      </c>
      <c r="C17" s="39">
        <f t="shared" ref="C17:D17" si="1">TREND($E17:$N17,$E$2:$N$2,C$2)</f>
        <v>78.545250018181832</v>
      </c>
      <c r="D17" s="39">
        <f t="shared" si="1"/>
        <v>76.92566080000006</v>
      </c>
      <c r="E17" s="38">
        <f>'AEO 53'!F298</f>
        <v>76.635177999999996</v>
      </c>
      <c r="F17" s="38">
        <f>'AEO 53'!G298</f>
        <v>74.071174999999997</v>
      </c>
      <c r="G17" s="38">
        <f>'AEO 53'!H298</f>
        <v>71.755950999999996</v>
      </c>
      <c r="H17" s="38">
        <f>'AEO 53'!I298</f>
        <v>69.956672999999995</v>
      </c>
      <c r="I17" s="38">
        <f>'AEO 53'!J298</f>
        <v>68.151618999999997</v>
      </c>
      <c r="J17" s="38">
        <f>'AEO 53'!K298</f>
        <v>66.001525999999998</v>
      </c>
      <c r="K17" s="38">
        <f>'AEO 53'!L298</f>
        <v>64.905265999999997</v>
      </c>
      <c r="L17" s="38">
        <f>'AEO 53'!M298</f>
        <v>63.870086999999998</v>
      </c>
      <c r="M17" s="38">
        <f>'AEO 53'!N298</f>
        <v>62.884647000000001</v>
      </c>
      <c r="N17" s="38">
        <f>'AEO 53'!O298</f>
        <v>61.947079000000002</v>
      </c>
      <c r="O17" s="38">
        <f>'AEO 53'!P298</f>
        <v>61.055129999999998</v>
      </c>
      <c r="P17" s="38">
        <f>'AEO 53'!Q298</f>
        <v>60.206718000000002</v>
      </c>
      <c r="Q17" s="38">
        <f>'AEO 53'!R298</f>
        <v>59.393101000000001</v>
      </c>
      <c r="R17" s="38">
        <f>'AEO 53'!S298</f>
        <v>58.615242000000002</v>
      </c>
      <c r="S17" s="38">
        <f>'AEO 53'!T298</f>
        <v>57.821990999999997</v>
      </c>
      <c r="T17" s="38">
        <f>'AEO 53'!U298</f>
        <v>57.052363999999997</v>
      </c>
      <c r="U17" s="38">
        <f>'AEO 53'!V298</f>
        <v>56.317974</v>
      </c>
      <c r="V17" s="38">
        <f>'AEO 53'!W298</f>
        <v>55.617226000000002</v>
      </c>
      <c r="W17" s="38">
        <f>'AEO 53'!X298</f>
        <v>54.947533</v>
      </c>
      <c r="X17" s="38">
        <f>'AEO 53'!Y298</f>
        <v>54.309905999999998</v>
      </c>
      <c r="Y17" s="38">
        <f>'AEO 53'!Z298</f>
        <v>53.701678999999999</v>
      </c>
      <c r="Z17" s="38">
        <f>'AEO 53'!AA298</f>
        <v>53.120316000000003</v>
      </c>
      <c r="AA17" s="38">
        <f>'AEO 53'!AB298</f>
        <v>52.568984999999998</v>
      </c>
      <c r="AB17" s="38">
        <f>'AEO 53'!AC298</f>
        <v>52.042727999999997</v>
      </c>
      <c r="AC17" s="38">
        <f>'AEO 53'!AD298</f>
        <v>51.540385999999998</v>
      </c>
      <c r="AD17" s="38">
        <f>'AEO 53'!AE298</f>
        <v>51.060738000000001</v>
      </c>
      <c r="AE17" s="38">
        <f>'AEO 53'!AF298</f>
        <v>50.603175999999998</v>
      </c>
      <c r="AF17" s="38">
        <f>'AEO 53'!AG298</f>
        <v>50.166466</v>
      </c>
      <c r="AG17" s="38">
        <f>'AEO 53'!AH298</f>
        <v>49.749679999999998</v>
      </c>
      <c r="AH17" s="38">
        <f>'AEO 53'!AI298</f>
        <v>49.351913000000003</v>
      </c>
      <c r="AI17" s="38">
        <f>'AEO 53'!AJ298</f>
        <v>48.966217</v>
      </c>
    </row>
    <row r="18" spans="1:35" x14ac:dyDescent="0.25">
      <c r="A18" t="s">
        <v>1150</v>
      </c>
      <c r="B18" s="39">
        <f t="shared" ref="B18:H18" si="2">TREND($J18:$S18,$J$2:$S$2,B$2)</f>
        <v>98.140828030303055</v>
      </c>
      <c r="C18" s="39">
        <f t="shared" si="2"/>
        <v>96.992467787878468</v>
      </c>
      <c r="D18" s="39">
        <f t="shared" si="2"/>
        <v>95.844107545454335</v>
      </c>
      <c r="E18" s="39">
        <f t="shared" si="2"/>
        <v>94.695747303030203</v>
      </c>
      <c r="F18" s="39">
        <f t="shared" si="2"/>
        <v>93.54738706060607</v>
      </c>
      <c r="G18" s="39">
        <f t="shared" si="2"/>
        <v>92.399026818181483</v>
      </c>
      <c r="H18" s="39">
        <f t="shared" si="2"/>
        <v>91.25066657575735</v>
      </c>
      <c r="I18" s="39">
        <f t="shared" ref="I18" si="3">TREND($J18:$S18,$J$2:$S$2,I$2)</f>
        <v>90.102306333333217</v>
      </c>
      <c r="J18" s="38">
        <f>'AEO 53'!K299</f>
        <v>89.290878000000006</v>
      </c>
      <c r="K18" s="38">
        <f>'AEO 53'!L299</f>
        <v>87.909508000000002</v>
      </c>
      <c r="L18" s="38">
        <f>'AEO 53'!M299</f>
        <v>86.589813000000007</v>
      </c>
      <c r="M18" s="38">
        <f>'AEO 53'!N299</f>
        <v>85.333488000000003</v>
      </c>
      <c r="N18" s="38">
        <f>'AEO 53'!O299</f>
        <v>84.137328999999994</v>
      </c>
      <c r="O18" s="38">
        <f>'AEO 53'!P299</f>
        <v>82.998572999999993</v>
      </c>
      <c r="P18" s="38">
        <f>'AEO 53'!Q299</f>
        <v>81.914787000000004</v>
      </c>
      <c r="Q18" s="38">
        <f>'AEO 53'!R299</f>
        <v>80.887855999999999</v>
      </c>
      <c r="R18" s="38">
        <f>'AEO 53'!S299</f>
        <v>79.899749999999997</v>
      </c>
      <c r="S18" s="38">
        <f>'AEO 53'!T299</f>
        <v>78.901268000000002</v>
      </c>
      <c r="T18" s="38">
        <f>'AEO 53'!U299</f>
        <v>77.935844000000003</v>
      </c>
      <c r="U18" s="38">
        <f>'AEO 53'!V299</f>
        <v>77.014556999999996</v>
      </c>
      <c r="V18" s="38">
        <f>'AEO 53'!W299</f>
        <v>76.135543999999996</v>
      </c>
      <c r="W18" s="38">
        <f>'AEO 53'!X299</f>
        <v>75.296013000000002</v>
      </c>
      <c r="X18" s="38">
        <f>'AEO 53'!Y299</f>
        <v>74.495956000000007</v>
      </c>
      <c r="Y18" s="38">
        <f>'AEO 53'!Z299</f>
        <v>73.732803000000004</v>
      </c>
      <c r="Z18" s="38">
        <f>'AEO 53'!AA299</f>
        <v>73.004966999999994</v>
      </c>
      <c r="AA18" s="38">
        <f>'AEO 53'!AB299</f>
        <v>72.312995999999998</v>
      </c>
      <c r="AB18" s="38">
        <f>'AEO 53'!AC299</f>
        <v>71.652420000000006</v>
      </c>
      <c r="AC18" s="38">
        <f>'AEO 53'!AD299</f>
        <v>71.021843000000004</v>
      </c>
      <c r="AD18" s="38">
        <f>'AEO 53'!AE299</f>
        <v>70.438950000000006</v>
      </c>
      <c r="AE18" s="38">
        <f>'AEO 53'!AF299</f>
        <v>69.864806999999999</v>
      </c>
      <c r="AF18" s="38">
        <f>'AEO 53'!AG299</f>
        <v>69.316788000000003</v>
      </c>
      <c r="AG18" s="38">
        <f>'AEO 53'!AH299</f>
        <v>68.793685999999994</v>
      </c>
      <c r="AH18" s="38">
        <f>'AEO 53'!AI299</f>
        <v>68.294380000000004</v>
      </c>
      <c r="AI18" s="38">
        <f>'AEO 53'!AJ299</f>
        <v>67.811736999999994</v>
      </c>
    </row>
    <row r="21" spans="1:35" x14ac:dyDescent="0.25">
      <c r="A21" s="1" t="s">
        <v>1146</v>
      </c>
    </row>
    <row r="22" spans="1:35" x14ac:dyDescent="0.25">
      <c r="A22" t="s">
        <v>1059</v>
      </c>
    </row>
    <row r="23" spans="1:35" x14ac:dyDescent="0.25">
      <c r="A23" t="s">
        <v>1060</v>
      </c>
      <c r="B23" t="s">
        <v>1151</v>
      </c>
    </row>
    <row r="24" spans="1:35" x14ac:dyDescent="0.25">
      <c r="A24" t="s">
        <v>1061</v>
      </c>
      <c r="B24" t="s">
        <v>1151</v>
      </c>
    </row>
    <row r="25" spans="1:35" x14ac:dyDescent="0.25">
      <c r="A25" t="s">
        <v>1062</v>
      </c>
      <c r="B25" t="s">
        <v>1151</v>
      </c>
    </row>
    <row r="26" spans="1:35" x14ac:dyDescent="0.25">
      <c r="A26" t="s">
        <v>1063</v>
      </c>
      <c r="B26" t="s">
        <v>1151</v>
      </c>
    </row>
    <row r="27" spans="1:35" x14ac:dyDescent="0.25">
      <c r="A27" t="s">
        <v>1064</v>
      </c>
    </row>
    <row r="28" spans="1:35" x14ac:dyDescent="0.25">
      <c r="A28" t="s">
        <v>1147</v>
      </c>
    </row>
    <row r="29" spans="1:35" x14ac:dyDescent="0.25">
      <c r="A29" t="s">
        <v>1148</v>
      </c>
    </row>
    <row r="30" spans="1:35" x14ac:dyDescent="0.25">
      <c r="A30" t="s">
        <v>1058</v>
      </c>
    </row>
    <row r="31" spans="1:35" x14ac:dyDescent="0.25">
      <c r="A31" t="s">
        <v>1065</v>
      </c>
    </row>
    <row r="32" spans="1:35" x14ac:dyDescent="0.25">
      <c r="A32" t="s">
        <v>1066</v>
      </c>
      <c r="B32" t="s">
        <v>1152</v>
      </c>
    </row>
    <row r="33" spans="1:35" x14ac:dyDescent="0.25">
      <c r="A33" t="s">
        <v>1067</v>
      </c>
    </row>
    <row r="34" spans="1:35" x14ac:dyDescent="0.25">
      <c r="A34" t="s">
        <v>1068</v>
      </c>
    </row>
    <row r="35" spans="1:35" x14ac:dyDescent="0.25">
      <c r="A35" t="s">
        <v>1069</v>
      </c>
    </row>
    <row r="36" spans="1:35" x14ac:dyDescent="0.25">
      <c r="A36" t="s">
        <v>1149</v>
      </c>
      <c r="B36" t="s">
        <v>1153</v>
      </c>
    </row>
    <row r="37" spans="1:35" x14ac:dyDescent="0.25">
      <c r="A37" t="s">
        <v>1150</v>
      </c>
      <c r="B37" t="s">
        <v>1153</v>
      </c>
    </row>
    <row r="40" spans="1:35" x14ac:dyDescent="0.25">
      <c r="A40" s="1" t="s">
        <v>1154</v>
      </c>
    </row>
    <row r="41" spans="1:35" x14ac:dyDescent="0.25">
      <c r="A41" s="2" t="s">
        <v>1155</v>
      </c>
      <c r="B41" s="23"/>
    </row>
    <row r="42" spans="1:35" s="1" customFormat="1" x14ac:dyDescent="0.2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5">
      <c r="A43" t="s">
        <v>1060</v>
      </c>
      <c r="B43" s="33">
        <f>'LDV Shares'!C13/SUM('LDV Shares'!C$13:C$16)</f>
        <v>6.2181784448719246E-2</v>
      </c>
      <c r="C43" s="33">
        <f>'LDV Shares'!D13/SUM('LDV Shares'!D$13:D$16)</f>
        <v>6.3335224634178261E-2</v>
      </c>
      <c r="D43" s="33">
        <f>'LDV Shares'!E13/SUM('LDV Shares'!E$13:E$16)</f>
        <v>5.8776099253286612E-2</v>
      </c>
      <c r="E43" s="33">
        <f>'LDV Shares'!F13/SUM('LDV Shares'!F$13:F$16)</f>
        <v>6.0585878918006673E-2</v>
      </c>
      <c r="F43" s="33">
        <f>'LDV Shares'!G13/SUM('LDV Shares'!G$13:G$16)</f>
        <v>5.9637852162801624E-2</v>
      </c>
      <c r="G43" s="33">
        <f>'LDV Shares'!H13/SUM('LDV Shares'!H$13:H$16)</f>
        <v>5.9803154115849466E-2</v>
      </c>
      <c r="H43" s="33">
        <f>'LDV Shares'!I13/SUM('LDV Shares'!I$13:I$16)</f>
        <v>6.003935943077273E-2</v>
      </c>
      <c r="I43" s="33">
        <f>'LDV Shares'!J13/SUM('LDV Shares'!J$13:J$16)</f>
        <v>6.0226628151934511E-2</v>
      </c>
      <c r="J43" s="33">
        <f>'LDV Shares'!K13/SUM('LDV Shares'!K$13:K$16)</f>
        <v>6.044817370182122E-2</v>
      </c>
      <c r="K43" s="33">
        <f>'LDV Shares'!L13/SUM('LDV Shares'!L$13:L$16)</f>
        <v>6.0143895833645447E-2</v>
      </c>
      <c r="L43" s="33">
        <f>'LDV Shares'!M13/SUM('LDV Shares'!M$13:M$16)</f>
        <v>6.0806365686362204E-2</v>
      </c>
      <c r="M43" s="33">
        <f>'LDV Shares'!N13/SUM('LDV Shares'!N$13:N$16)</f>
        <v>6.0233318465916508E-2</v>
      </c>
      <c r="N43" s="33">
        <f>'LDV Shares'!O13/SUM('LDV Shares'!O$13:O$16)</f>
        <v>6.1238094909437712E-2</v>
      </c>
      <c r="O43" s="33">
        <f>'LDV Shares'!P13/SUM('LDV Shares'!P$13:P$16)</f>
        <v>6.026102597761944E-2</v>
      </c>
      <c r="P43" s="33">
        <f>'LDV Shares'!Q13/SUM('LDV Shares'!Q$13:Q$16)</f>
        <v>6.0664488963246326E-2</v>
      </c>
      <c r="Q43" s="33">
        <f>'LDV Shares'!R13/SUM('LDV Shares'!R$13:R$16)</f>
        <v>6.0599174644632166E-2</v>
      </c>
      <c r="R43" s="33">
        <f>'LDV Shares'!S13/SUM('LDV Shares'!S$13:S$16)</f>
        <v>6.0458744383426508E-2</v>
      </c>
      <c r="S43" s="33">
        <f>'LDV Shares'!T13/SUM('LDV Shares'!T$13:T$16)</f>
        <v>6.0634976138077459E-2</v>
      </c>
      <c r="T43" s="33">
        <f>'LDV Shares'!U13/SUM('LDV Shares'!U$13:U$16)</f>
        <v>6.062021551650261E-2</v>
      </c>
      <c r="U43" s="33">
        <f>'LDV Shares'!V13/SUM('LDV Shares'!V$13:V$16)</f>
        <v>6.0764656997084929E-2</v>
      </c>
      <c r="V43" s="33">
        <f>'LDV Shares'!W13/SUM('LDV Shares'!W$13:W$16)</f>
        <v>6.0429592022199545E-2</v>
      </c>
      <c r="W43" s="33">
        <f>'LDV Shares'!X13/SUM('LDV Shares'!X$13:X$16)</f>
        <v>6.0721954803134144E-2</v>
      </c>
      <c r="X43" s="33">
        <f>'LDV Shares'!Y13/SUM('LDV Shares'!Y$13:Y$16)</f>
        <v>6.0815933537751478E-2</v>
      </c>
      <c r="Y43" s="33">
        <f>'LDV Shares'!Z13/SUM('LDV Shares'!Z$13:Z$16)</f>
        <v>6.0900158153919109E-2</v>
      </c>
      <c r="Z43" s="33">
        <f>'LDV Shares'!AA13/SUM('LDV Shares'!AA$13:AA$16)</f>
        <v>6.0770552526018221E-2</v>
      </c>
      <c r="AA43" s="33">
        <f>'LDV Shares'!AB13/SUM('LDV Shares'!AB$13:AB$16)</f>
        <v>6.1003071257620695E-2</v>
      </c>
      <c r="AB43" s="33">
        <f>'LDV Shares'!AC13/SUM('LDV Shares'!AC$13:AC$16)</f>
        <v>6.07530545291411E-2</v>
      </c>
      <c r="AC43" s="33">
        <f>'LDV Shares'!AD13/SUM('LDV Shares'!AD$13:AD$16)</f>
        <v>6.0721646194216099E-2</v>
      </c>
      <c r="AD43" s="33">
        <f>'LDV Shares'!AE13/SUM('LDV Shares'!AE$13:AE$16)</f>
        <v>6.0848260809228595E-2</v>
      </c>
      <c r="AE43" s="33">
        <f>'LDV Shares'!AF13/SUM('LDV Shares'!AF$13:AF$16)</f>
        <v>6.0936499815087045E-2</v>
      </c>
      <c r="AF43" s="33">
        <f>'LDV Shares'!AG13/SUM('LDV Shares'!AG$13:AG$16)</f>
        <v>6.0911307480111372E-2</v>
      </c>
      <c r="AG43" s="33">
        <f>'LDV Shares'!AH13/SUM('LDV Shares'!AH$13:AH$16)</f>
        <v>6.1082749802635762E-2</v>
      </c>
      <c r="AH43" s="33">
        <f>'LDV Shares'!AI13/SUM('LDV Shares'!AI$13:AI$16)</f>
        <v>6.0890328848265646E-2</v>
      </c>
      <c r="AI43" s="33">
        <f>'LDV Shares'!AJ13/SUM('LDV Shares'!AJ$13:AJ$16)</f>
        <v>6.0885082923436071E-2</v>
      </c>
    </row>
    <row r="44" spans="1:35" x14ac:dyDescent="0.25">
      <c r="A44" t="s">
        <v>1061</v>
      </c>
      <c r="B44" s="33">
        <f>'LDV Shares'!C14/SUM('LDV Shares'!C$13:C$16)</f>
        <v>0.25078820278107467</v>
      </c>
      <c r="C44" s="33">
        <f>'LDV Shares'!D14/SUM('LDV Shares'!D$13:D$16)</f>
        <v>0.2538131693581322</v>
      </c>
      <c r="D44" s="33">
        <f>'LDV Shares'!E14/SUM('LDV Shares'!E$13:E$16)</f>
        <v>0.24014195524217846</v>
      </c>
      <c r="E44" s="33">
        <f>'LDV Shares'!F14/SUM('LDV Shares'!F$13:F$16)</f>
        <v>0.24437032971943584</v>
      </c>
      <c r="F44" s="33">
        <f>'LDV Shares'!G14/SUM('LDV Shares'!G$13:G$16)</f>
        <v>0.24075219543893986</v>
      </c>
      <c r="G44" s="33">
        <f>'LDV Shares'!H14/SUM('LDV Shares'!H$13:H$16)</f>
        <v>0.24187790801609202</v>
      </c>
      <c r="H44" s="33">
        <f>'LDV Shares'!I14/SUM('LDV Shares'!I$13:I$16)</f>
        <v>0.2437032960627025</v>
      </c>
      <c r="I44" s="33">
        <f>'LDV Shares'!J14/SUM('LDV Shares'!J$13:J$16)</f>
        <v>0.24330404898051836</v>
      </c>
      <c r="J44" s="33">
        <f>'LDV Shares'!K14/SUM('LDV Shares'!K$13:K$16)</f>
        <v>0.2423952380203051</v>
      </c>
      <c r="K44" s="33">
        <f>'LDV Shares'!L14/SUM('LDV Shares'!L$13:L$16)</f>
        <v>0.24266011123900694</v>
      </c>
      <c r="L44" s="33">
        <f>'LDV Shares'!M14/SUM('LDV Shares'!M$13:M$16)</f>
        <v>0.2444080876799043</v>
      </c>
      <c r="M44" s="33">
        <f>'LDV Shares'!N14/SUM('LDV Shares'!N$13:N$16)</f>
        <v>0.24277746661649227</v>
      </c>
      <c r="N44" s="33">
        <f>'LDV Shares'!O14/SUM('LDV Shares'!O$13:O$16)</f>
        <v>0.24588753090724891</v>
      </c>
      <c r="O44" s="33">
        <f>'LDV Shares'!P14/SUM('LDV Shares'!P$13:P$16)</f>
        <v>0.24263296438871154</v>
      </c>
      <c r="P44" s="33">
        <f>'LDV Shares'!Q14/SUM('LDV Shares'!Q$13:Q$16)</f>
        <v>0.24383121606762798</v>
      </c>
      <c r="Q44" s="33">
        <f>'LDV Shares'!R14/SUM('LDV Shares'!R$13:R$16)</f>
        <v>0.24352387752950511</v>
      </c>
      <c r="R44" s="33">
        <f>'LDV Shares'!S14/SUM('LDV Shares'!S$13:S$16)</f>
        <v>0.24302189348380493</v>
      </c>
      <c r="S44" s="33">
        <f>'LDV Shares'!T14/SUM('LDV Shares'!T$13:T$16)</f>
        <v>0.24359359899971797</v>
      </c>
      <c r="T44" s="33">
        <f>'LDV Shares'!U14/SUM('LDV Shares'!U$13:U$16)</f>
        <v>0.2434668714342911</v>
      </c>
      <c r="U44" s="33">
        <f>'LDV Shares'!V14/SUM('LDV Shares'!V$13:V$16)</f>
        <v>0.24383453961078219</v>
      </c>
      <c r="V44" s="33">
        <f>'LDV Shares'!W14/SUM('LDV Shares'!W$13:W$16)</f>
        <v>0.24274777054485192</v>
      </c>
      <c r="W44" s="33">
        <f>'LDV Shares'!X14/SUM('LDV Shares'!X$13:X$16)</f>
        <v>0.24360946559829666</v>
      </c>
      <c r="X44" s="33">
        <f>'LDV Shares'!Y14/SUM('LDV Shares'!Y$13:Y$16)</f>
        <v>0.24381480003920397</v>
      </c>
      <c r="Y44" s="33">
        <f>'LDV Shares'!Z14/SUM('LDV Shares'!Z$13:Z$16)</f>
        <v>0.24397546446258367</v>
      </c>
      <c r="Z44" s="33">
        <f>'LDV Shares'!AA14/SUM('LDV Shares'!AA$13:AA$16)</f>
        <v>0.24353179121905391</v>
      </c>
      <c r="AA44" s="33">
        <f>'LDV Shares'!AB14/SUM('LDV Shares'!AB$13:AB$16)</f>
        <v>0.24420699561889272</v>
      </c>
      <c r="AB44" s="33">
        <f>'LDV Shares'!AC14/SUM('LDV Shares'!AC$13:AC$16)</f>
        <v>0.2434045108848002</v>
      </c>
      <c r="AC44" s="33">
        <f>'LDV Shares'!AD14/SUM('LDV Shares'!AD$13:AD$16)</f>
        <v>0.24325414868022444</v>
      </c>
      <c r="AD44" s="33">
        <f>'LDV Shares'!AE14/SUM('LDV Shares'!AE$13:AE$16)</f>
        <v>0.24362959933456402</v>
      </c>
      <c r="AE44" s="33">
        <f>'LDV Shares'!AF14/SUM('LDV Shares'!AF$13:AF$16)</f>
        <v>0.24387249624150251</v>
      </c>
      <c r="AF44" s="33">
        <f>'LDV Shares'!AG14/SUM('LDV Shares'!AG$13:AG$16)</f>
        <v>0.24376954951403132</v>
      </c>
      <c r="AG44" s="33">
        <f>'LDV Shares'!AH14/SUM('LDV Shares'!AH$13:AH$16)</f>
        <v>0.24425590269264602</v>
      </c>
      <c r="AH44" s="33">
        <f>'LDV Shares'!AI14/SUM('LDV Shares'!AI$13:AI$16)</f>
        <v>0.24361063554650877</v>
      </c>
      <c r="AI44" s="33">
        <f>'LDV Shares'!AJ14/SUM('LDV Shares'!AJ$13:AJ$16)</f>
        <v>0.24353695745726658</v>
      </c>
    </row>
    <row r="45" spans="1:35" x14ac:dyDescent="0.25">
      <c r="A45" t="s">
        <v>1062</v>
      </c>
      <c r="B45" s="33">
        <f>'LDV Shares'!C15/SUM('LDV Shares'!C$13:C$16)</f>
        <v>0.55094426470170976</v>
      </c>
      <c r="C45" s="33">
        <f>'LDV Shares'!D15/SUM('LDV Shares'!D$13:D$16)</f>
        <v>0.5488213547851144</v>
      </c>
      <c r="D45" s="33">
        <f>'LDV Shares'!E15/SUM('LDV Shares'!E$13:E$16)</f>
        <v>0.5626456748974018</v>
      </c>
      <c r="E45" s="33">
        <f>'LDV Shares'!F15/SUM('LDV Shares'!F$13:F$16)</f>
        <v>0.55932386582239213</v>
      </c>
      <c r="F45" s="33">
        <f>'LDV Shares'!G15/SUM('LDV Shares'!G$13:G$16)</f>
        <v>0.56268751505749026</v>
      </c>
      <c r="G45" s="33">
        <f>'LDV Shares'!H15/SUM('LDV Shares'!H$13:H$16)</f>
        <v>0.56322221610373646</v>
      </c>
      <c r="H45" s="33">
        <f>'LDV Shares'!I15/SUM('LDV Shares'!I$13:I$16)</f>
        <v>0.56235882747308485</v>
      </c>
      <c r="I45" s="33">
        <f>'LDV Shares'!J15/SUM('LDV Shares'!J$13:J$16)</f>
        <v>0.56173476851948234</v>
      </c>
      <c r="J45" s="33">
        <f>'LDV Shares'!K15/SUM('LDV Shares'!K$13:K$16)</f>
        <v>0.56346529582840388</v>
      </c>
      <c r="K45" s="33">
        <f>'LDV Shares'!L15/SUM('LDV Shares'!L$13:L$16)</f>
        <v>0.56276770319279201</v>
      </c>
      <c r="L45" s="33">
        <f>'LDV Shares'!M15/SUM('LDV Shares'!M$13:M$16)</f>
        <v>0.56131390846556184</v>
      </c>
      <c r="M45" s="33">
        <f>'LDV Shares'!N15/SUM('LDV Shares'!N$13:N$16)</f>
        <v>0.56303366870620297</v>
      </c>
      <c r="N45" s="33">
        <f>'LDV Shares'!O15/SUM('LDV Shares'!O$13:O$16)</f>
        <v>0.56036385864579341</v>
      </c>
      <c r="O45" s="33">
        <f>'LDV Shares'!P15/SUM('LDV Shares'!P$13:P$16)</f>
        <v>0.56371290675880259</v>
      </c>
      <c r="P45" s="33">
        <f>'LDV Shares'!Q15/SUM('LDV Shares'!Q$13:Q$16)</f>
        <v>0.56274044786170874</v>
      </c>
      <c r="Q45" s="33">
        <f>'LDV Shares'!R15/SUM('LDV Shares'!R$13:R$16)</f>
        <v>0.56320861825510382</v>
      </c>
      <c r="R45" s="33">
        <f>'LDV Shares'!S15/SUM('LDV Shares'!S$13:S$16)</f>
        <v>0.56384625119314102</v>
      </c>
      <c r="S45" s="33">
        <f>'LDV Shares'!T15/SUM('LDV Shares'!T$13:T$16)</f>
        <v>0.56322794504176255</v>
      </c>
      <c r="T45" s="33">
        <f>'LDV Shares'!U15/SUM('LDV Shares'!U$13:U$16)</f>
        <v>0.56345099453849201</v>
      </c>
      <c r="U45" s="33">
        <f>'LDV Shares'!V15/SUM('LDV Shares'!V$13:V$16)</f>
        <v>0.56323514603960001</v>
      </c>
      <c r="V45" s="33">
        <f>'LDV Shares'!W15/SUM('LDV Shares'!W$13:W$16)</f>
        <v>0.5643963140610897</v>
      </c>
      <c r="W45" s="33">
        <f>'LDV Shares'!X15/SUM('LDV Shares'!X$13:X$16)</f>
        <v>0.56368877174022769</v>
      </c>
      <c r="X45" s="33">
        <f>'LDV Shares'!Y15/SUM('LDV Shares'!Y$13:Y$16)</f>
        <v>0.56360442171358949</v>
      </c>
      <c r="Y45" s="33">
        <f>'LDV Shares'!Z15/SUM('LDV Shares'!Z$13:Z$16)</f>
        <v>0.56354618004871382</v>
      </c>
      <c r="Z45" s="33">
        <f>'LDV Shares'!AA15/SUM('LDV Shares'!AA$13:AA$16)</f>
        <v>0.56408078123104222</v>
      </c>
      <c r="AA45" s="33">
        <f>'LDV Shares'!AB15/SUM('LDV Shares'!AB$13:AB$16)</f>
        <v>0.5635242253613546</v>
      </c>
      <c r="AB45" s="33">
        <f>'LDV Shares'!AC15/SUM('LDV Shares'!AC$13:AC$16)</f>
        <v>0.56439064456730903</v>
      </c>
      <c r="AC45" s="33">
        <f>'LDV Shares'!AD15/SUM('LDV Shares'!AD$13:AD$16)</f>
        <v>0.56462237343905786</v>
      </c>
      <c r="AD45" s="33">
        <f>'LDV Shares'!AE15/SUM('LDV Shares'!AE$13:AE$16)</f>
        <v>0.56434553342542282</v>
      </c>
      <c r="AE45" s="33">
        <f>'LDV Shares'!AF15/SUM('LDV Shares'!AF$13:AF$16)</f>
        <v>0.56418856122814653</v>
      </c>
      <c r="AF45" s="33">
        <f>'LDV Shares'!AG15/SUM('LDV Shares'!AG$13:AG$16)</f>
        <v>0.56436497427486076</v>
      </c>
      <c r="AG45" s="33">
        <f>'LDV Shares'!AH15/SUM('LDV Shares'!AH$13:AH$16)</f>
        <v>0.56397336664699138</v>
      </c>
      <c r="AH45" s="33">
        <f>'LDV Shares'!AI15/SUM('LDV Shares'!AI$13:AI$16)</f>
        <v>0.56468068451698661</v>
      </c>
      <c r="AI45" s="33">
        <f>'LDV Shares'!AJ15/SUM('LDV Shares'!AJ$13:AJ$16)</f>
        <v>0.56481492867793881</v>
      </c>
    </row>
    <row r="46" spans="1:35" x14ac:dyDescent="0.25">
      <c r="A46" t="s">
        <v>1063</v>
      </c>
      <c r="B46" s="33">
        <f>'LDV Shares'!C16/SUM('LDV Shares'!C$13:C$16)</f>
        <v>0.13608574806849633</v>
      </c>
      <c r="C46" s="33">
        <f>'LDV Shares'!D16/SUM('LDV Shares'!D$13:D$16)</f>
        <v>0.13403025122257506</v>
      </c>
      <c r="D46" s="33">
        <f>'LDV Shares'!E16/SUM('LDV Shares'!E$13:E$16)</f>
        <v>0.13843627060713309</v>
      </c>
      <c r="E46" s="33">
        <f>'LDV Shares'!F16/SUM('LDV Shares'!F$13:F$16)</f>
        <v>0.13571992554016538</v>
      </c>
      <c r="F46" s="33">
        <f>'LDV Shares'!G16/SUM('LDV Shares'!G$13:G$16)</f>
        <v>0.13692243734076817</v>
      </c>
      <c r="G46" s="33">
        <f>'LDV Shares'!H16/SUM('LDV Shares'!H$13:H$16)</f>
        <v>0.135096721764322</v>
      </c>
      <c r="H46" s="33">
        <f>'LDV Shares'!I16/SUM('LDV Shares'!I$13:I$16)</f>
        <v>0.13389851703343991</v>
      </c>
      <c r="I46" s="33">
        <f>'LDV Shares'!J16/SUM('LDV Shares'!J$13:J$16)</f>
        <v>0.13473455434806475</v>
      </c>
      <c r="J46" s="33">
        <f>'LDV Shares'!K16/SUM('LDV Shares'!K$13:K$16)</f>
        <v>0.13369129244946976</v>
      </c>
      <c r="K46" s="33">
        <f>'LDV Shares'!L16/SUM('LDV Shares'!L$13:L$16)</f>
        <v>0.13442828973455564</v>
      </c>
      <c r="L46" s="33">
        <f>'LDV Shares'!M16/SUM('LDV Shares'!M$13:M$16)</f>
        <v>0.13347163816817154</v>
      </c>
      <c r="M46" s="33">
        <f>'LDV Shares'!N16/SUM('LDV Shares'!N$13:N$16)</f>
        <v>0.13395554621138825</v>
      </c>
      <c r="N46" s="33">
        <f>'LDV Shares'!O16/SUM('LDV Shares'!O$13:O$16)</f>
        <v>0.13251051553752</v>
      </c>
      <c r="O46" s="33">
        <f>'LDV Shares'!P16/SUM('LDV Shares'!P$13:P$16)</f>
        <v>0.13339310287486625</v>
      </c>
      <c r="P46" s="33">
        <f>'LDV Shares'!Q16/SUM('LDV Shares'!Q$13:Q$16)</f>
        <v>0.1327638471074169</v>
      </c>
      <c r="Q46" s="33">
        <f>'LDV Shares'!R16/SUM('LDV Shares'!R$13:R$16)</f>
        <v>0.13266832957075894</v>
      </c>
      <c r="R46" s="33">
        <f>'LDV Shares'!S16/SUM('LDV Shares'!S$13:S$16)</f>
        <v>0.1326731109396275</v>
      </c>
      <c r="S46" s="33">
        <f>'LDV Shares'!T16/SUM('LDV Shares'!T$13:T$16)</f>
        <v>0.13254347982044212</v>
      </c>
      <c r="T46" s="33">
        <f>'LDV Shares'!U16/SUM('LDV Shares'!U$13:U$16)</f>
        <v>0.1324619185107142</v>
      </c>
      <c r="U46" s="33">
        <f>'LDV Shares'!V16/SUM('LDV Shares'!V$13:V$16)</f>
        <v>0.13216565735253294</v>
      </c>
      <c r="V46" s="33">
        <f>'LDV Shares'!W16/SUM('LDV Shares'!W$13:W$16)</f>
        <v>0.1324263233718587</v>
      </c>
      <c r="W46" s="33">
        <f>'LDV Shares'!X16/SUM('LDV Shares'!X$13:X$16)</f>
        <v>0.13197980785834165</v>
      </c>
      <c r="X46" s="33">
        <f>'LDV Shares'!Y16/SUM('LDV Shares'!Y$13:Y$16)</f>
        <v>0.13176484470945496</v>
      </c>
      <c r="Y46" s="33">
        <f>'LDV Shares'!Z16/SUM('LDV Shares'!Z$13:Z$16)</f>
        <v>0.13157819733478349</v>
      </c>
      <c r="Z46" s="33">
        <f>'LDV Shares'!AA16/SUM('LDV Shares'!AA$13:AA$16)</f>
        <v>0.13161687502388569</v>
      </c>
      <c r="AA46" s="33">
        <f>'LDV Shares'!AB16/SUM('LDV Shares'!AB$13:AB$16)</f>
        <v>0.13126570776213195</v>
      </c>
      <c r="AB46" s="33">
        <f>'LDV Shares'!AC16/SUM('LDV Shares'!AC$13:AC$16)</f>
        <v>0.13145179001874965</v>
      </c>
      <c r="AC46" s="33">
        <f>'LDV Shares'!AD16/SUM('LDV Shares'!AD$13:AD$16)</f>
        <v>0.1314018316865016</v>
      </c>
      <c r="AD46" s="33">
        <f>'LDV Shares'!AE16/SUM('LDV Shares'!AE$13:AE$16)</f>
        <v>0.13117660643078449</v>
      </c>
      <c r="AE46" s="33">
        <f>'LDV Shares'!AF16/SUM('LDV Shares'!AF$13:AF$16)</f>
        <v>0.13100244271526396</v>
      </c>
      <c r="AF46" s="33">
        <f>'LDV Shares'!AG16/SUM('LDV Shares'!AG$13:AG$16)</f>
        <v>0.13095416873099647</v>
      </c>
      <c r="AG46" s="33">
        <f>'LDV Shares'!AH16/SUM('LDV Shares'!AH$13:AH$16)</f>
        <v>0.13068798085772684</v>
      </c>
      <c r="AH46" s="33">
        <f>'LDV Shares'!AI16/SUM('LDV Shares'!AI$13:AI$16)</f>
        <v>0.130818351088239</v>
      </c>
      <c r="AI46" s="33">
        <f>'LDV Shares'!AJ16/SUM('LDV Shares'!AJ$13:AJ$16)</f>
        <v>0.13076303094135858</v>
      </c>
    </row>
    <row r="47" spans="1:35" x14ac:dyDescent="0.25">
      <c r="A47" s="2" t="s">
        <v>1156</v>
      </c>
      <c r="B47" s="23"/>
    </row>
    <row r="48" spans="1:35" s="1" customFormat="1" x14ac:dyDescent="0.2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5">
      <c r="A49" t="s">
        <v>1149</v>
      </c>
      <c r="B49" s="33">
        <f>'LDV Shares'!C28/SUM('LDV Shares'!C$28:C$29)</f>
        <v>0.4508120910386752</v>
      </c>
      <c r="C49" s="33">
        <f>'LDV Shares'!D28/SUM('LDV Shares'!D$28:D$29)</f>
        <v>0.45099699342523442</v>
      </c>
      <c r="D49" s="33">
        <f>'LDV Shares'!E28/SUM('LDV Shares'!E$28:E$29)</f>
        <v>0.45357119711052679</v>
      </c>
      <c r="E49" s="33">
        <f>'LDV Shares'!F28/SUM('LDV Shares'!F$28:F$29)</f>
        <v>0.45330652101985075</v>
      </c>
      <c r="F49" s="33">
        <f>'LDV Shares'!G28/SUM('LDV Shares'!G$28:G$29)</f>
        <v>0.45414568939656291</v>
      </c>
      <c r="G49" s="33">
        <f>'LDV Shares'!H28/SUM('LDV Shares'!H$28:H$29)</f>
        <v>0.45401707783623357</v>
      </c>
      <c r="H49" s="33">
        <f>'LDV Shares'!I28/SUM('LDV Shares'!I$28:I$29)</f>
        <v>0.45405273680076119</v>
      </c>
      <c r="I49" s="33">
        <f>'LDV Shares'!J28/SUM('LDV Shares'!J$28:J$29)</f>
        <v>0.45404286426537344</v>
      </c>
      <c r="J49" s="33">
        <f>'LDV Shares'!K28/SUM('LDV Shares'!K$28:K$29)</f>
        <v>0.45201431300083017</v>
      </c>
      <c r="K49" s="33">
        <f>'LDV Shares'!L28/SUM('LDV Shares'!L$28:L$29)</f>
        <v>0.45409966935239726</v>
      </c>
      <c r="L49" s="33">
        <f>'LDV Shares'!M28/SUM('LDV Shares'!M$28:M$29)</f>
        <v>0.45378707593413453</v>
      </c>
      <c r="M49" s="33">
        <f>'LDV Shares'!N28/SUM('LDV Shares'!N$28:N$29)</f>
        <v>0.45410212696863289</v>
      </c>
      <c r="N49" s="33">
        <f>'LDV Shares'!O28/SUM('LDV Shares'!O$28:O$29)</f>
        <v>0.45364373831369825</v>
      </c>
      <c r="O49" s="33">
        <f>'LDV Shares'!P28/SUM('LDV Shares'!P$28:P$29)</f>
        <v>0.4541719590757553</v>
      </c>
      <c r="P49" s="33">
        <f>'LDV Shares'!Q28/SUM('LDV Shares'!Q$28:Q$29)</f>
        <v>0.45399541518454628</v>
      </c>
      <c r="Q49" s="33">
        <f>'LDV Shares'!R28/SUM('LDV Shares'!R$28:R$29)</f>
        <v>0.45403890475231334</v>
      </c>
      <c r="R49" s="33">
        <f>'LDV Shares'!S28/SUM('LDV Shares'!S$28:S$29)</f>
        <v>0.45427979296309984</v>
      </c>
      <c r="S49" s="33">
        <f>'LDV Shares'!T28/SUM('LDV Shares'!T$28:T$29)</f>
        <v>0.45405598829695132</v>
      </c>
      <c r="T49" s="33">
        <f>'LDV Shares'!U28/SUM('LDV Shares'!U$28:U$29)</f>
        <v>0.45411685433834298</v>
      </c>
      <c r="U49" s="33">
        <f>'LDV Shares'!V28/SUM('LDV Shares'!V$28:V$29)</f>
        <v>0.45410874505493232</v>
      </c>
      <c r="V49" s="33">
        <f>'LDV Shares'!W28/SUM('LDV Shares'!W$28:W$29)</f>
        <v>0.45433870346962996</v>
      </c>
      <c r="W49" s="33">
        <f>'LDV Shares'!X28/SUM('LDV Shares'!X$28:X$29)</f>
        <v>0.4543066713290736</v>
      </c>
      <c r="X49" s="33">
        <f>'LDV Shares'!Y28/SUM('LDV Shares'!Y$28:Y$29)</f>
        <v>0.45425855441777557</v>
      </c>
      <c r="Y49" s="33">
        <f>'LDV Shares'!Z28/SUM('LDV Shares'!Z$28:Z$29)</f>
        <v>0.45427733759526168</v>
      </c>
      <c r="Z49" s="33">
        <f>'LDV Shares'!AA28/SUM('LDV Shares'!AA$28:AA$29)</f>
        <v>0.45449462889480546</v>
      </c>
      <c r="AA49" s="33">
        <f>'LDV Shares'!AB28/SUM('LDV Shares'!AB$28:AB$29)</f>
        <v>0.45433310398783211</v>
      </c>
      <c r="AB49" s="33">
        <f>'LDV Shares'!AC28/SUM('LDV Shares'!AC$28:AC$29)</f>
        <v>0.45451517245301948</v>
      </c>
      <c r="AC49" s="33">
        <f>'LDV Shares'!AD28/SUM('LDV Shares'!AD$28:AD$29)</f>
        <v>0.45457569765246436</v>
      </c>
      <c r="AD49" s="33">
        <f>'LDV Shares'!AE28/SUM('LDV Shares'!AE$28:AE$29)</f>
        <v>0.4545717313224415</v>
      </c>
      <c r="AE49" s="33">
        <f>'LDV Shares'!AF28/SUM('LDV Shares'!AF$28:AF$29)</f>
        <v>0.45456446075294993</v>
      </c>
      <c r="AF49" s="33">
        <f>'LDV Shares'!AG28/SUM('LDV Shares'!AG$28:AG$29)</f>
        <v>0.4546168987456467</v>
      </c>
      <c r="AG49" s="33">
        <f>'LDV Shares'!AH28/SUM('LDV Shares'!AH$28:AH$29)</f>
        <v>0.45462864915716789</v>
      </c>
      <c r="AH49" s="33">
        <f>'LDV Shares'!AI28/SUM('LDV Shares'!AI$28:AI$29)</f>
        <v>0.45477476846917886</v>
      </c>
      <c r="AI49" s="33">
        <f>'LDV Shares'!AJ28/SUM('LDV Shares'!AJ$28:AJ$29)</f>
        <v>0.45481873816577428</v>
      </c>
    </row>
    <row r="50" spans="1:35" x14ac:dyDescent="0.25">
      <c r="A50" t="s">
        <v>1150</v>
      </c>
      <c r="B50" s="33">
        <f>'LDV Shares'!C29/SUM('LDV Shares'!C$28:C$29)</f>
        <v>0.54918790896132463</v>
      </c>
      <c r="C50" s="33">
        <f>'LDV Shares'!D29/SUM('LDV Shares'!D$28:D$29)</f>
        <v>0.54900300657476564</v>
      </c>
      <c r="D50" s="33">
        <f>'LDV Shares'!E29/SUM('LDV Shares'!E$28:E$29)</f>
        <v>0.54642880288947315</v>
      </c>
      <c r="E50" s="33">
        <f>'LDV Shares'!F29/SUM('LDV Shares'!F$28:F$29)</f>
        <v>0.54669347898014931</v>
      </c>
      <c r="F50" s="33">
        <f>'LDV Shares'!G29/SUM('LDV Shares'!G$28:G$29)</f>
        <v>0.54585431060343703</v>
      </c>
      <c r="G50" s="33">
        <f>'LDV Shares'!H29/SUM('LDV Shares'!H$28:H$29)</f>
        <v>0.54598292216376643</v>
      </c>
      <c r="H50" s="33">
        <f>'LDV Shares'!I29/SUM('LDV Shares'!I$28:I$29)</f>
        <v>0.54594726319923881</v>
      </c>
      <c r="I50" s="33">
        <f>'LDV Shares'!J29/SUM('LDV Shares'!J$28:J$29)</f>
        <v>0.54595713573462656</v>
      </c>
      <c r="J50" s="33">
        <f>'LDV Shares'!K29/SUM('LDV Shares'!K$28:K$29)</f>
        <v>0.54798568699916972</v>
      </c>
      <c r="K50" s="33">
        <f>'LDV Shares'!L29/SUM('LDV Shares'!L$28:L$29)</f>
        <v>0.54590033064760279</v>
      </c>
      <c r="L50" s="33">
        <f>'LDV Shares'!M29/SUM('LDV Shares'!M$28:M$29)</f>
        <v>0.54621292406586552</v>
      </c>
      <c r="M50" s="33">
        <f>'LDV Shares'!N29/SUM('LDV Shares'!N$28:N$29)</f>
        <v>0.54589787303136705</v>
      </c>
      <c r="N50" s="33">
        <f>'LDV Shares'!O29/SUM('LDV Shares'!O$28:O$29)</f>
        <v>0.5463562616863018</v>
      </c>
      <c r="O50" s="33">
        <f>'LDV Shares'!P29/SUM('LDV Shares'!P$28:P$29)</f>
        <v>0.54582804092424464</v>
      </c>
      <c r="P50" s="33">
        <f>'LDV Shares'!Q29/SUM('LDV Shares'!Q$28:Q$29)</f>
        <v>0.54600458481545378</v>
      </c>
      <c r="Q50" s="33">
        <f>'LDV Shares'!R29/SUM('LDV Shares'!R$28:R$29)</f>
        <v>0.54596109524768666</v>
      </c>
      <c r="R50" s="33">
        <f>'LDV Shares'!S29/SUM('LDV Shares'!S$28:S$29)</f>
        <v>0.54572020703690016</v>
      </c>
      <c r="S50" s="33">
        <f>'LDV Shares'!T29/SUM('LDV Shares'!T$28:T$29)</f>
        <v>0.54594401170304863</v>
      </c>
      <c r="T50" s="33">
        <f>'LDV Shares'!U29/SUM('LDV Shares'!U$28:U$29)</f>
        <v>0.54588314566165708</v>
      </c>
      <c r="U50" s="33">
        <f>'LDV Shares'!V29/SUM('LDV Shares'!V$28:V$29)</f>
        <v>0.54589125494506763</v>
      </c>
      <c r="V50" s="33">
        <f>'LDV Shares'!W29/SUM('LDV Shares'!W$28:W$29)</f>
        <v>0.54566129653037021</v>
      </c>
      <c r="W50" s="33">
        <f>'LDV Shares'!X29/SUM('LDV Shares'!X$28:X$29)</f>
        <v>0.54569332867092635</v>
      </c>
      <c r="X50" s="33">
        <f>'LDV Shares'!Y29/SUM('LDV Shares'!Y$28:Y$29)</f>
        <v>0.54574144558222448</v>
      </c>
      <c r="Y50" s="33">
        <f>'LDV Shares'!Z29/SUM('LDV Shares'!Z$28:Z$29)</f>
        <v>0.54572266240473832</v>
      </c>
      <c r="Z50" s="33">
        <f>'LDV Shares'!AA29/SUM('LDV Shares'!AA$28:AA$29)</f>
        <v>0.54550537110519448</v>
      </c>
      <c r="AA50" s="33">
        <f>'LDV Shares'!AB29/SUM('LDV Shares'!AB$28:AB$29)</f>
        <v>0.545666896012168</v>
      </c>
      <c r="AB50" s="33">
        <f>'LDV Shares'!AC29/SUM('LDV Shares'!AC$28:AC$29)</f>
        <v>0.54548482754698058</v>
      </c>
      <c r="AC50" s="33">
        <f>'LDV Shares'!AD29/SUM('LDV Shares'!AD$28:AD$29)</f>
        <v>0.54542430234753558</v>
      </c>
      <c r="AD50" s="33">
        <f>'LDV Shares'!AE29/SUM('LDV Shares'!AE$28:AE$29)</f>
        <v>0.54542826867755856</v>
      </c>
      <c r="AE50" s="33">
        <f>'LDV Shares'!AF29/SUM('LDV Shares'!AF$28:AF$29)</f>
        <v>0.54543553924705013</v>
      </c>
      <c r="AF50" s="33">
        <f>'LDV Shares'!AG29/SUM('LDV Shares'!AG$28:AG$29)</f>
        <v>0.54538310125435319</v>
      </c>
      <c r="AG50" s="33">
        <f>'LDV Shares'!AH29/SUM('LDV Shares'!AH$28:AH$29)</f>
        <v>0.54537135084283217</v>
      </c>
      <c r="AH50" s="33">
        <f>'LDV Shares'!AI29/SUM('LDV Shares'!AI$28:AI$29)</f>
        <v>0.54522523153082125</v>
      </c>
      <c r="AI50" s="33">
        <f>'LDV Shares'!AJ29/SUM('LDV Shares'!AJ$28:AJ$29)</f>
        <v>0.54518126183422577</v>
      </c>
    </row>
    <row r="53" spans="1:35" x14ac:dyDescent="0.25">
      <c r="A53" s="40" t="s">
        <v>1157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s="1" customFormat="1" x14ac:dyDescent="0.2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5">
      <c r="A55" t="s">
        <v>1151</v>
      </c>
      <c r="B55" s="38">
        <f>SUMPRODUCT(B4:B7,B43:B46)</f>
        <v>78.415539232825282</v>
      </c>
      <c r="C55" s="38">
        <f t="shared" ref="C55:AI55" si="4">SUMPRODUCT(C4:C7,C43:C46)</f>
        <v>76.772417945249629</v>
      </c>
      <c r="D55" s="38">
        <f t="shared" si="4"/>
        <v>75.292937202718008</v>
      </c>
      <c r="E55" s="38">
        <f t="shared" si="4"/>
        <v>73.628000291536253</v>
      </c>
      <c r="F55" s="38">
        <f t="shared" si="4"/>
        <v>71.53365906287425</v>
      </c>
      <c r="G55" s="38">
        <f t="shared" si="4"/>
        <v>69.41222591827389</v>
      </c>
      <c r="H55" s="38">
        <f t="shared" si="4"/>
        <v>67.521082589090014</v>
      </c>
      <c r="I55" s="38">
        <f t="shared" si="4"/>
        <v>66.017831499467022</v>
      </c>
      <c r="J55" s="38">
        <f t="shared" si="4"/>
        <v>64.459935694823102</v>
      </c>
      <c r="K55" s="38">
        <f t="shared" si="4"/>
        <v>63.449400329926057</v>
      </c>
      <c r="L55" s="38">
        <f t="shared" si="4"/>
        <v>62.478057067415556</v>
      </c>
      <c r="M55" s="38">
        <f t="shared" si="4"/>
        <v>61.567136522778497</v>
      </c>
      <c r="N55" s="38">
        <f t="shared" si="4"/>
        <v>60.68369898360227</v>
      </c>
      <c r="O55" s="38">
        <f t="shared" si="4"/>
        <v>59.86343645013207</v>
      </c>
      <c r="P55" s="38">
        <f t="shared" si="4"/>
        <v>59.071245520385979</v>
      </c>
      <c r="Q55" s="38">
        <f t="shared" si="4"/>
        <v>58.322622784908653</v>
      </c>
      <c r="R55" s="38">
        <f t="shared" si="4"/>
        <v>57.611803772169765</v>
      </c>
      <c r="S55" s="38">
        <f t="shared" si="4"/>
        <v>56.870699760861541</v>
      </c>
      <c r="T55" s="38">
        <f t="shared" si="4"/>
        <v>56.150511416607287</v>
      </c>
      <c r="U55" s="38">
        <f t="shared" si="4"/>
        <v>55.46162468552501</v>
      </c>
      <c r="V55" s="38">
        <f t="shared" si="4"/>
        <v>54.807848441451092</v>
      </c>
      <c r="W55" s="38">
        <f t="shared" si="4"/>
        <v>54.179837601628748</v>
      </c>
      <c r="X55" s="38">
        <f t="shared" si="4"/>
        <v>53.582124698116978</v>
      </c>
      <c r="Y55" s="38">
        <f t="shared" si="4"/>
        <v>53.012231678830389</v>
      </c>
      <c r="Z55" s="38">
        <f t="shared" si="4"/>
        <v>52.471823797721129</v>
      </c>
      <c r="AA55" s="38">
        <f t="shared" si="4"/>
        <v>51.954075143449735</v>
      </c>
      <c r="AB55" s="38">
        <f t="shared" si="4"/>
        <v>51.462448133630581</v>
      </c>
      <c r="AC55" s="38">
        <f t="shared" si="4"/>
        <v>50.992080310817848</v>
      </c>
      <c r="AD55" s="38">
        <f t="shared" si="4"/>
        <v>50.542347660209735</v>
      </c>
      <c r="AE55" s="38">
        <f t="shared" si="4"/>
        <v>50.11336560302297</v>
      </c>
      <c r="AF55" s="38">
        <f t="shared" si="4"/>
        <v>49.704449952137956</v>
      </c>
      <c r="AG55" s="38">
        <f t="shared" si="4"/>
        <v>49.31330426290296</v>
      </c>
      <c r="AH55" s="38">
        <f t="shared" si="4"/>
        <v>48.941468014652898</v>
      </c>
      <c r="AI55" s="38">
        <f t="shared" si="4"/>
        <v>48.579959339853097</v>
      </c>
    </row>
    <row r="56" spans="1:35" x14ac:dyDescent="0.25">
      <c r="A56" t="s">
        <v>1153</v>
      </c>
      <c r="B56" s="38">
        <f>SUMPRODUCT(B17:B18,B49:B50)</f>
        <v>90.037034933619395</v>
      </c>
      <c r="C56" s="38">
        <f t="shared" ref="C56:AI56" si="5">SUMPRODUCT(C17:C18,C49:C50)</f>
        <v>88.672828036684734</v>
      </c>
      <c r="D56" s="38">
        <f t="shared" si="5"/>
        <v>87.263245007646887</v>
      </c>
      <c r="E56" s="38">
        <f t="shared" si="5"/>
        <v>86.508773464635681</v>
      </c>
      <c r="F56" s="38">
        <f t="shared" si="5"/>
        <v>84.70234930750847</v>
      </c>
      <c r="G56" s="38">
        <f t="shared" si="5"/>
        <v>83.026717857658909</v>
      </c>
      <c r="H56" s="38">
        <f t="shared" si="5"/>
        <v>81.582070515266892</v>
      </c>
      <c r="I56" s="38">
        <f t="shared" si="5"/>
        <v>80.135753383912942</v>
      </c>
      <c r="J56" s="38">
        <f t="shared" si="5"/>
        <v>78.763757555485483</v>
      </c>
      <c r="K56" s="38">
        <f t="shared" si="5"/>
        <v>77.46328931409748</v>
      </c>
      <c r="L56" s="38">
        <f t="shared" si="5"/>
        <v>76.279894972435272</v>
      </c>
      <c r="M56" s="38">
        <f t="shared" si="5"/>
        <v>75.139421553919348</v>
      </c>
      <c r="N56" s="38">
        <f t="shared" si="5"/>
        <v>74.070861035884462</v>
      </c>
      <c r="O56" s="38">
        <f t="shared" si="5"/>
        <v>73.032476503822821</v>
      </c>
      <c r="P56" s="38">
        <f t="shared" si="5"/>
        <v>72.059423201490233</v>
      </c>
      <c r="Q56" s="38">
        <f t="shared" si="5"/>
        <v>71.128400981880688</v>
      </c>
      <c r="R56" s="38">
        <f t="shared" si="5"/>
        <v>70.230628112438552</v>
      </c>
      <c r="S56" s="38">
        <f t="shared" si="5"/>
        <v>69.330096049179801</v>
      </c>
      <c r="T56" s="38">
        <f t="shared" si="5"/>
        <v>68.452303754762312</v>
      </c>
      <c r="U56" s="38">
        <f t="shared" si="5"/>
        <v>67.616057666944755</v>
      </c>
      <c r="V56" s="38">
        <f t="shared" si="5"/>
        <v>66.813278002502443</v>
      </c>
      <c r="W56" s="38">
        <f t="shared" si="5"/>
        <v>66.05156278459377</v>
      </c>
      <c r="X56" s="38">
        <f t="shared" si="5"/>
        <v>65.326270107595064</v>
      </c>
      <c r="Y56" s="38">
        <f t="shared" si="5"/>
        <v>64.63311732023945</v>
      </c>
      <c r="Z56" s="38">
        <f t="shared" si="5"/>
        <v>63.967499923052273</v>
      </c>
      <c r="AA56" s="38">
        <f t="shared" si="5"/>
        <v>63.342638197200102</v>
      </c>
      <c r="AB56" s="38">
        <f t="shared" si="5"/>
        <v>62.739517458869408</v>
      </c>
      <c r="AC56" s="38">
        <f t="shared" si="5"/>
        <v>62.166046092938508</v>
      </c>
      <c r="AD56" s="38">
        <f t="shared" si="5"/>
        <v>61.630162621226702</v>
      </c>
      <c r="AE56" s="38">
        <f t="shared" si="5"/>
        <v>61.109154091262695</v>
      </c>
      <c r="AF56" s="38">
        <f t="shared" si="5"/>
        <v>60.61072800237946</v>
      </c>
      <c r="AG56" s="38">
        <f t="shared" si="5"/>
        <v>60.135735277679004</v>
      </c>
      <c r="AH56" s="38">
        <f t="shared" si="5"/>
        <v>59.67982395583995</v>
      </c>
      <c r="AI56" s="38">
        <f t="shared" si="5"/>
        <v>59.240441373522138</v>
      </c>
    </row>
    <row r="59" spans="1:35" x14ac:dyDescent="0.25">
      <c r="A59" t="s">
        <v>1158</v>
      </c>
    </row>
    <row r="60" spans="1:35" x14ac:dyDescent="0.25">
      <c r="A60" t="s">
        <v>1159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4" bestFit="1" customWidth="1"/>
  </cols>
  <sheetData>
    <row r="1" spans="1:3" x14ac:dyDescent="0.25">
      <c r="A1" t="s">
        <v>256</v>
      </c>
      <c r="B1" t="s">
        <v>257</v>
      </c>
      <c r="C1" s="14">
        <v>119000</v>
      </c>
    </row>
    <row r="2" spans="1:3" x14ac:dyDescent="0.25">
      <c r="A2" t="s">
        <v>258</v>
      </c>
      <c r="B2" t="s">
        <v>259</v>
      </c>
      <c r="C2" s="14">
        <v>119800</v>
      </c>
    </row>
    <row r="3" spans="1:3" x14ac:dyDescent="0.25">
      <c r="A3" t="s">
        <v>260</v>
      </c>
      <c r="B3" t="s">
        <v>261</v>
      </c>
      <c r="C3" s="14">
        <v>119000</v>
      </c>
    </row>
    <row r="4" spans="1:3" x14ac:dyDescent="0.25">
      <c r="A4" t="s">
        <v>262</v>
      </c>
      <c r="B4" t="s">
        <v>263</v>
      </c>
      <c r="C4" s="14">
        <v>119800</v>
      </c>
    </row>
    <row r="5" spans="1:3" x14ac:dyDescent="0.25">
      <c r="A5" t="s">
        <v>264</v>
      </c>
      <c r="B5" t="s">
        <v>257</v>
      </c>
      <c r="C5" s="14">
        <v>122900</v>
      </c>
    </row>
    <row r="6" spans="1:3" x14ac:dyDescent="0.25">
      <c r="A6" t="s">
        <v>265</v>
      </c>
      <c r="B6" t="s">
        <v>259</v>
      </c>
      <c r="C6" s="14">
        <v>154900</v>
      </c>
    </row>
    <row r="7" spans="1:3" x14ac:dyDescent="0.25">
      <c r="A7" t="s">
        <v>266</v>
      </c>
      <c r="B7" t="s">
        <v>267</v>
      </c>
      <c r="C7" s="14">
        <v>129330</v>
      </c>
    </row>
    <row r="8" spans="1:3" x14ac:dyDescent="0.25">
      <c r="A8" t="s">
        <v>268</v>
      </c>
      <c r="B8" t="s">
        <v>267</v>
      </c>
      <c r="C8" s="14">
        <v>123000</v>
      </c>
    </row>
    <row r="9" spans="1:3" x14ac:dyDescent="0.25">
      <c r="A9" t="s">
        <v>269</v>
      </c>
      <c r="B9" t="s">
        <v>259</v>
      </c>
      <c r="C9" s="14">
        <v>135900</v>
      </c>
    </row>
    <row r="10" spans="1:3" x14ac:dyDescent="0.25">
      <c r="A10" t="s">
        <v>270</v>
      </c>
      <c r="B10" t="s">
        <v>271</v>
      </c>
      <c r="C10" s="14">
        <v>131175</v>
      </c>
    </row>
    <row r="11" spans="1:3" x14ac:dyDescent="0.25">
      <c r="A11" t="s">
        <v>272</v>
      </c>
      <c r="B11" t="s">
        <v>273</v>
      </c>
      <c r="C11" s="14">
        <v>128200</v>
      </c>
    </row>
    <row r="12" spans="1:3" x14ac:dyDescent="0.25">
      <c r="A12" t="s">
        <v>274</v>
      </c>
      <c r="B12" t="s">
        <v>275</v>
      </c>
      <c r="C12" s="14">
        <v>129190</v>
      </c>
    </row>
    <row r="13" spans="1:3" x14ac:dyDescent="0.25">
      <c r="A13" t="s">
        <v>276</v>
      </c>
      <c r="B13" t="s">
        <v>277</v>
      </c>
      <c r="C13" s="14">
        <v>127516</v>
      </c>
    </row>
    <row r="14" spans="1:3" x14ac:dyDescent="0.25">
      <c r="A14" t="s">
        <v>278</v>
      </c>
      <c r="B14" t="s">
        <v>275</v>
      </c>
      <c r="C14" s="14">
        <v>130257</v>
      </c>
    </row>
    <row r="15" spans="1:3" x14ac:dyDescent="0.25">
      <c r="A15" t="s">
        <v>279</v>
      </c>
      <c r="B15" t="s">
        <v>275</v>
      </c>
      <c r="C15" s="14">
        <v>127450</v>
      </c>
    </row>
    <row r="16" spans="1:3" x14ac:dyDescent="0.25">
      <c r="A16" t="s">
        <v>280</v>
      </c>
      <c r="B16" t="s">
        <v>281</v>
      </c>
      <c r="C16" s="14">
        <v>132250</v>
      </c>
    </row>
    <row r="17" spans="1:3" x14ac:dyDescent="0.25">
      <c r="A17" t="s">
        <v>282</v>
      </c>
      <c r="B17" t="s">
        <v>275</v>
      </c>
      <c r="C17" s="14">
        <v>128530</v>
      </c>
    </row>
    <row r="18" spans="1:3" x14ac:dyDescent="0.25">
      <c r="A18" t="s">
        <v>283</v>
      </c>
      <c r="B18" t="s">
        <v>273</v>
      </c>
      <c r="C18" s="14">
        <v>132698</v>
      </c>
    </row>
    <row r="19" spans="1:3" x14ac:dyDescent="0.25">
      <c r="A19" t="s">
        <v>284</v>
      </c>
      <c r="B19" t="s">
        <v>285</v>
      </c>
      <c r="C19" s="14">
        <v>139900</v>
      </c>
    </row>
    <row r="20" spans="1:3" x14ac:dyDescent="0.25">
      <c r="A20" t="s">
        <v>286</v>
      </c>
      <c r="B20" t="s">
        <v>277</v>
      </c>
      <c r="C20" s="14">
        <v>135523</v>
      </c>
    </row>
    <row r="21" spans="1:3" x14ac:dyDescent="0.25">
      <c r="A21" t="s">
        <v>287</v>
      </c>
      <c r="B21" t="s">
        <v>273</v>
      </c>
      <c r="C21" s="14">
        <v>128200</v>
      </c>
    </row>
    <row r="22" spans="1:3" x14ac:dyDescent="0.25">
      <c r="A22" t="s">
        <v>288</v>
      </c>
      <c r="B22" t="s">
        <v>275</v>
      </c>
      <c r="C22" s="14">
        <v>187500</v>
      </c>
    </row>
    <row r="23" spans="1:3" x14ac:dyDescent="0.25">
      <c r="A23" t="s">
        <v>289</v>
      </c>
      <c r="B23" t="s">
        <v>275</v>
      </c>
      <c r="C23" s="14">
        <v>133744</v>
      </c>
    </row>
    <row r="24" spans="1:3" x14ac:dyDescent="0.25">
      <c r="A24" t="s">
        <v>290</v>
      </c>
      <c r="B24" t="s">
        <v>275</v>
      </c>
      <c r="C24" s="14">
        <v>129462</v>
      </c>
    </row>
    <row r="25" spans="1:3" x14ac:dyDescent="0.25">
      <c r="A25" t="s">
        <v>291</v>
      </c>
      <c r="B25" t="s">
        <v>275</v>
      </c>
      <c r="C25" s="14">
        <v>129462</v>
      </c>
    </row>
    <row r="26" spans="1:3" x14ac:dyDescent="0.25">
      <c r="A26" t="s">
        <v>292</v>
      </c>
      <c r="B26" t="s">
        <v>275</v>
      </c>
      <c r="C26" s="14">
        <v>129190</v>
      </c>
    </row>
    <row r="27" spans="1:3" x14ac:dyDescent="0.25">
      <c r="A27" t="s">
        <v>293</v>
      </c>
      <c r="B27" t="s">
        <v>294</v>
      </c>
      <c r="C27" s="14">
        <v>128149</v>
      </c>
    </row>
    <row r="28" spans="1:3" x14ac:dyDescent="0.25">
      <c r="A28" t="s">
        <v>295</v>
      </c>
      <c r="B28" t="s">
        <v>275</v>
      </c>
      <c r="C28" s="14">
        <v>131215</v>
      </c>
    </row>
    <row r="29" spans="1:3" x14ac:dyDescent="0.25">
      <c r="A29" t="s">
        <v>296</v>
      </c>
      <c r="B29" t="s">
        <v>273</v>
      </c>
      <c r="C29" s="14">
        <v>137085</v>
      </c>
    </row>
    <row r="30" spans="1:3" x14ac:dyDescent="0.25">
      <c r="A30" t="s">
        <v>297</v>
      </c>
      <c r="B30" t="s">
        <v>281</v>
      </c>
      <c r="C30" s="14">
        <v>138800</v>
      </c>
    </row>
    <row r="31" spans="1:3" x14ac:dyDescent="0.25">
      <c r="A31" t="s">
        <v>298</v>
      </c>
      <c r="B31" t="s">
        <v>299</v>
      </c>
      <c r="C31" s="14">
        <v>124167</v>
      </c>
    </row>
    <row r="32" spans="1:3" x14ac:dyDescent="0.25">
      <c r="A32" t="s">
        <v>300</v>
      </c>
      <c r="B32" t="s">
        <v>285</v>
      </c>
      <c r="C32" s="14">
        <v>124500</v>
      </c>
    </row>
    <row r="33" spans="1:3" x14ac:dyDescent="0.25">
      <c r="A33" t="s">
        <v>301</v>
      </c>
      <c r="B33" t="s">
        <v>302</v>
      </c>
      <c r="C33" s="14">
        <v>173500</v>
      </c>
    </row>
    <row r="34" spans="1:3" x14ac:dyDescent="0.25">
      <c r="A34" t="s">
        <v>303</v>
      </c>
      <c r="B34" t="s">
        <v>277</v>
      </c>
      <c r="C34" s="14">
        <v>135523</v>
      </c>
    </row>
    <row r="35" spans="1:3" x14ac:dyDescent="0.25">
      <c r="A35" t="s">
        <v>304</v>
      </c>
      <c r="B35" t="s">
        <v>305</v>
      </c>
      <c r="C35" s="14">
        <v>124791</v>
      </c>
    </row>
    <row r="36" spans="1:3" x14ac:dyDescent="0.25">
      <c r="A36" t="s">
        <v>306</v>
      </c>
      <c r="B36" t="s">
        <v>307</v>
      </c>
      <c r="C36" s="14">
        <v>129330</v>
      </c>
    </row>
    <row r="37" spans="1:3" x14ac:dyDescent="0.25">
      <c r="A37" t="s">
        <v>308</v>
      </c>
      <c r="B37" t="s">
        <v>267</v>
      </c>
      <c r="C37" s="14">
        <v>129330</v>
      </c>
    </row>
    <row r="38" spans="1:3" x14ac:dyDescent="0.25">
      <c r="A38" t="s">
        <v>309</v>
      </c>
      <c r="B38" t="s">
        <v>271</v>
      </c>
      <c r="C38" s="14">
        <v>126994</v>
      </c>
    </row>
    <row r="39" spans="1:3" x14ac:dyDescent="0.25">
      <c r="A39" t="s">
        <v>310</v>
      </c>
      <c r="B39" t="s">
        <v>275</v>
      </c>
      <c r="C39" s="14">
        <v>125046</v>
      </c>
    </row>
    <row r="40" spans="1:3" x14ac:dyDescent="0.25">
      <c r="A40" t="s">
        <v>311</v>
      </c>
      <c r="B40" t="s">
        <v>277</v>
      </c>
      <c r="C40" s="14">
        <v>136900</v>
      </c>
    </row>
    <row r="41" spans="1:3" x14ac:dyDescent="0.25">
      <c r="A41" t="s">
        <v>312</v>
      </c>
      <c r="B41" t="s">
        <v>271</v>
      </c>
      <c r="C41" s="14">
        <v>130436</v>
      </c>
    </row>
    <row r="42" spans="1:3" x14ac:dyDescent="0.25">
      <c r="A42" t="s">
        <v>313</v>
      </c>
      <c r="B42" t="s">
        <v>307</v>
      </c>
      <c r="C42" s="14">
        <v>129330</v>
      </c>
    </row>
    <row r="43" spans="1:3" x14ac:dyDescent="0.25">
      <c r="A43" t="s">
        <v>314</v>
      </c>
      <c r="B43" t="s">
        <v>267</v>
      </c>
      <c r="C43" s="14">
        <v>129330</v>
      </c>
    </row>
    <row r="44" spans="1:3" x14ac:dyDescent="0.25">
      <c r="A44" t="s">
        <v>315</v>
      </c>
      <c r="B44" t="s">
        <v>267</v>
      </c>
      <c r="C44" s="14">
        <v>123000</v>
      </c>
    </row>
    <row r="45" spans="1:3" x14ac:dyDescent="0.25">
      <c r="A45" t="s">
        <v>316</v>
      </c>
      <c r="B45" t="s">
        <v>307</v>
      </c>
      <c r="C45" s="14">
        <v>134672</v>
      </c>
    </row>
    <row r="46" spans="1:3" x14ac:dyDescent="0.25">
      <c r="A46" t="s">
        <v>317</v>
      </c>
      <c r="B46" t="s">
        <v>318</v>
      </c>
      <c r="C46" s="14">
        <v>144900</v>
      </c>
    </row>
    <row r="47" spans="1:3" x14ac:dyDescent="0.25">
      <c r="A47" t="s">
        <v>319</v>
      </c>
      <c r="B47" t="s">
        <v>267</v>
      </c>
      <c r="C47" s="14">
        <v>123000</v>
      </c>
    </row>
    <row r="48" spans="1:3" x14ac:dyDescent="0.25">
      <c r="A48" t="s">
        <v>320</v>
      </c>
      <c r="B48" t="s">
        <v>273</v>
      </c>
      <c r="C48" s="14">
        <v>137085</v>
      </c>
    </row>
    <row r="49" spans="1:3" x14ac:dyDescent="0.25">
      <c r="A49" t="s">
        <v>321</v>
      </c>
      <c r="B49" t="s">
        <v>271</v>
      </c>
      <c r="C49" s="14">
        <v>128400</v>
      </c>
    </row>
    <row r="50" spans="1:3" x14ac:dyDescent="0.25">
      <c r="A50" t="s">
        <v>322</v>
      </c>
      <c r="B50" t="s">
        <v>281</v>
      </c>
      <c r="C50" s="14">
        <v>144750</v>
      </c>
    </row>
    <row r="51" spans="1:3" x14ac:dyDescent="0.25">
      <c r="A51" t="s">
        <v>323</v>
      </c>
      <c r="B51" t="s">
        <v>307</v>
      </c>
      <c r="C51" s="14">
        <v>129330</v>
      </c>
    </row>
    <row r="52" spans="1:3" x14ac:dyDescent="0.25">
      <c r="A52" t="s">
        <v>324</v>
      </c>
      <c r="B52" t="s">
        <v>277</v>
      </c>
      <c r="C52" s="14">
        <v>127450</v>
      </c>
    </row>
    <row r="53" spans="1:3" x14ac:dyDescent="0.25">
      <c r="A53" t="s">
        <v>325</v>
      </c>
      <c r="B53" t="s">
        <v>326</v>
      </c>
      <c r="C53" s="14">
        <v>132900</v>
      </c>
    </row>
    <row r="54" spans="1:3" x14ac:dyDescent="0.25">
      <c r="A54" t="s">
        <v>327</v>
      </c>
      <c r="B54" t="s">
        <v>267</v>
      </c>
      <c r="C54" s="14">
        <v>134675</v>
      </c>
    </row>
    <row r="55" spans="1:3" x14ac:dyDescent="0.25">
      <c r="A55" t="s">
        <v>328</v>
      </c>
      <c r="B55" t="s">
        <v>267</v>
      </c>
      <c r="C55" s="14">
        <v>134672</v>
      </c>
    </row>
    <row r="56" spans="1:3" x14ac:dyDescent="0.25">
      <c r="A56" t="s">
        <v>329</v>
      </c>
      <c r="B56" t="s">
        <v>267</v>
      </c>
      <c r="C56" s="14">
        <v>129330</v>
      </c>
    </row>
    <row r="57" spans="1:3" x14ac:dyDescent="0.25">
      <c r="A57" t="s">
        <v>330</v>
      </c>
      <c r="B57" t="s">
        <v>271</v>
      </c>
      <c r="C57" s="14">
        <v>112520</v>
      </c>
    </row>
    <row r="58" spans="1:3" x14ac:dyDescent="0.25">
      <c r="A58" t="s">
        <v>331</v>
      </c>
      <c r="B58" t="s">
        <v>281</v>
      </c>
      <c r="C58" s="14">
        <v>129950</v>
      </c>
    </row>
    <row r="59" spans="1:3" x14ac:dyDescent="0.25">
      <c r="A59" t="s">
        <v>332</v>
      </c>
      <c r="B59" t="s">
        <v>271</v>
      </c>
      <c r="C59" s="14">
        <v>128400</v>
      </c>
    </row>
    <row r="60" spans="1:3" x14ac:dyDescent="0.25">
      <c r="A60" t="s">
        <v>333</v>
      </c>
      <c r="B60" t="s">
        <v>334</v>
      </c>
      <c r="C60" s="14">
        <v>126576</v>
      </c>
    </row>
    <row r="61" spans="1:3" x14ac:dyDescent="0.25">
      <c r="A61" t="s">
        <v>335</v>
      </c>
      <c r="B61" t="s">
        <v>273</v>
      </c>
      <c r="C61" s="14">
        <v>128200</v>
      </c>
    </row>
    <row r="62" spans="1:3" x14ac:dyDescent="0.25">
      <c r="A62" t="s">
        <v>336</v>
      </c>
      <c r="B62" t="s">
        <v>271</v>
      </c>
      <c r="C62" s="14">
        <v>132700</v>
      </c>
    </row>
    <row r="63" spans="1:3" x14ac:dyDescent="0.25">
      <c r="A63" t="s">
        <v>337</v>
      </c>
      <c r="B63" t="s">
        <v>281</v>
      </c>
      <c r="C63" s="14">
        <v>121850</v>
      </c>
    </row>
    <row r="64" spans="1:3" x14ac:dyDescent="0.25">
      <c r="A64" t="s">
        <v>338</v>
      </c>
      <c r="B64" t="s">
        <v>273</v>
      </c>
      <c r="C64" s="14">
        <v>137085</v>
      </c>
    </row>
    <row r="65" spans="1:3" x14ac:dyDescent="0.25">
      <c r="A65" t="s">
        <v>339</v>
      </c>
      <c r="B65" t="s">
        <v>271</v>
      </c>
      <c r="C65" s="14">
        <v>126994</v>
      </c>
    </row>
    <row r="66" spans="1:3" x14ac:dyDescent="0.25">
      <c r="A66" t="s">
        <v>340</v>
      </c>
      <c r="B66" t="s">
        <v>299</v>
      </c>
      <c r="C66" s="14">
        <v>118900</v>
      </c>
    </row>
    <row r="67" spans="1:3" x14ac:dyDescent="0.25">
      <c r="A67" t="s">
        <v>341</v>
      </c>
      <c r="B67" t="s">
        <v>271</v>
      </c>
      <c r="C67" s="14">
        <v>130436</v>
      </c>
    </row>
    <row r="68" spans="1:3" x14ac:dyDescent="0.25">
      <c r="A68" t="s">
        <v>342</v>
      </c>
      <c r="B68" t="s">
        <v>271</v>
      </c>
      <c r="C68" s="14">
        <v>126994</v>
      </c>
    </row>
    <row r="69" spans="1:3" x14ac:dyDescent="0.25">
      <c r="A69" t="s">
        <v>343</v>
      </c>
      <c r="B69" t="s">
        <v>271</v>
      </c>
      <c r="C69" s="14">
        <v>120874</v>
      </c>
    </row>
    <row r="70" spans="1:3" x14ac:dyDescent="0.25">
      <c r="A70" t="s">
        <v>344</v>
      </c>
      <c r="B70" t="s">
        <v>271</v>
      </c>
      <c r="C70" s="14">
        <v>126994</v>
      </c>
    </row>
    <row r="71" spans="1:3" x14ac:dyDescent="0.25">
      <c r="A71" t="s">
        <v>345</v>
      </c>
      <c r="B71" t="s">
        <v>346</v>
      </c>
      <c r="C71" s="14">
        <v>135900</v>
      </c>
    </row>
    <row r="72" spans="1:3" x14ac:dyDescent="0.25">
      <c r="A72" t="s">
        <v>347</v>
      </c>
      <c r="B72" t="s">
        <v>273</v>
      </c>
      <c r="C72" s="14">
        <v>140759</v>
      </c>
    </row>
    <row r="73" spans="1:3" x14ac:dyDescent="0.25">
      <c r="A73" t="s">
        <v>348</v>
      </c>
      <c r="B73" t="s">
        <v>349</v>
      </c>
      <c r="C73" s="14">
        <v>105000</v>
      </c>
    </row>
    <row r="74" spans="1:3" x14ac:dyDescent="0.25">
      <c r="A74" t="s">
        <v>350</v>
      </c>
      <c r="B74" t="s">
        <v>275</v>
      </c>
      <c r="C74" s="14">
        <v>128733</v>
      </c>
    </row>
    <row r="75" spans="1:3" x14ac:dyDescent="0.25">
      <c r="A75" t="s">
        <v>351</v>
      </c>
      <c r="B75" t="s">
        <v>275</v>
      </c>
      <c r="C75" s="14">
        <v>129526</v>
      </c>
    </row>
    <row r="76" spans="1:3" x14ac:dyDescent="0.25">
      <c r="A76" t="s">
        <v>352</v>
      </c>
      <c r="B76" t="s">
        <v>275</v>
      </c>
      <c r="C76" s="14">
        <v>120566</v>
      </c>
    </row>
    <row r="77" spans="1:3" x14ac:dyDescent="0.25">
      <c r="A77" t="s">
        <v>353</v>
      </c>
      <c r="B77" t="s">
        <v>354</v>
      </c>
      <c r="C77" s="14">
        <v>137281</v>
      </c>
    </row>
    <row r="78" spans="1:3" x14ac:dyDescent="0.25">
      <c r="A78" t="s">
        <v>355</v>
      </c>
      <c r="B78" t="s">
        <v>275</v>
      </c>
      <c r="C78" s="14">
        <v>129190</v>
      </c>
    </row>
    <row r="79" spans="1:3" x14ac:dyDescent="0.25">
      <c r="A79" t="s">
        <v>356</v>
      </c>
      <c r="B79" t="s">
        <v>281</v>
      </c>
      <c r="C79" s="14">
        <v>133450</v>
      </c>
    </row>
    <row r="80" spans="1:3" x14ac:dyDescent="0.25">
      <c r="A80" t="s">
        <v>357</v>
      </c>
      <c r="B80" t="s">
        <v>273</v>
      </c>
      <c r="C80" s="14">
        <v>132180</v>
      </c>
    </row>
    <row r="81" spans="1:3" x14ac:dyDescent="0.25">
      <c r="A81" t="s">
        <v>358</v>
      </c>
      <c r="B81" t="s">
        <v>275</v>
      </c>
      <c r="C81" s="14">
        <v>126539</v>
      </c>
    </row>
    <row r="82" spans="1:3" x14ac:dyDescent="0.25">
      <c r="A82" t="s">
        <v>359</v>
      </c>
      <c r="B82" t="s">
        <v>277</v>
      </c>
      <c r="C82" s="14">
        <v>123785</v>
      </c>
    </row>
    <row r="83" spans="1:3" x14ac:dyDescent="0.25">
      <c r="A83" t="s">
        <v>360</v>
      </c>
      <c r="B83" t="s">
        <v>271</v>
      </c>
      <c r="C83" s="14">
        <v>136005</v>
      </c>
    </row>
    <row r="84" spans="1:3" x14ac:dyDescent="0.25">
      <c r="A84" t="s">
        <v>361</v>
      </c>
      <c r="B84" t="s">
        <v>275</v>
      </c>
      <c r="C84" s="14">
        <v>128570</v>
      </c>
    </row>
    <row r="85" spans="1:3" x14ac:dyDescent="0.25">
      <c r="A85" t="s">
        <v>362</v>
      </c>
      <c r="B85" t="s">
        <v>271</v>
      </c>
      <c r="C85" s="14">
        <v>133680</v>
      </c>
    </row>
    <row r="86" spans="1:3" x14ac:dyDescent="0.25">
      <c r="A86" t="s">
        <v>363</v>
      </c>
      <c r="B86" t="s">
        <v>334</v>
      </c>
      <c r="C86" s="14">
        <v>126948</v>
      </c>
    </row>
    <row r="87" spans="1:3" x14ac:dyDescent="0.25">
      <c r="A87" t="s">
        <v>364</v>
      </c>
      <c r="B87" t="s">
        <v>326</v>
      </c>
      <c r="C87" s="14">
        <v>128950</v>
      </c>
    </row>
    <row r="88" spans="1:3" x14ac:dyDescent="0.25">
      <c r="A88" t="s">
        <v>365</v>
      </c>
      <c r="B88" t="s">
        <v>275</v>
      </c>
      <c r="C88" s="14">
        <v>129190</v>
      </c>
    </row>
    <row r="89" spans="1:3" x14ac:dyDescent="0.25">
      <c r="A89" t="s">
        <v>366</v>
      </c>
      <c r="B89" t="s">
        <v>275</v>
      </c>
      <c r="C89" s="14">
        <v>129190</v>
      </c>
    </row>
    <row r="90" spans="1:3" x14ac:dyDescent="0.25">
      <c r="A90" t="s">
        <v>367</v>
      </c>
      <c r="B90" t="s">
        <v>275</v>
      </c>
      <c r="C90" s="14">
        <v>129190</v>
      </c>
    </row>
    <row r="91" spans="1:3" x14ac:dyDescent="0.25">
      <c r="A91" t="s">
        <v>368</v>
      </c>
      <c r="B91" t="s">
        <v>271</v>
      </c>
      <c r="C91" s="14">
        <v>124693</v>
      </c>
    </row>
    <row r="92" spans="1:3" x14ac:dyDescent="0.25">
      <c r="A92" t="s">
        <v>369</v>
      </c>
      <c r="B92" t="s">
        <v>275</v>
      </c>
      <c r="C92" s="14">
        <v>123648</v>
      </c>
    </row>
    <row r="93" spans="1:3" x14ac:dyDescent="0.25">
      <c r="A93" t="s">
        <v>370</v>
      </c>
      <c r="B93" t="s">
        <v>275</v>
      </c>
      <c r="C93" s="14">
        <v>123648</v>
      </c>
    </row>
    <row r="94" spans="1:3" x14ac:dyDescent="0.25">
      <c r="A94" t="s">
        <v>371</v>
      </c>
      <c r="B94" t="s">
        <v>275</v>
      </c>
      <c r="C94" s="14">
        <v>126539</v>
      </c>
    </row>
    <row r="95" spans="1:3" x14ac:dyDescent="0.25">
      <c r="A95" t="s">
        <v>372</v>
      </c>
      <c r="B95" t="s">
        <v>373</v>
      </c>
      <c r="C95" s="14">
        <v>111900</v>
      </c>
    </row>
    <row r="96" spans="1:3" x14ac:dyDescent="0.25">
      <c r="A96" t="s">
        <v>374</v>
      </c>
      <c r="B96" t="s">
        <v>275</v>
      </c>
      <c r="C96" s="14">
        <v>123648</v>
      </c>
    </row>
    <row r="97" spans="1:3" x14ac:dyDescent="0.25">
      <c r="A97" t="s">
        <v>375</v>
      </c>
      <c r="B97" t="s">
        <v>275</v>
      </c>
      <c r="C97" s="14">
        <v>126539</v>
      </c>
    </row>
    <row r="98" spans="1:3" x14ac:dyDescent="0.25">
      <c r="A98" t="s">
        <v>376</v>
      </c>
      <c r="B98" t="s">
        <v>275</v>
      </c>
      <c r="C98" s="14">
        <v>123648</v>
      </c>
    </row>
    <row r="99" spans="1:3" x14ac:dyDescent="0.25">
      <c r="A99" t="s">
        <v>377</v>
      </c>
      <c r="B99" t="s">
        <v>326</v>
      </c>
      <c r="C99" s="14">
        <v>142008</v>
      </c>
    </row>
    <row r="100" spans="1:3" x14ac:dyDescent="0.25">
      <c r="A100" t="s">
        <v>378</v>
      </c>
      <c r="B100" t="s">
        <v>275</v>
      </c>
      <c r="C100" s="14">
        <v>129190</v>
      </c>
    </row>
    <row r="101" spans="1:3" x14ac:dyDescent="0.25">
      <c r="A101" t="s">
        <v>379</v>
      </c>
      <c r="B101" t="s">
        <v>275</v>
      </c>
      <c r="C101" s="14">
        <v>129190</v>
      </c>
    </row>
    <row r="102" spans="1:3" x14ac:dyDescent="0.25">
      <c r="A102" t="s">
        <v>380</v>
      </c>
      <c r="B102" t="s">
        <v>275</v>
      </c>
      <c r="C102" s="14">
        <v>123648</v>
      </c>
    </row>
    <row r="103" spans="1:3" x14ac:dyDescent="0.25">
      <c r="A103" t="s">
        <v>381</v>
      </c>
      <c r="B103" t="s">
        <v>275</v>
      </c>
      <c r="C103" s="14">
        <v>123648</v>
      </c>
    </row>
    <row r="104" spans="1:3" x14ac:dyDescent="0.25">
      <c r="A104" t="s">
        <v>382</v>
      </c>
      <c r="B104" t="s">
        <v>275</v>
      </c>
      <c r="C104" s="14">
        <v>131215</v>
      </c>
    </row>
    <row r="105" spans="1:3" x14ac:dyDescent="0.25">
      <c r="A105" t="s">
        <v>383</v>
      </c>
      <c r="B105" t="s">
        <v>275</v>
      </c>
      <c r="C105" s="14">
        <v>140060</v>
      </c>
    </row>
    <row r="106" spans="1:3" x14ac:dyDescent="0.25">
      <c r="A106" t="s">
        <v>384</v>
      </c>
      <c r="B106" t="s">
        <v>275</v>
      </c>
      <c r="C106" s="14">
        <v>123648</v>
      </c>
    </row>
    <row r="107" spans="1:3" x14ac:dyDescent="0.25">
      <c r="A107" t="s">
        <v>385</v>
      </c>
      <c r="B107" t="s">
        <v>275</v>
      </c>
      <c r="C107" s="14">
        <v>123648</v>
      </c>
    </row>
    <row r="108" spans="1:3" x14ac:dyDescent="0.25">
      <c r="A108" t="s">
        <v>372</v>
      </c>
      <c r="B108" t="s">
        <v>386</v>
      </c>
      <c r="C108" s="14">
        <v>111900</v>
      </c>
    </row>
    <row r="109" spans="1:3" x14ac:dyDescent="0.25">
      <c r="A109" t="s">
        <v>387</v>
      </c>
      <c r="B109" t="s">
        <v>275</v>
      </c>
      <c r="C109" s="14">
        <v>123648</v>
      </c>
    </row>
    <row r="110" spans="1:3" x14ac:dyDescent="0.25">
      <c r="A110" t="s">
        <v>388</v>
      </c>
      <c r="B110" t="s">
        <v>334</v>
      </c>
      <c r="C110" s="14">
        <v>139932</v>
      </c>
    </row>
    <row r="111" spans="1:3" x14ac:dyDescent="0.25">
      <c r="A111" t="s">
        <v>389</v>
      </c>
      <c r="B111" t="s">
        <v>281</v>
      </c>
      <c r="C111" s="14">
        <v>128500</v>
      </c>
    </row>
    <row r="112" spans="1:3" x14ac:dyDescent="0.25">
      <c r="A112" t="s">
        <v>390</v>
      </c>
      <c r="B112" t="s">
        <v>271</v>
      </c>
      <c r="C112" s="14">
        <v>133680</v>
      </c>
    </row>
    <row r="113" spans="1:3" x14ac:dyDescent="0.25">
      <c r="A113" t="s">
        <v>391</v>
      </c>
      <c r="B113" t="s">
        <v>267</v>
      </c>
      <c r="C113" s="14">
        <v>133744</v>
      </c>
    </row>
    <row r="114" spans="1:3" x14ac:dyDescent="0.25">
      <c r="A114" t="s">
        <v>392</v>
      </c>
      <c r="B114" t="s">
        <v>275</v>
      </c>
      <c r="C114" s="14">
        <v>132444</v>
      </c>
    </row>
    <row r="115" spans="1:3" x14ac:dyDescent="0.25">
      <c r="A115" t="s">
        <v>393</v>
      </c>
      <c r="B115" t="s">
        <v>334</v>
      </c>
      <c r="C115" s="14">
        <v>143314</v>
      </c>
    </row>
    <row r="116" spans="1:3" x14ac:dyDescent="0.25">
      <c r="A116" t="s">
        <v>394</v>
      </c>
      <c r="B116" t="s">
        <v>273</v>
      </c>
      <c r="C116" s="14">
        <v>132180</v>
      </c>
    </row>
    <row r="117" spans="1:3" x14ac:dyDescent="0.25">
      <c r="A117" t="s">
        <v>395</v>
      </c>
      <c r="B117" t="s">
        <v>318</v>
      </c>
      <c r="C117" s="14">
        <v>144500</v>
      </c>
    </row>
    <row r="118" spans="1:3" x14ac:dyDescent="0.25">
      <c r="A118" t="s">
        <v>396</v>
      </c>
      <c r="B118" t="s">
        <v>275</v>
      </c>
      <c r="C118" s="14">
        <v>129190</v>
      </c>
    </row>
    <row r="119" spans="1:3" x14ac:dyDescent="0.25">
      <c r="A119" t="s">
        <v>397</v>
      </c>
      <c r="B119" t="s">
        <v>318</v>
      </c>
      <c r="C119" s="14">
        <v>144214</v>
      </c>
    </row>
    <row r="120" spans="1:3" x14ac:dyDescent="0.25">
      <c r="A120" t="s">
        <v>398</v>
      </c>
      <c r="B120" t="s">
        <v>275</v>
      </c>
      <c r="C120" s="14">
        <v>143500</v>
      </c>
    </row>
    <row r="121" spans="1:3" x14ac:dyDescent="0.25">
      <c r="A121" t="s">
        <v>399</v>
      </c>
      <c r="B121" t="s">
        <v>275</v>
      </c>
      <c r="C121" s="14">
        <v>133745</v>
      </c>
    </row>
    <row r="122" spans="1:3" x14ac:dyDescent="0.25">
      <c r="A122" t="s">
        <v>400</v>
      </c>
      <c r="B122" t="s">
        <v>275</v>
      </c>
      <c r="C122" s="14">
        <v>133744</v>
      </c>
    </row>
    <row r="123" spans="1:3" x14ac:dyDescent="0.25">
      <c r="A123" t="s">
        <v>401</v>
      </c>
      <c r="B123" t="s">
        <v>275</v>
      </c>
      <c r="C123" s="14">
        <v>133744</v>
      </c>
    </row>
    <row r="124" spans="1:3" x14ac:dyDescent="0.25">
      <c r="A124" t="s">
        <v>402</v>
      </c>
      <c r="B124" t="s">
        <v>275</v>
      </c>
      <c r="C124" s="14">
        <v>133744</v>
      </c>
    </row>
    <row r="125" spans="1:3" x14ac:dyDescent="0.25">
      <c r="A125" t="s">
        <v>403</v>
      </c>
      <c r="B125" t="s">
        <v>404</v>
      </c>
      <c r="C125" s="14">
        <v>152980</v>
      </c>
    </row>
    <row r="126" spans="1:3" x14ac:dyDescent="0.25">
      <c r="A126" t="s">
        <v>405</v>
      </c>
      <c r="B126" t="s">
        <v>275</v>
      </c>
      <c r="C126" s="14">
        <v>128570</v>
      </c>
    </row>
    <row r="127" spans="1:3" x14ac:dyDescent="0.25">
      <c r="A127" t="s">
        <v>406</v>
      </c>
      <c r="B127" t="s">
        <v>275</v>
      </c>
      <c r="C127" s="14">
        <v>123648</v>
      </c>
    </row>
    <row r="128" spans="1:3" x14ac:dyDescent="0.25">
      <c r="A128" t="s">
        <v>407</v>
      </c>
      <c r="B128" t="s">
        <v>275</v>
      </c>
      <c r="C128" s="14">
        <v>130257</v>
      </c>
    </row>
    <row r="129" spans="1:3" x14ac:dyDescent="0.25">
      <c r="A129" t="s">
        <v>408</v>
      </c>
      <c r="B129" t="s">
        <v>409</v>
      </c>
      <c r="C129" s="14">
        <v>130086</v>
      </c>
    </row>
    <row r="130" spans="1:3" x14ac:dyDescent="0.25">
      <c r="A130" t="s">
        <v>410</v>
      </c>
      <c r="B130" t="s">
        <v>275</v>
      </c>
      <c r="C130" s="14">
        <v>128295</v>
      </c>
    </row>
    <row r="131" spans="1:3" x14ac:dyDescent="0.25">
      <c r="A131" t="s">
        <v>411</v>
      </c>
      <c r="B131" t="s">
        <v>275</v>
      </c>
      <c r="C131" s="14">
        <v>128397</v>
      </c>
    </row>
    <row r="132" spans="1:3" x14ac:dyDescent="0.25">
      <c r="A132" t="s">
        <v>412</v>
      </c>
      <c r="B132" t="s">
        <v>354</v>
      </c>
      <c r="C132" s="14">
        <v>130746</v>
      </c>
    </row>
    <row r="133" spans="1:3" x14ac:dyDescent="0.25">
      <c r="A133" t="s">
        <v>413</v>
      </c>
      <c r="B133" t="s">
        <v>281</v>
      </c>
      <c r="C133" s="14">
        <v>132250</v>
      </c>
    </row>
    <row r="134" spans="1:3" x14ac:dyDescent="0.25">
      <c r="A134" t="s">
        <v>414</v>
      </c>
      <c r="B134" t="s">
        <v>275</v>
      </c>
      <c r="C134" s="14">
        <v>128030</v>
      </c>
    </row>
    <row r="135" spans="1:3" x14ac:dyDescent="0.25">
      <c r="A135" t="s">
        <v>415</v>
      </c>
      <c r="B135" t="s">
        <v>271</v>
      </c>
      <c r="C135" s="14">
        <v>133680</v>
      </c>
    </row>
    <row r="136" spans="1:3" x14ac:dyDescent="0.25">
      <c r="A136" t="s">
        <v>416</v>
      </c>
      <c r="B136" t="s">
        <v>417</v>
      </c>
      <c r="C136" s="14">
        <v>134920</v>
      </c>
    </row>
    <row r="137" spans="1:3" x14ac:dyDescent="0.25">
      <c r="A137" t="s">
        <v>418</v>
      </c>
      <c r="B137" t="s">
        <v>281</v>
      </c>
      <c r="C137" s="14">
        <v>132250</v>
      </c>
    </row>
    <row r="138" spans="1:3" x14ac:dyDescent="0.25">
      <c r="A138" t="s">
        <v>372</v>
      </c>
      <c r="B138" t="s">
        <v>386</v>
      </c>
      <c r="C138" s="14">
        <v>111900</v>
      </c>
    </row>
    <row r="139" spans="1:3" x14ac:dyDescent="0.25">
      <c r="A139" t="s">
        <v>419</v>
      </c>
      <c r="B139" t="s">
        <v>271</v>
      </c>
      <c r="C139" s="14">
        <v>130436</v>
      </c>
    </row>
    <row r="140" spans="1:3" x14ac:dyDescent="0.25">
      <c r="A140" t="s">
        <v>420</v>
      </c>
      <c r="B140" t="s">
        <v>277</v>
      </c>
      <c r="C140" s="14">
        <v>135523</v>
      </c>
    </row>
    <row r="141" spans="1:3" x14ac:dyDescent="0.25">
      <c r="A141" t="s">
        <v>421</v>
      </c>
      <c r="B141" t="s">
        <v>277</v>
      </c>
      <c r="C141" s="14">
        <v>123785</v>
      </c>
    </row>
    <row r="142" spans="1:3" x14ac:dyDescent="0.25">
      <c r="A142" t="s">
        <v>422</v>
      </c>
      <c r="B142" t="s">
        <v>281</v>
      </c>
      <c r="C142" s="14">
        <v>136500</v>
      </c>
    </row>
    <row r="143" spans="1:3" x14ac:dyDescent="0.25">
      <c r="A143" t="s">
        <v>423</v>
      </c>
      <c r="B143" t="s">
        <v>267</v>
      </c>
      <c r="C143" s="14">
        <v>129330</v>
      </c>
    </row>
    <row r="144" spans="1:3" x14ac:dyDescent="0.25">
      <c r="A144" t="s">
        <v>424</v>
      </c>
      <c r="B144" t="s">
        <v>281</v>
      </c>
      <c r="C144" s="14">
        <v>133744</v>
      </c>
    </row>
    <row r="145" spans="1:3" x14ac:dyDescent="0.25">
      <c r="A145" t="s">
        <v>425</v>
      </c>
      <c r="B145" t="s">
        <v>275</v>
      </c>
      <c r="C145" s="14">
        <v>132180</v>
      </c>
    </row>
    <row r="146" spans="1:3" x14ac:dyDescent="0.25">
      <c r="A146" t="s">
        <v>426</v>
      </c>
      <c r="B146" t="s">
        <v>271</v>
      </c>
      <c r="C146" s="14">
        <v>136005</v>
      </c>
    </row>
    <row r="147" spans="1:3" x14ac:dyDescent="0.25">
      <c r="A147" t="s">
        <v>427</v>
      </c>
      <c r="B147" t="s">
        <v>326</v>
      </c>
      <c r="C147" s="14">
        <v>127078</v>
      </c>
    </row>
    <row r="148" spans="1:3" x14ac:dyDescent="0.25">
      <c r="A148" t="s">
        <v>428</v>
      </c>
      <c r="B148" t="s">
        <v>273</v>
      </c>
      <c r="C148" s="14">
        <v>124693</v>
      </c>
    </row>
    <row r="149" spans="1:3" x14ac:dyDescent="0.25">
      <c r="A149" t="s">
        <v>429</v>
      </c>
      <c r="B149" t="s">
        <v>354</v>
      </c>
      <c r="C149" s="14">
        <v>117149</v>
      </c>
    </row>
    <row r="150" spans="1:3" x14ac:dyDescent="0.25">
      <c r="A150" t="s">
        <v>430</v>
      </c>
      <c r="B150" t="s">
        <v>275</v>
      </c>
      <c r="C150" s="14">
        <v>128676</v>
      </c>
    </row>
    <row r="151" spans="1:3" x14ac:dyDescent="0.25">
      <c r="A151" t="s">
        <v>431</v>
      </c>
      <c r="B151" t="s">
        <v>334</v>
      </c>
      <c r="C151" s="14">
        <v>136219</v>
      </c>
    </row>
    <row r="152" spans="1:3" x14ac:dyDescent="0.25">
      <c r="A152" t="s">
        <v>432</v>
      </c>
      <c r="B152" t="s">
        <v>275</v>
      </c>
      <c r="C152" s="14">
        <v>128676</v>
      </c>
    </row>
    <row r="153" spans="1:3" x14ac:dyDescent="0.25">
      <c r="A153" t="s">
        <v>433</v>
      </c>
      <c r="B153" t="s">
        <v>277</v>
      </c>
      <c r="C153" s="14">
        <v>123785</v>
      </c>
    </row>
    <row r="154" spans="1:3" x14ac:dyDescent="0.25">
      <c r="A154" t="s">
        <v>434</v>
      </c>
      <c r="B154" t="s">
        <v>275</v>
      </c>
      <c r="C154" s="14">
        <v>131215</v>
      </c>
    </row>
    <row r="155" spans="1:3" x14ac:dyDescent="0.25">
      <c r="A155" t="s">
        <v>435</v>
      </c>
      <c r="B155" t="s">
        <v>277</v>
      </c>
      <c r="C155" s="14">
        <v>135523</v>
      </c>
    </row>
    <row r="156" spans="1:3" x14ac:dyDescent="0.25">
      <c r="A156" t="s">
        <v>436</v>
      </c>
      <c r="B156" t="s">
        <v>275</v>
      </c>
      <c r="C156" s="14">
        <v>175000</v>
      </c>
    </row>
    <row r="157" spans="1:3" x14ac:dyDescent="0.25">
      <c r="A157" t="s">
        <v>437</v>
      </c>
      <c r="B157" t="s">
        <v>275</v>
      </c>
      <c r="C157" s="14">
        <v>148677</v>
      </c>
    </row>
    <row r="158" spans="1:3" x14ac:dyDescent="0.25">
      <c r="A158" t="s">
        <v>438</v>
      </c>
      <c r="B158" t="s">
        <v>439</v>
      </c>
      <c r="C158" s="14">
        <v>137900</v>
      </c>
    </row>
    <row r="159" spans="1:3" x14ac:dyDescent="0.25">
      <c r="A159" t="s">
        <v>440</v>
      </c>
      <c r="B159" t="s">
        <v>275</v>
      </c>
      <c r="C159" s="14">
        <v>126539</v>
      </c>
    </row>
    <row r="160" spans="1:3" x14ac:dyDescent="0.25">
      <c r="A160" t="s">
        <v>441</v>
      </c>
      <c r="B160" t="s">
        <v>275</v>
      </c>
      <c r="C160" s="14">
        <v>131683</v>
      </c>
    </row>
    <row r="161" spans="1:3" x14ac:dyDescent="0.25">
      <c r="A161" t="s">
        <v>442</v>
      </c>
      <c r="B161" t="s">
        <v>275</v>
      </c>
      <c r="C161" s="14">
        <v>128030</v>
      </c>
    </row>
    <row r="162" spans="1:3" x14ac:dyDescent="0.25">
      <c r="A162" t="s">
        <v>443</v>
      </c>
      <c r="B162" t="s">
        <v>273</v>
      </c>
      <c r="C162" s="14">
        <v>132180</v>
      </c>
    </row>
    <row r="163" spans="1:3" x14ac:dyDescent="0.25">
      <c r="A163" t="s">
        <v>444</v>
      </c>
      <c r="B163" t="s">
        <v>271</v>
      </c>
      <c r="C163" s="14">
        <v>132018</v>
      </c>
    </row>
    <row r="164" spans="1:3" x14ac:dyDescent="0.25">
      <c r="A164" t="s">
        <v>445</v>
      </c>
      <c r="B164" t="s">
        <v>354</v>
      </c>
      <c r="C164" s="14">
        <v>130881</v>
      </c>
    </row>
    <row r="165" spans="1:3" x14ac:dyDescent="0.25">
      <c r="A165" t="s">
        <v>446</v>
      </c>
      <c r="B165" t="s">
        <v>275</v>
      </c>
      <c r="C165" s="14">
        <v>129462</v>
      </c>
    </row>
    <row r="166" spans="1:3" x14ac:dyDescent="0.25">
      <c r="A166" t="s">
        <v>447</v>
      </c>
      <c r="B166" t="s">
        <v>346</v>
      </c>
      <c r="C166" s="14">
        <v>156800</v>
      </c>
    </row>
    <row r="167" spans="1:3" x14ac:dyDescent="0.25">
      <c r="A167" t="s">
        <v>448</v>
      </c>
      <c r="B167" t="s">
        <v>318</v>
      </c>
      <c r="C167" s="14">
        <v>144500</v>
      </c>
    </row>
    <row r="168" spans="1:3" x14ac:dyDescent="0.25">
      <c r="A168" t="s">
        <v>449</v>
      </c>
      <c r="B168" t="s">
        <v>275</v>
      </c>
      <c r="C168" s="14">
        <v>132180</v>
      </c>
    </row>
    <row r="169" spans="1:3" x14ac:dyDescent="0.25">
      <c r="A169" t="s">
        <v>450</v>
      </c>
      <c r="B169" t="s">
        <v>277</v>
      </c>
      <c r="C169" s="14">
        <v>129712</v>
      </c>
    </row>
    <row r="170" spans="1:3" x14ac:dyDescent="0.25">
      <c r="A170" t="s">
        <v>451</v>
      </c>
      <c r="B170" t="s">
        <v>277</v>
      </c>
      <c r="C170" s="14">
        <v>136345</v>
      </c>
    </row>
    <row r="171" spans="1:3" x14ac:dyDescent="0.25">
      <c r="A171" t="s">
        <v>452</v>
      </c>
      <c r="B171" t="s">
        <v>275</v>
      </c>
      <c r="C171" s="14">
        <v>120617</v>
      </c>
    </row>
    <row r="172" spans="1:3" x14ac:dyDescent="0.25">
      <c r="A172" t="s">
        <v>453</v>
      </c>
      <c r="B172" t="s">
        <v>299</v>
      </c>
      <c r="C172" s="14">
        <v>127111</v>
      </c>
    </row>
    <row r="173" spans="1:3" x14ac:dyDescent="0.25">
      <c r="A173" t="s">
        <v>454</v>
      </c>
      <c r="B173" t="s">
        <v>334</v>
      </c>
      <c r="C173" s="14">
        <v>137454</v>
      </c>
    </row>
    <row r="174" spans="1:3" x14ac:dyDescent="0.25">
      <c r="A174" t="s">
        <v>455</v>
      </c>
      <c r="B174" t="s">
        <v>275</v>
      </c>
      <c r="C174" s="14">
        <v>128856</v>
      </c>
    </row>
    <row r="175" spans="1:3" x14ac:dyDescent="0.25">
      <c r="A175" t="s">
        <v>456</v>
      </c>
      <c r="B175" t="s">
        <v>271</v>
      </c>
      <c r="C175" s="14">
        <v>132018</v>
      </c>
    </row>
    <row r="176" spans="1:3" x14ac:dyDescent="0.25">
      <c r="A176" t="s">
        <v>372</v>
      </c>
      <c r="B176" t="s">
        <v>457</v>
      </c>
      <c r="C176" s="14">
        <v>111900</v>
      </c>
    </row>
    <row r="177" spans="1:3" x14ac:dyDescent="0.25">
      <c r="A177" t="s">
        <v>458</v>
      </c>
      <c r="B177" t="s">
        <v>259</v>
      </c>
      <c r="C177" s="14">
        <v>130256</v>
      </c>
    </row>
    <row r="178" spans="1:3" x14ac:dyDescent="0.25">
      <c r="A178" t="s">
        <v>459</v>
      </c>
      <c r="B178" t="s">
        <v>417</v>
      </c>
      <c r="C178" s="14">
        <v>131500</v>
      </c>
    </row>
    <row r="179" spans="1:3" x14ac:dyDescent="0.25">
      <c r="A179" t="s">
        <v>460</v>
      </c>
      <c r="B179" t="s">
        <v>334</v>
      </c>
      <c r="C179" s="14">
        <v>133409</v>
      </c>
    </row>
    <row r="180" spans="1:3" x14ac:dyDescent="0.25">
      <c r="A180" t="s">
        <v>461</v>
      </c>
      <c r="B180" t="s">
        <v>334</v>
      </c>
      <c r="C180" s="14">
        <v>138957</v>
      </c>
    </row>
    <row r="181" spans="1:3" x14ac:dyDescent="0.25">
      <c r="A181" t="s">
        <v>462</v>
      </c>
      <c r="B181" t="s">
        <v>275</v>
      </c>
      <c r="C181" s="14">
        <v>128733</v>
      </c>
    </row>
    <row r="182" spans="1:3" x14ac:dyDescent="0.25">
      <c r="A182" t="s">
        <v>463</v>
      </c>
      <c r="B182" t="s">
        <v>275</v>
      </c>
      <c r="C182" s="14">
        <v>129526</v>
      </c>
    </row>
    <row r="183" spans="1:3" x14ac:dyDescent="0.25">
      <c r="A183" t="s">
        <v>464</v>
      </c>
      <c r="B183" t="s">
        <v>417</v>
      </c>
      <c r="C183" s="14">
        <v>131500</v>
      </c>
    </row>
    <row r="184" spans="1:3" x14ac:dyDescent="0.25">
      <c r="A184" t="s">
        <v>465</v>
      </c>
      <c r="B184" t="s">
        <v>466</v>
      </c>
      <c r="C184" s="14">
        <v>129462</v>
      </c>
    </row>
    <row r="185" spans="1:3" x14ac:dyDescent="0.25">
      <c r="A185" t="s">
        <v>467</v>
      </c>
      <c r="B185" t="s">
        <v>334</v>
      </c>
      <c r="C185" s="14">
        <v>133801</v>
      </c>
    </row>
    <row r="186" spans="1:3" x14ac:dyDescent="0.25">
      <c r="A186" t="s">
        <v>468</v>
      </c>
      <c r="B186" t="s">
        <v>277</v>
      </c>
      <c r="C186" s="14">
        <v>135523</v>
      </c>
    </row>
    <row r="187" spans="1:3" x14ac:dyDescent="0.25">
      <c r="A187" t="s">
        <v>469</v>
      </c>
      <c r="B187" t="s">
        <v>275</v>
      </c>
      <c r="C187" s="14">
        <v>132180</v>
      </c>
    </row>
    <row r="188" spans="1:3" x14ac:dyDescent="0.25">
      <c r="A188" t="s">
        <v>470</v>
      </c>
      <c r="B188" t="s">
        <v>275</v>
      </c>
      <c r="C188" s="14">
        <v>128676</v>
      </c>
    </row>
    <row r="189" spans="1:3" x14ac:dyDescent="0.25">
      <c r="A189" t="s">
        <v>471</v>
      </c>
      <c r="B189" t="s">
        <v>281</v>
      </c>
      <c r="C189" s="14">
        <v>132250</v>
      </c>
    </row>
    <row r="190" spans="1:3" x14ac:dyDescent="0.25">
      <c r="A190" t="s">
        <v>472</v>
      </c>
      <c r="B190" t="s">
        <v>275</v>
      </c>
      <c r="C190" s="14">
        <v>132180</v>
      </c>
    </row>
    <row r="191" spans="1:3" x14ac:dyDescent="0.25">
      <c r="A191" t="s">
        <v>473</v>
      </c>
      <c r="B191" t="s">
        <v>275</v>
      </c>
      <c r="C191" s="14">
        <v>185000</v>
      </c>
    </row>
    <row r="192" spans="1:3" x14ac:dyDescent="0.25">
      <c r="A192" t="s">
        <v>474</v>
      </c>
      <c r="B192" t="s">
        <v>275</v>
      </c>
      <c r="C192" s="14">
        <v>120617</v>
      </c>
    </row>
    <row r="193" spans="1:3" x14ac:dyDescent="0.25">
      <c r="A193" t="s">
        <v>475</v>
      </c>
      <c r="B193" t="s">
        <v>271</v>
      </c>
      <c r="C193" s="14">
        <v>132018</v>
      </c>
    </row>
    <row r="194" spans="1:3" x14ac:dyDescent="0.25">
      <c r="A194" t="s">
        <v>476</v>
      </c>
      <c r="B194" t="s">
        <v>417</v>
      </c>
      <c r="C194" s="14">
        <v>289000</v>
      </c>
    </row>
    <row r="195" spans="1:3" x14ac:dyDescent="0.25">
      <c r="A195" t="s">
        <v>477</v>
      </c>
      <c r="B195" t="s">
        <v>281</v>
      </c>
      <c r="C195" s="14">
        <v>135500</v>
      </c>
    </row>
    <row r="196" spans="1:3" x14ac:dyDescent="0.25">
      <c r="A196" t="s">
        <v>478</v>
      </c>
      <c r="B196" t="s">
        <v>334</v>
      </c>
      <c r="C196" s="14">
        <v>149592</v>
      </c>
    </row>
    <row r="197" spans="1:3" x14ac:dyDescent="0.25">
      <c r="A197" t="s">
        <v>479</v>
      </c>
      <c r="B197" t="s">
        <v>275</v>
      </c>
      <c r="C197" s="14">
        <v>128856</v>
      </c>
    </row>
    <row r="198" spans="1:3" x14ac:dyDescent="0.25">
      <c r="A198" t="s">
        <v>480</v>
      </c>
      <c r="B198" t="s">
        <v>275</v>
      </c>
      <c r="C198" s="14">
        <v>129462</v>
      </c>
    </row>
    <row r="199" spans="1:3" x14ac:dyDescent="0.25">
      <c r="A199" t="s">
        <v>481</v>
      </c>
      <c r="B199" t="s">
        <v>281</v>
      </c>
      <c r="C199" s="14">
        <v>131450</v>
      </c>
    </row>
    <row r="200" spans="1:3" x14ac:dyDescent="0.25">
      <c r="A200" t="s">
        <v>482</v>
      </c>
      <c r="B200" t="s">
        <v>275</v>
      </c>
      <c r="C200" s="14">
        <v>138775</v>
      </c>
    </row>
    <row r="201" spans="1:3" x14ac:dyDescent="0.25">
      <c r="A201" t="s">
        <v>483</v>
      </c>
      <c r="B201" t="s">
        <v>275</v>
      </c>
      <c r="C201" s="14">
        <v>138775</v>
      </c>
    </row>
    <row r="202" spans="1:3" x14ac:dyDescent="0.25">
      <c r="A202" t="s">
        <v>484</v>
      </c>
      <c r="B202" t="s">
        <v>275</v>
      </c>
      <c r="C202" s="14">
        <v>131369</v>
      </c>
    </row>
    <row r="203" spans="1:3" x14ac:dyDescent="0.25">
      <c r="A203" t="s">
        <v>485</v>
      </c>
      <c r="B203" t="s">
        <v>271</v>
      </c>
      <c r="C203" s="14">
        <v>133680</v>
      </c>
    </row>
    <row r="204" spans="1:3" x14ac:dyDescent="0.25">
      <c r="A204" t="s">
        <v>486</v>
      </c>
      <c r="B204" t="s">
        <v>275</v>
      </c>
      <c r="C204" s="14">
        <v>126539</v>
      </c>
    </row>
    <row r="205" spans="1:3" x14ac:dyDescent="0.25">
      <c r="A205" t="s">
        <v>487</v>
      </c>
      <c r="B205" t="s">
        <v>271</v>
      </c>
      <c r="C205" s="14">
        <v>124693</v>
      </c>
    </row>
    <row r="206" spans="1:3" x14ac:dyDescent="0.25">
      <c r="A206" t="s">
        <v>488</v>
      </c>
      <c r="B206" t="s">
        <v>275</v>
      </c>
      <c r="C206" s="14">
        <v>126539</v>
      </c>
    </row>
    <row r="207" spans="1:3" x14ac:dyDescent="0.25">
      <c r="A207" t="s">
        <v>489</v>
      </c>
      <c r="B207" t="s">
        <v>275</v>
      </c>
      <c r="C207" s="14">
        <v>126539</v>
      </c>
    </row>
    <row r="208" spans="1:3" x14ac:dyDescent="0.25">
      <c r="A208" t="s">
        <v>490</v>
      </c>
      <c r="B208" t="s">
        <v>275</v>
      </c>
      <c r="C208" s="14">
        <v>126539</v>
      </c>
    </row>
    <row r="209" spans="1:3" x14ac:dyDescent="0.25">
      <c r="A209" t="s">
        <v>491</v>
      </c>
      <c r="B209" t="s">
        <v>275</v>
      </c>
      <c r="C209" s="14">
        <v>126539</v>
      </c>
    </row>
    <row r="210" spans="1:3" x14ac:dyDescent="0.25">
      <c r="A210" t="s">
        <v>492</v>
      </c>
      <c r="B210" t="s">
        <v>285</v>
      </c>
      <c r="C210" s="14">
        <v>132900</v>
      </c>
    </row>
    <row r="211" spans="1:3" x14ac:dyDescent="0.25">
      <c r="A211" t="s">
        <v>493</v>
      </c>
      <c r="B211" t="s">
        <v>275</v>
      </c>
      <c r="C211" s="14">
        <v>130257</v>
      </c>
    </row>
    <row r="212" spans="1:3" x14ac:dyDescent="0.25">
      <c r="A212" t="s">
        <v>494</v>
      </c>
      <c r="B212" t="s">
        <v>275</v>
      </c>
      <c r="C212" s="14">
        <v>132551</v>
      </c>
    </row>
    <row r="213" spans="1:3" x14ac:dyDescent="0.25">
      <c r="A213" t="s">
        <v>495</v>
      </c>
      <c r="B213" t="s">
        <v>275</v>
      </c>
      <c r="C213" s="14">
        <v>130257</v>
      </c>
    </row>
    <row r="214" spans="1:3" x14ac:dyDescent="0.25">
      <c r="A214" t="s">
        <v>496</v>
      </c>
      <c r="B214" t="s">
        <v>277</v>
      </c>
      <c r="C214" s="14">
        <v>147838</v>
      </c>
    </row>
    <row r="215" spans="1:3" x14ac:dyDescent="0.25">
      <c r="A215" t="s">
        <v>497</v>
      </c>
      <c r="B215" t="s">
        <v>275</v>
      </c>
      <c r="C215" s="14">
        <v>129462</v>
      </c>
    </row>
    <row r="216" spans="1:3" x14ac:dyDescent="0.25">
      <c r="A216" t="s">
        <v>498</v>
      </c>
      <c r="B216" t="s">
        <v>275</v>
      </c>
      <c r="C216" s="14">
        <v>127513</v>
      </c>
    </row>
    <row r="217" spans="1:3" x14ac:dyDescent="0.25">
      <c r="A217" t="s">
        <v>499</v>
      </c>
      <c r="B217" t="s">
        <v>275</v>
      </c>
      <c r="C217" s="14">
        <v>131215</v>
      </c>
    </row>
    <row r="218" spans="1:3" x14ac:dyDescent="0.25">
      <c r="A218" t="s">
        <v>500</v>
      </c>
      <c r="B218" t="s">
        <v>326</v>
      </c>
      <c r="C218" s="14">
        <v>151734</v>
      </c>
    </row>
    <row r="219" spans="1:3" x14ac:dyDescent="0.25">
      <c r="A219" t="s">
        <v>501</v>
      </c>
      <c r="B219" t="s">
        <v>281</v>
      </c>
      <c r="C219" s="14">
        <v>132500</v>
      </c>
    </row>
    <row r="220" spans="1:3" x14ac:dyDescent="0.25">
      <c r="A220" t="s">
        <v>502</v>
      </c>
      <c r="B220" t="s">
        <v>318</v>
      </c>
      <c r="C220" s="14">
        <v>174105</v>
      </c>
    </row>
    <row r="221" spans="1:3" x14ac:dyDescent="0.25">
      <c r="A221" t="s">
        <v>503</v>
      </c>
      <c r="B221" t="s">
        <v>334</v>
      </c>
      <c r="C221" s="14">
        <v>140253</v>
      </c>
    </row>
    <row r="222" spans="1:3" x14ac:dyDescent="0.25">
      <c r="A222" t="s">
        <v>504</v>
      </c>
      <c r="B222" t="s">
        <v>281</v>
      </c>
      <c r="C222" s="14">
        <v>132250</v>
      </c>
    </row>
    <row r="223" spans="1:3" x14ac:dyDescent="0.25">
      <c r="A223" t="s">
        <v>505</v>
      </c>
      <c r="B223" t="s">
        <v>275</v>
      </c>
      <c r="C223" s="14">
        <v>132180</v>
      </c>
    </row>
    <row r="224" spans="1:3" x14ac:dyDescent="0.25">
      <c r="A224" t="s">
        <v>506</v>
      </c>
      <c r="B224" t="s">
        <v>275</v>
      </c>
      <c r="C224" s="14">
        <v>120566</v>
      </c>
    </row>
    <row r="225" spans="1:3" x14ac:dyDescent="0.25">
      <c r="A225" t="s">
        <v>507</v>
      </c>
      <c r="B225" t="s">
        <v>275</v>
      </c>
      <c r="C225" s="14">
        <v>120566</v>
      </c>
    </row>
    <row r="226" spans="1:3" x14ac:dyDescent="0.25">
      <c r="A226" t="s">
        <v>508</v>
      </c>
      <c r="B226" t="s">
        <v>277</v>
      </c>
      <c r="C226" s="14">
        <v>207200</v>
      </c>
    </row>
    <row r="227" spans="1:3" x14ac:dyDescent="0.25">
      <c r="A227" t="s">
        <v>509</v>
      </c>
      <c r="B227" t="s">
        <v>275</v>
      </c>
      <c r="C227" s="14">
        <v>132444</v>
      </c>
    </row>
    <row r="228" spans="1:3" x14ac:dyDescent="0.25">
      <c r="A228" t="s">
        <v>510</v>
      </c>
      <c r="B228" t="s">
        <v>275</v>
      </c>
      <c r="C228" s="14">
        <v>120566</v>
      </c>
    </row>
    <row r="229" spans="1:3" x14ac:dyDescent="0.25">
      <c r="A229" t="s">
        <v>511</v>
      </c>
      <c r="B229" t="s">
        <v>334</v>
      </c>
      <c r="C229" s="14">
        <v>124526</v>
      </c>
    </row>
    <row r="230" spans="1:3" x14ac:dyDescent="0.25">
      <c r="A230" t="s">
        <v>512</v>
      </c>
      <c r="B230" t="s">
        <v>275</v>
      </c>
      <c r="C230" s="14">
        <v>120566</v>
      </c>
    </row>
    <row r="231" spans="1:3" x14ac:dyDescent="0.25">
      <c r="A231" t="s">
        <v>372</v>
      </c>
      <c r="B231" t="s">
        <v>386</v>
      </c>
      <c r="C231" s="14">
        <v>111900</v>
      </c>
    </row>
    <row r="232" spans="1:3" x14ac:dyDescent="0.25">
      <c r="A232" t="s">
        <v>513</v>
      </c>
      <c r="B232" t="s">
        <v>275</v>
      </c>
      <c r="C232" s="14">
        <v>120566</v>
      </c>
    </row>
    <row r="233" spans="1:3" x14ac:dyDescent="0.25">
      <c r="A233" t="s">
        <v>514</v>
      </c>
      <c r="B233" t="s">
        <v>275</v>
      </c>
      <c r="C233" s="14">
        <v>120566</v>
      </c>
    </row>
    <row r="234" spans="1:3" x14ac:dyDescent="0.25">
      <c r="A234" t="s">
        <v>515</v>
      </c>
      <c r="B234" t="s">
        <v>275</v>
      </c>
      <c r="C234" s="14">
        <v>129462</v>
      </c>
    </row>
    <row r="235" spans="1:3" x14ac:dyDescent="0.25">
      <c r="A235" t="s">
        <v>516</v>
      </c>
      <c r="B235" t="s">
        <v>275</v>
      </c>
      <c r="C235" s="14">
        <v>128030</v>
      </c>
    </row>
    <row r="236" spans="1:3" x14ac:dyDescent="0.25">
      <c r="A236" t="s">
        <v>517</v>
      </c>
      <c r="B236" t="s">
        <v>275</v>
      </c>
      <c r="C236" s="14">
        <v>129190</v>
      </c>
    </row>
    <row r="237" spans="1:3" x14ac:dyDescent="0.25">
      <c r="A237" t="s">
        <v>372</v>
      </c>
      <c r="B237" t="s">
        <v>386</v>
      </c>
      <c r="C237" s="14">
        <v>111900</v>
      </c>
    </row>
    <row r="238" spans="1:3" x14ac:dyDescent="0.25">
      <c r="A238" t="s">
        <v>518</v>
      </c>
      <c r="B238" t="s">
        <v>271</v>
      </c>
      <c r="C238" s="14">
        <v>133680</v>
      </c>
    </row>
    <row r="239" spans="1:3" x14ac:dyDescent="0.25">
      <c r="A239" t="s">
        <v>519</v>
      </c>
      <c r="B239" t="s">
        <v>275</v>
      </c>
      <c r="C239" s="14">
        <v>130257</v>
      </c>
    </row>
    <row r="240" spans="1:3" x14ac:dyDescent="0.25">
      <c r="A240" t="s">
        <v>520</v>
      </c>
      <c r="B240" t="s">
        <v>275</v>
      </c>
      <c r="C240" s="14">
        <v>132180</v>
      </c>
    </row>
    <row r="241" spans="1:3" x14ac:dyDescent="0.25">
      <c r="A241" t="s">
        <v>521</v>
      </c>
      <c r="B241" t="s">
        <v>271</v>
      </c>
      <c r="C241" s="14">
        <v>133680</v>
      </c>
    </row>
    <row r="242" spans="1:3" x14ac:dyDescent="0.25">
      <c r="A242" t="s">
        <v>522</v>
      </c>
      <c r="B242" t="s">
        <v>275</v>
      </c>
      <c r="C242" s="14">
        <v>179120</v>
      </c>
    </row>
    <row r="243" spans="1:3" x14ac:dyDescent="0.25">
      <c r="A243" t="s">
        <v>523</v>
      </c>
      <c r="B243" t="s">
        <v>275</v>
      </c>
      <c r="C243" s="14">
        <v>179120</v>
      </c>
    </row>
    <row r="244" spans="1:3" x14ac:dyDescent="0.25">
      <c r="A244" t="s">
        <v>524</v>
      </c>
      <c r="B244" t="s">
        <v>275</v>
      </c>
      <c r="C244" s="14">
        <v>127740</v>
      </c>
    </row>
    <row r="245" spans="1:3" x14ac:dyDescent="0.25">
      <c r="A245" t="s">
        <v>525</v>
      </c>
      <c r="B245" t="s">
        <v>275</v>
      </c>
      <c r="C245" s="14">
        <v>120566</v>
      </c>
    </row>
    <row r="246" spans="1:3" x14ac:dyDescent="0.25">
      <c r="A246" t="s">
        <v>526</v>
      </c>
      <c r="B246" t="s">
        <v>275</v>
      </c>
      <c r="C246" s="14">
        <v>129190</v>
      </c>
    </row>
    <row r="247" spans="1:3" x14ac:dyDescent="0.25">
      <c r="A247" t="s">
        <v>527</v>
      </c>
      <c r="B247" t="s">
        <v>528</v>
      </c>
      <c r="C247" s="1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topLeftCell="A46"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5" bestFit="1" customWidth="1"/>
  </cols>
  <sheetData>
    <row r="1" spans="1:3" x14ac:dyDescent="0.25">
      <c r="A1" t="s">
        <v>529</v>
      </c>
      <c r="B1" t="s">
        <v>530</v>
      </c>
      <c r="C1" s="15">
        <v>142405</v>
      </c>
    </row>
    <row r="2" spans="1:3" x14ac:dyDescent="0.25">
      <c r="A2" t="s">
        <v>531</v>
      </c>
      <c r="B2" t="s">
        <v>532</v>
      </c>
      <c r="C2" s="15">
        <v>129900</v>
      </c>
    </row>
    <row r="3" spans="1:3" x14ac:dyDescent="0.25">
      <c r="A3" t="s">
        <v>533</v>
      </c>
      <c r="B3" t="s">
        <v>534</v>
      </c>
      <c r="C3" s="15">
        <v>125950</v>
      </c>
    </row>
    <row r="4" spans="1:3" x14ac:dyDescent="0.25">
      <c r="A4" t="s">
        <v>535</v>
      </c>
      <c r="B4" t="s">
        <v>530</v>
      </c>
      <c r="C4" s="15">
        <v>142988</v>
      </c>
    </row>
    <row r="5" spans="1:3" ht="15" customHeight="1" x14ac:dyDescent="0.25">
      <c r="A5" t="s">
        <v>536</v>
      </c>
      <c r="B5" t="s">
        <v>530</v>
      </c>
      <c r="C5" s="15">
        <v>136835</v>
      </c>
    </row>
    <row r="6" spans="1:3" x14ac:dyDescent="0.25">
      <c r="A6" t="s">
        <v>537</v>
      </c>
      <c r="B6" t="s">
        <v>259</v>
      </c>
      <c r="C6" s="15">
        <v>145650</v>
      </c>
    </row>
    <row r="7" spans="1:3" x14ac:dyDescent="0.25">
      <c r="A7" t="s">
        <v>538</v>
      </c>
      <c r="B7" t="s">
        <v>539</v>
      </c>
      <c r="C7" s="15">
        <v>146000</v>
      </c>
    </row>
    <row r="8" spans="1:3" x14ac:dyDescent="0.25">
      <c r="A8" t="s">
        <v>540</v>
      </c>
      <c r="B8" t="s">
        <v>528</v>
      </c>
      <c r="C8" s="15">
        <v>148600</v>
      </c>
    </row>
    <row r="9" spans="1:3" x14ac:dyDescent="0.25">
      <c r="A9" t="s">
        <v>541</v>
      </c>
      <c r="B9" t="s">
        <v>542</v>
      </c>
      <c r="C9" s="15">
        <v>136900</v>
      </c>
    </row>
    <row r="10" spans="1:3" x14ac:dyDescent="0.25">
      <c r="A10" t="s">
        <v>543</v>
      </c>
      <c r="B10" t="s">
        <v>544</v>
      </c>
      <c r="C10" s="15">
        <v>144500</v>
      </c>
    </row>
    <row r="11" spans="1:3" x14ac:dyDescent="0.25">
      <c r="A11" t="s">
        <v>545</v>
      </c>
      <c r="B11" t="s">
        <v>275</v>
      </c>
      <c r="C11" s="15">
        <v>135090</v>
      </c>
    </row>
    <row r="12" spans="1:3" x14ac:dyDescent="0.25">
      <c r="A12" t="s">
        <v>546</v>
      </c>
      <c r="B12" t="s">
        <v>466</v>
      </c>
      <c r="C12" s="15">
        <v>143860</v>
      </c>
    </row>
    <row r="13" spans="1:3" x14ac:dyDescent="0.25">
      <c r="A13" t="s">
        <v>547</v>
      </c>
      <c r="B13" t="s">
        <v>302</v>
      </c>
      <c r="C13" s="15">
        <v>138500</v>
      </c>
    </row>
    <row r="14" spans="1:3" x14ac:dyDescent="0.25">
      <c r="A14" t="s">
        <v>548</v>
      </c>
      <c r="B14" t="s">
        <v>281</v>
      </c>
      <c r="C14" s="15">
        <v>148275</v>
      </c>
    </row>
    <row r="15" spans="1:3" x14ac:dyDescent="0.25">
      <c r="A15" t="s">
        <v>549</v>
      </c>
      <c r="B15" t="s">
        <v>539</v>
      </c>
      <c r="C15" s="15">
        <v>136500</v>
      </c>
    </row>
    <row r="16" spans="1:3" x14ac:dyDescent="0.25">
      <c r="A16" t="s">
        <v>550</v>
      </c>
      <c r="B16" t="s">
        <v>354</v>
      </c>
      <c r="C16" s="15">
        <v>140608</v>
      </c>
    </row>
    <row r="17" spans="1:3" x14ac:dyDescent="0.25">
      <c r="A17" t="s">
        <v>551</v>
      </c>
      <c r="B17" t="s">
        <v>277</v>
      </c>
      <c r="C17" s="15">
        <v>165536</v>
      </c>
    </row>
    <row r="18" spans="1:3" x14ac:dyDescent="0.25">
      <c r="A18" t="s">
        <v>552</v>
      </c>
      <c r="B18" t="s">
        <v>528</v>
      </c>
      <c r="C18" s="15">
        <v>151764</v>
      </c>
    </row>
    <row r="19" spans="1:3" x14ac:dyDescent="0.25">
      <c r="A19" t="s">
        <v>553</v>
      </c>
      <c r="B19" t="s">
        <v>294</v>
      </c>
      <c r="C19" s="15">
        <v>138500</v>
      </c>
    </row>
    <row r="20" spans="1:3" x14ac:dyDescent="0.25">
      <c r="A20" t="s">
        <v>554</v>
      </c>
      <c r="B20" t="s">
        <v>277</v>
      </c>
      <c r="C20" s="15">
        <v>165718</v>
      </c>
    </row>
    <row r="21" spans="1:3" x14ac:dyDescent="0.25">
      <c r="A21" t="s">
        <v>555</v>
      </c>
      <c r="B21" t="s">
        <v>302</v>
      </c>
      <c r="C21" s="15">
        <v>139500</v>
      </c>
    </row>
    <row r="22" spans="1:3" x14ac:dyDescent="0.25">
      <c r="A22" t="s">
        <v>556</v>
      </c>
      <c r="B22" t="s">
        <v>281</v>
      </c>
      <c r="C22" s="15">
        <v>139500</v>
      </c>
    </row>
    <row r="23" spans="1:3" x14ac:dyDescent="0.25">
      <c r="A23" t="s">
        <v>557</v>
      </c>
      <c r="B23" t="s">
        <v>281</v>
      </c>
      <c r="C23" s="15">
        <v>151000</v>
      </c>
    </row>
    <row r="24" spans="1:3" x14ac:dyDescent="0.25">
      <c r="A24" t="s">
        <v>558</v>
      </c>
      <c r="B24" t="s">
        <v>281</v>
      </c>
      <c r="C24" s="15">
        <v>144000</v>
      </c>
    </row>
    <row r="25" spans="1:3" x14ac:dyDescent="0.25">
      <c r="A25" t="s">
        <v>559</v>
      </c>
      <c r="B25" t="s">
        <v>539</v>
      </c>
      <c r="C25" s="15">
        <v>141750</v>
      </c>
    </row>
    <row r="26" spans="1:3" x14ac:dyDescent="0.25">
      <c r="A26" t="s">
        <v>560</v>
      </c>
      <c r="B26" t="s">
        <v>281</v>
      </c>
      <c r="C26" s="15">
        <v>145934</v>
      </c>
    </row>
    <row r="27" spans="1:3" x14ac:dyDescent="0.25">
      <c r="A27" t="s">
        <v>561</v>
      </c>
      <c r="B27" t="s">
        <v>281</v>
      </c>
      <c r="C27" s="15">
        <v>141150</v>
      </c>
    </row>
    <row r="28" spans="1:3" x14ac:dyDescent="0.25">
      <c r="A28" t="s">
        <v>562</v>
      </c>
      <c r="B28" t="s">
        <v>257</v>
      </c>
      <c r="C28" s="15">
        <v>144500</v>
      </c>
    </row>
    <row r="29" spans="1:3" x14ac:dyDescent="0.25">
      <c r="A29" t="s">
        <v>563</v>
      </c>
      <c r="B29" t="s">
        <v>302</v>
      </c>
      <c r="C29" s="15">
        <v>136500</v>
      </c>
    </row>
    <row r="30" spans="1:3" x14ac:dyDescent="0.25">
      <c r="A30" t="s">
        <v>564</v>
      </c>
      <c r="B30" t="s">
        <v>302</v>
      </c>
      <c r="C30" s="15">
        <v>138500</v>
      </c>
    </row>
    <row r="31" spans="1:3" x14ac:dyDescent="0.25">
      <c r="A31" t="s">
        <v>565</v>
      </c>
      <c r="B31" t="s">
        <v>539</v>
      </c>
      <c r="C31" s="15">
        <v>140500</v>
      </c>
    </row>
    <row r="32" spans="1:3" x14ac:dyDescent="0.25">
      <c r="A32" t="s">
        <v>566</v>
      </c>
      <c r="B32" t="s">
        <v>271</v>
      </c>
      <c r="C32" s="15">
        <v>144775</v>
      </c>
    </row>
    <row r="33" spans="1:3" x14ac:dyDescent="0.25">
      <c r="A33" t="s">
        <v>567</v>
      </c>
      <c r="B33" t="s">
        <v>326</v>
      </c>
      <c r="C33" s="15">
        <v>147555</v>
      </c>
    </row>
    <row r="34" spans="1:3" x14ac:dyDescent="0.25">
      <c r="A34" t="s">
        <v>568</v>
      </c>
      <c r="B34" t="s">
        <v>539</v>
      </c>
      <c r="C34" s="15">
        <v>132000</v>
      </c>
    </row>
    <row r="35" spans="1:3" x14ac:dyDescent="0.25">
      <c r="A35" t="s">
        <v>569</v>
      </c>
      <c r="B35" t="s">
        <v>305</v>
      </c>
      <c r="C35" s="15">
        <v>131211</v>
      </c>
    </row>
    <row r="36" spans="1:3" x14ac:dyDescent="0.25">
      <c r="A36" t="s">
        <v>570</v>
      </c>
      <c r="B36" t="s">
        <v>539</v>
      </c>
      <c r="C36" s="15">
        <v>147500</v>
      </c>
    </row>
    <row r="37" spans="1:3" x14ac:dyDescent="0.25">
      <c r="A37" t="s">
        <v>571</v>
      </c>
      <c r="B37" t="s">
        <v>281</v>
      </c>
      <c r="C37" s="15">
        <v>141600</v>
      </c>
    </row>
    <row r="38" spans="1:3" x14ac:dyDescent="0.25">
      <c r="A38" t="s">
        <v>572</v>
      </c>
      <c r="B38" t="s">
        <v>259</v>
      </c>
      <c r="C38" s="15">
        <v>144000</v>
      </c>
    </row>
    <row r="39" spans="1:3" x14ac:dyDescent="0.25">
      <c r="A39" t="s">
        <v>573</v>
      </c>
      <c r="B39" t="s">
        <v>346</v>
      </c>
      <c r="C39" s="15">
        <v>155900</v>
      </c>
    </row>
    <row r="40" spans="1:3" x14ac:dyDescent="0.25">
      <c r="A40" t="s">
        <v>574</v>
      </c>
      <c r="B40" t="s">
        <v>281</v>
      </c>
      <c r="C40" s="15">
        <v>137500</v>
      </c>
    </row>
    <row r="41" spans="1:3" x14ac:dyDescent="0.25">
      <c r="A41" t="s">
        <v>575</v>
      </c>
      <c r="B41" t="s">
        <v>409</v>
      </c>
      <c r="C41" s="15">
        <v>136483</v>
      </c>
    </row>
    <row r="42" spans="1:3" x14ac:dyDescent="0.25">
      <c r="A42" t="s">
        <v>576</v>
      </c>
      <c r="B42" t="s">
        <v>386</v>
      </c>
      <c r="C42" s="15">
        <v>131900</v>
      </c>
    </row>
    <row r="43" spans="1:3" x14ac:dyDescent="0.25">
      <c r="A43" t="s">
        <v>577</v>
      </c>
      <c r="B43" t="s">
        <v>386</v>
      </c>
      <c r="C43" s="15">
        <v>131900</v>
      </c>
    </row>
    <row r="44" spans="1:3" x14ac:dyDescent="0.25">
      <c r="A44" t="s">
        <v>578</v>
      </c>
      <c r="B44" t="s">
        <v>281</v>
      </c>
      <c r="C44" s="15">
        <v>127995</v>
      </c>
    </row>
    <row r="45" spans="1:3" x14ac:dyDescent="0.25">
      <c r="A45" t="s">
        <v>579</v>
      </c>
      <c r="B45" t="s">
        <v>275</v>
      </c>
      <c r="C45" s="15">
        <v>145385</v>
      </c>
    </row>
    <row r="46" spans="1:3" x14ac:dyDescent="0.25">
      <c r="A46" t="s">
        <v>580</v>
      </c>
      <c r="B46" t="s">
        <v>271</v>
      </c>
      <c r="C46" s="15">
        <v>145180</v>
      </c>
    </row>
    <row r="47" spans="1:3" x14ac:dyDescent="0.25">
      <c r="A47" t="s">
        <v>581</v>
      </c>
      <c r="B47" t="s">
        <v>271</v>
      </c>
      <c r="C47" s="15">
        <v>140460</v>
      </c>
    </row>
    <row r="48" spans="1:3" x14ac:dyDescent="0.25">
      <c r="A48" t="s">
        <v>582</v>
      </c>
      <c r="B48" t="s">
        <v>528</v>
      </c>
      <c r="C48" s="15">
        <v>146000</v>
      </c>
    </row>
    <row r="49" spans="1:3" x14ac:dyDescent="0.25">
      <c r="A49" t="s">
        <v>583</v>
      </c>
      <c r="B49" t="s">
        <v>409</v>
      </c>
      <c r="C49" s="15">
        <v>137468</v>
      </c>
    </row>
    <row r="50" spans="1:3" x14ac:dyDescent="0.25">
      <c r="A50" t="s">
        <v>584</v>
      </c>
      <c r="B50" t="s">
        <v>334</v>
      </c>
      <c r="C50" s="15">
        <v>148351</v>
      </c>
    </row>
    <row r="51" spans="1:3" x14ac:dyDescent="0.25">
      <c r="A51" t="s">
        <v>585</v>
      </c>
      <c r="B51" t="s">
        <v>334</v>
      </c>
      <c r="C51" s="15">
        <v>153543</v>
      </c>
    </row>
    <row r="52" spans="1:3" x14ac:dyDescent="0.25">
      <c r="A52" t="s">
        <v>586</v>
      </c>
      <c r="B52" t="s">
        <v>334</v>
      </c>
      <c r="C52" s="15">
        <v>147429</v>
      </c>
    </row>
    <row r="53" spans="1:3" x14ac:dyDescent="0.25">
      <c r="A53" t="s">
        <v>587</v>
      </c>
      <c r="B53" t="s">
        <v>528</v>
      </c>
      <c r="C53" s="15">
        <v>146000</v>
      </c>
    </row>
    <row r="54" spans="1:3" x14ac:dyDescent="0.25">
      <c r="A54" t="s">
        <v>588</v>
      </c>
      <c r="B54" t="s">
        <v>373</v>
      </c>
      <c r="C54" s="15">
        <v>131900</v>
      </c>
    </row>
    <row r="55" spans="1:3" x14ac:dyDescent="0.25">
      <c r="A55" t="s">
        <v>589</v>
      </c>
      <c r="B55" t="s">
        <v>539</v>
      </c>
      <c r="C55" s="15">
        <v>144800</v>
      </c>
    </row>
    <row r="56" spans="1:3" x14ac:dyDescent="0.25">
      <c r="A56" t="s">
        <v>590</v>
      </c>
      <c r="B56" t="s">
        <v>271</v>
      </c>
      <c r="C56" s="15">
        <v>141245</v>
      </c>
    </row>
    <row r="57" spans="1:3" x14ac:dyDescent="0.25">
      <c r="A57" t="s">
        <v>591</v>
      </c>
      <c r="B57" t="s">
        <v>528</v>
      </c>
      <c r="C57" s="15">
        <v>146000</v>
      </c>
    </row>
    <row r="58" spans="1:3" x14ac:dyDescent="0.25">
      <c r="A58" t="s">
        <v>588</v>
      </c>
      <c r="B58" t="s">
        <v>386</v>
      </c>
      <c r="C58" s="15">
        <v>131900</v>
      </c>
    </row>
    <row r="59" spans="1:3" x14ac:dyDescent="0.25">
      <c r="A59" t="s">
        <v>592</v>
      </c>
      <c r="B59" t="s">
        <v>285</v>
      </c>
      <c r="C59" s="15">
        <v>146800</v>
      </c>
    </row>
    <row r="60" spans="1:3" x14ac:dyDescent="0.25">
      <c r="A60" t="s">
        <v>593</v>
      </c>
      <c r="B60" t="s">
        <v>334</v>
      </c>
      <c r="C60" s="15">
        <v>141898</v>
      </c>
    </row>
    <row r="61" spans="1:3" x14ac:dyDescent="0.25">
      <c r="A61" t="s">
        <v>594</v>
      </c>
      <c r="B61" t="s">
        <v>281</v>
      </c>
      <c r="C61" s="15">
        <v>147780</v>
      </c>
    </row>
    <row r="62" spans="1:3" x14ac:dyDescent="0.25">
      <c r="A62" t="s">
        <v>595</v>
      </c>
      <c r="B62" t="s">
        <v>386</v>
      </c>
      <c r="C62" s="15">
        <v>129900</v>
      </c>
    </row>
    <row r="63" spans="1:3" x14ac:dyDescent="0.25">
      <c r="A63" t="s">
        <v>596</v>
      </c>
      <c r="B63" t="s">
        <v>409</v>
      </c>
      <c r="C63" s="15">
        <v>145375</v>
      </c>
    </row>
    <row r="64" spans="1:3" x14ac:dyDescent="0.25">
      <c r="A64" t="s">
        <v>597</v>
      </c>
      <c r="B64" t="s">
        <v>275</v>
      </c>
      <c r="C64" s="15">
        <v>159000</v>
      </c>
    </row>
    <row r="65" spans="1:3" x14ac:dyDescent="0.25">
      <c r="A65" t="s">
        <v>598</v>
      </c>
      <c r="B65" t="s">
        <v>373</v>
      </c>
      <c r="C65" s="15">
        <v>129900</v>
      </c>
    </row>
    <row r="66" spans="1:3" x14ac:dyDescent="0.25">
      <c r="A66" t="s">
        <v>599</v>
      </c>
      <c r="B66" t="s">
        <v>334</v>
      </c>
      <c r="C66" s="15">
        <v>149391</v>
      </c>
    </row>
    <row r="67" spans="1:3" x14ac:dyDescent="0.25">
      <c r="A67" t="s">
        <v>600</v>
      </c>
      <c r="B67" t="s">
        <v>386</v>
      </c>
      <c r="C67" s="15">
        <v>129900</v>
      </c>
    </row>
    <row r="68" spans="1:3" x14ac:dyDescent="0.25">
      <c r="A68" t="s">
        <v>601</v>
      </c>
      <c r="B68" t="s">
        <v>281</v>
      </c>
      <c r="C68" s="15">
        <v>146500</v>
      </c>
    </row>
    <row r="69" spans="1:3" x14ac:dyDescent="0.25">
      <c r="A69" t="s">
        <v>576</v>
      </c>
      <c r="B69" t="s">
        <v>386</v>
      </c>
      <c r="C69" s="15">
        <v>131900</v>
      </c>
    </row>
    <row r="70" spans="1:3" x14ac:dyDescent="0.25">
      <c r="A70" t="s">
        <v>577</v>
      </c>
      <c r="B70" t="s">
        <v>386</v>
      </c>
      <c r="C70" s="15">
        <v>131900</v>
      </c>
    </row>
    <row r="71" spans="1:3" x14ac:dyDescent="0.25">
      <c r="A71" t="s">
        <v>602</v>
      </c>
      <c r="B71" t="s">
        <v>386</v>
      </c>
      <c r="C71" s="15">
        <v>136900</v>
      </c>
    </row>
    <row r="72" spans="1:3" x14ac:dyDescent="0.25">
      <c r="A72" t="s">
        <v>603</v>
      </c>
      <c r="B72" t="s">
        <v>528</v>
      </c>
      <c r="C72" s="15">
        <v>149285</v>
      </c>
    </row>
    <row r="73" spans="1:3" x14ac:dyDescent="0.25">
      <c r="A73" t="s">
        <v>604</v>
      </c>
      <c r="B73" t="s">
        <v>275</v>
      </c>
      <c r="C73" s="15">
        <v>146655</v>
      </c>
    </row>
    <row r="74" spans="1:3" x14ac:dyDescent="0.25">
      <c r="A74" t="s">
        <v>605</v>
      </c>
      <c r="B74" t="s">
        <v>275</v>
      </c>
      <c r="C74" s="15">
        <v>146655</v>
      </c>
    </row>
    <row r="75" spans="1:3" x14ac:dyDescent="0.25">
      <c r="A75" t="s">
        <v>588</v>
      </c>
      <c r="B75" t="s">
        <v>457</v>
      </c>
      <c r="C75" s="15">
        <v>131900</v>
      </c>
    </row>
    <row r="76" spans="1:3" x14ac:dyDescent="0.25">
      <c r="A76" t="s">
        <v>606</v>
      </c>
      <c r="B76" t="s">
        <v>281</v>
      </c>
      <c r="C76" s="15">
        <v>145180</v>
      </c>
    </row>
    <row r="77" spans="1:3" x14ac:dyDescent="0.25">
      <c r="A77" t="s">
        <v>607</v>
      </c>
      <c r="B77" t="s">
        <v>334</v>
      </c>
      <c r="C77" s="15">
        <v>153814</v>
      </c>
    </row>
    <row r="78" spans="1:3" x14ac:dyDescent="0.25">
      <c r="A78" t="s">
        <v>608</v>
      </c>
      <c r="B78" t="s">
        <v>334</v>
      </c>
      <c r="C78" s="15">
        <v>148613</v>
      </c>
    </row>
    <row r="79" spans="1:3" x14ac:dyDescent="0.25">
      <c r="A79" t="s">
        <v>609</v>
      </c>
      <c r="B79" t="s">
        <v>386</v>
      </c>
      <c r="C79" s="15">
        <v>131900</v>
      </c>
    </row>
    <row r="80" spans="1:3" x14ac:dyDescent="0.25">
      <c r="A80" t="s">
        <v>610</v>
      </c>
      <c r="B80" t="s">
        <v>281</v>
      </c>
      <c r="C80" s="15">
        <v>134900</v>
      </c>
    </row>
    <row r="81" spans="1:3" x14ac:dyDescent="0.25">
      <c r="A81" t="s">
        <v>611</v>
      </c>
      <c r="B81" t="s">
        <v>281</v>
      </c>
      <c r="C81" s="15">
        <v>146000</v>
      </c>
    </row>
    <row r="82" spans="1:3" x14ac:dyDescent="0.25">
      <c r="A82" t="s">
        <v>612</v>
      </c>
      <c r="B82" t="s">
        <v>334</v>
      </c>
      <c r="C82" s="15">
        <v>151674</v>
      </c>
    </row>
    <row r="83" spans="1:3" x14ac:dyDescent="0.25">
      <c r="A83" t="s">
        <v>613</v>
      </c>
      <c r="B83" t="s">
        <v>275</v>
      </c>
      <c r="C83" s="15">
        <v>146655</v>
      </c>
    </row>
    <row r="84" spans="1:3" x14ac:dyDescent="0.25">
      <c r="A84" t="s">
        <v>614</v>
      </c>
      <c r="B84" t="s">
        <v>281</v>
      </c>
      <c r="C84" s="15">
        <v>146500</v>
      </c>
    </row>
    <row r="85" spans="1:3" x14ac:dyDescent="0.25">
      <c r="A85" t="s">
        <v>615</v>
      </c>
      <c r="B85" t="s">
        <v>275</v>
      </c>
      <c r="C85" s="15">
        <v>146655</v>
      </c>
    </row>
    <row r="86" spans="1:3" x14ac:dyDescent="0.25">
      <c r="A86" t="s">
        <v>616</v>
      </c>
      <c r="B86" t="s">
        <v>281</v>
      </c>
      <c r="C86" s="15">
        <v>146655</v>
      </c>
    </row>
    <row r="87" spans="1:3" x14ac:dyDescent="0.25">
      <c r="A87" t="s">
        <v>588</v>
      </c>
      <c r="B87" t="s">
        <v>386</v>
      </c>
      <c r="C87" s="15">
        <v>131900</v>
      </c>
    </row>
    <row r="88" spans="1:3" x14ac:dyDescent="0.25">
      <c r="A88" t="s">
        <v>617</v>
      </c>
      <c r="B88" t="s">
        <v>275</v>
      </c>
      <c r="C88" s="15">
        <v>146655</v>
      </c>
    </row>
    <row r="89" spans="1:3" x14ac:dyDescent="0.25">
      <c r="A89" t="s">
        <v>618</v>
      </c>
      <c r="B89" t="s">
        <v>275</v>
      </c>
      <c r="C89" s="15">
        <v>138407</v>
      </c>
    </row>
    <row r="90" spans="1:3" x14ac:dyDescent="0.25">
      <c r="A90" t="s">
        <v>595</v>
      </c>
      <c r="B90" t="s">
        <v>386</v>
      </c>
      <c r="C90" s="15">
        <v>129900</v>
      </c>
    </row>
    <row r="91" spans="1:3" x14ac:dyDescent="0.25">
      <c r="A91" t="s">
        <v>619</v>
      </c>
      <c r="B91" t="s">
        <v>275</v>
      </c>
      <c r="C91" s="15">
        <v>138407</v>
      </c>
    </row>
    <row r="92" spans="1:3" x14ac:dyDescent="0.25">
      <c r="A92" t="s">
        <v>620</v>
      </c>
      <c r="B92" t="s">
        <v>277</v>
      </c>
      <c r="C92" s="15">
        <v>166322</v>
      </c>
    </row>
    <row r="93" spans="1:3" x14ac:dyDescent="0.25">
      <c r="A93" t="s">
        <v>621</v>
      </c>
      <c r="B93" t="s">
        <v>409</v>
      </c>
      <c r="C93" s="15">
        <v>132993</v>
      </c>
    </row>
    <row r="94" spans="1:3" x14ac:dyDescent="0.25">
      <c r="A94" t="s">
        <v>622</v>
      </c>
      <c r="B94" t="s">
        <v>409</v>
      </c>
      <c r="C94" s="15">
        <v>150929</v>
      </c>
    </row>
    <row r="95" spans="1:3" x14ac:dyDescent="0.25">
      <c r="A95" t="s">
        <v>623</v>
      </c>
      <c r="B95" t="s">
        <v>275</v>
      </c>
      <c r="C95" s="15">
        <v>143860</v>
      </c>
    </row>
    <row r="96" spans="1:3" x14ac:dyDescent="0.25">
      <c r="A96" t="s">
        <v>600</v>
      </c>
      <c r="B96" t="s">
        <v>386</v>
      </c>
      <c r="C96" s="15">
        <v>129900</v>
      </c>
    </row>
    <row r="97" spans="1:3" x14ac:dyDescent="0.25">
      <c r="A97" t="s">
        <v>624</v>
      </c>
      <c r="B97" t="s">
        <v>528</v>
      </c>
      <c r="C97" s="15">
        <v>150699</v>
      </c>
    </row>
    <row r="98" spans="1:3" x14ac:dyDescent="0.25">
      <c r="A98" t="s">
        <v>625</v>
      </c>
      <c r="B98" t="s">
        <v>334</v>
      </c>
      <c r="C98" s="15">
        <v>136908</v>
      </c>
    </row>
    <row r="99" spans="1:3" x14ac:dyDescent="0.25">
      <c r="A99" t="s">
        <v>609</v>
      </c>
      <c r="B99" t="s">
        <v>457</v>
      </c>
      <c r="C99" s="15">
        <v>131900</v>
      </c>
    </row>
    <row r="100" spans="1:3" x14ac:dyDescent="0.25">
      <c r="A100" t="s">
        <v>626</v>
      </c>
      <c r="B100" t="s">
        <v>302</v>
      </c>
      <c r="C100" s="15">
        <v>150500</v>
      </c>
    </row>
    <row r="101" spans="1:3" x14ac:dyDescent="0.25">
      <c r="A101" t="s">
        <v>627</v>
      </c>
      <c r="B101" t="s">
        <v>409</v>
      </c>
      <c r="C101" s="15">
        <v>147311</v>
      </c>
    </row>
    <row r="102" spans="1:3" x14ac:dyDescent="0.25">
      <c r="A102" t="s">
        <v>628</v>
      </c>
      <c r="B102" t="s">
        <v>281</v>
      </c>
      <c r="C102" s="15">
        <v>151500</v>
      </c>
    </row>
    <row r="103" spans="1:3" x14ac:dyDescent="0.25">
      <c r="A103" t="s">
        <v>629</v>
      </c>
      <c r="B103" t="s">
        <v>275</v>
      </c>
      <c r="C103" s="15">
        <v>135090</v>
      </c>
    </row>
    <row r="104" spans="1:3" x14ac:dyDescent="0.25">
      <c r="A104" t="s">
        <v>630</v>
      </c>
      <c r="B104" t="s">
        <v>275</v>
      </c>
      <c r="C104" s="15">
        <v>135090</v>
      </c>
    </row>
    <row r="105" spans="1:3" x14ac:dyDescent="0.25">
      <c r="A105" t="s">
        <v>600</v>
      </c>
      <c r="B105" t="s">
        <v>386</v>
      </c>
      <c r="C105" s="15">
        <v>129900</v>
      </c>
    </row>
    <row r="106" spans="1:3" x14ac:dyDescent="0.25">
      <c r="A106" t="s">
        <v>631</v>
      </c>
      <c r="B106" t="s">
        <v>302</v>
      </c>
      <c r="C106" s="15">
        <v>156500</v>
      </c>
    </row>
    <row r="107" spans="1:3" x14ac:dyDescent="0.25">
      <c r="A107" t="s">
        <v>632</v>
      </c>
      <c r="B107" t="s">
        <v>302</v>
      </c>
      <c r="C107" s="15">
        <v>146750</v>
      </c>
    </row>
    <row r="108" spans="1:3" x14ac:dyDescent="0.25">
      <c r="A108" t="s">
        <v>633</v>
      </c>
      <c r="B108" t="s">
        <v>285</v>
      </c>
      <c r="C108" s="15">
        <v>137900</v>
      </c>
    </row>
    <row r="109" spans="1:3" x14ac:dyDescent="0.25">
      <c r="A109" t="s">
        <v>634</v>
      </c>
      <c r="B109" t="s">
        <v>302</v>
      </c>
      <c r="C109" s="15">
        <v>150750</v>
      </c>
    </row>
    <row r="110" spans="1:3" x14ac:dyDescent="0.25">
      <c r="A110" t="s">
        <v>635</v>
      </c>
      <c r="B110" t="s">
        <v>302</v>
      </c>
      <c r="C110" s="15">
        <v>150750</v>
      </c>
    </row>
    <row r="111" spans="1:3" x14ac:dyDescent="0.25">
      <c r="A111" t="s">
        <v>636</v>
      </c>
      <c r="B111" t="s">
        <v>302</v>
      </c>
      <c r="C111" s="15">
        <v>150000</v>
      </c>
    </row>
    <row r="112" spans="1:3" x14ac:dyDescent="0.25">
      <c r="A112" t="s">
        <v>637</v>
      </c>
      <c r="B112" t="s">
        <v>334</v>
      </c>
      <c r="C112" s="15">
        <v>143529</v>
      </c>
    </row>
    <row r="113" spans="1:3" x14ac:dyDescent="0.25">
      <c r="A113" t="s">
        <v>595</v>
      </c>
      <c r="B113" t="s">
        <v>373</v>
      </c>
      <c r="C113" s="15">
        <v>129900</v>
      </c>
    </row>
    <row r="114" spans="1:3" x14ac:dyDescent="0.25">
      <c r="A114" t="s">
        <v>598</v>
      </c>
      <c r="B114" t="s">
        <v>386</v>
      </c>
      <c r="C114" s="15">
        <v>129900</v>
      </c>
    </row>
    <row r="115" spans="1:3" x14ac:dyDescent="0.25">
      <c r="A115" t="s">
        <v>638</v>
      </c>
      <c r="B115" t="s">
        <v>539</v>
      </c>
      <c r="C115" s="15">
        <v>145200</v>
      </c>
    </row>
    <row r="116" spans="1:3" x14ac:dyDescent="0.25">
      <c r="A116" t="s">
        <v>639</v>
      </c>
      <c r="B116" t="s">
        <v>528</v>
      </c>
      <c r="C116" s="15">
        <v>150699</v>
      </c>
    </row>
    <row r="117" spans="1:3" x14ac:dyDescent="0.25">
      <c r="A117" t="s">
        <v>602</v>
      </c>
      <c r="B117" t="s">
        <v>386</v>
      </c>
      <c r="C117" s="15">
        <v>136900</v>
      </c>
    </row>
    <row r="118" spans="1:3" x14ac:dyDescent="0.25">
      <c r="A118" t="s">
        <v>640</v>
      </c>
      <c r="B118" t="s">
        <v>275</v>
      </c>
      <c r="C118" s="15">
        <v>135090</v>
      </c>
    </row>
    <row r="119" spans="1:3" x14ac:dyDescent="0.25">
      <c r="A119" t="s">
        <v>641</v>
      </c>
      <c r="B119" t="s">
        <v>275</v>
      </c>
      <c r="C119" s="15">
        <v>135090</v>
      </c>
    </row>
    <row r="120" spans="1:3" x14ac:dyDescent="0.25">
      <c r="A120" t="s">
        <v>598</v>
      </c>
      <c r="B120" t="s">
        <v>386</v>
      </c>
      <c r="C120" s="15">
        <v>129900</v>
      </c>
    </row>
    <row r="121" spans="1:3" x14ac:dyDescent="0.25">
      <c r="A121" t="s">
        <v>642</v>
      </c>
      <c r="B121" t="s">
        <v>466</v>
      </c>
      <c r="C121" s="15">
        <v>148900</v>
      </c>
    </row>
    <row r="122" spans="1:3" x14ac:dyDescent="0.25">
      <c r="A122" t="s">
        <v>576</v>
      </c>
      <c r="B122" t="s">
        <v>386</v>
      </c>
      <c r="C122" s="15">
        <v>131900</v>
      </c>
    </row>
    <row r="123" spans="1:3" x14ac:dyDescent="0.25">
      <c r="A123" t="s">
        <v>577</v>
      </c>
      <c r="B123" t="s">
        <v>386</v>
      </c>
      <c r="C123" s="15">
        <v>131900</v>
      </c>
    </row>
    <row r="124" spans="1:3" x14ac:dyDescent="0.25">
      <c r="A124" t="s">
        <v>643</v>
      </c>
      <c r="B124" t="s">
        <v>528</v>
      </c>
      <c r="C124" s="15">
        <v>143500</v>
      </c>
    </row>
    <row r="125" spans="1:3" x14ac:dyDescent="0.25">
      <c r="A125" t="s">
        <v>644</v>
      </c>
      <c r="B125" t="s">
        <v>334</v>
      </c>
      <c r="C125" s="15">
        <v>147600</v>
      </c>
    </row>
    <row r="126" spans="1:3" x14ac:dyDescent="0.25">
      <c r="A126" t="s">
        <v>588</v>
      </c>
      <c r="B126" t="s">
        <v>386</v>
      </c>
      <c r="C126" s="15">
        <v>131900</v>
      </c>
    </row>
    <row r="127" spans="1:3" x14ac:dyDescent="0.25">
      <c r="A127" t="s">
        <v>645</v>
      </c>
      <c r="B127" t="s">
        <v>302</v>
      </c>
      <c r="C127" s="15">
        <v>139000</v>
      </c>
    </row>
    <row r="128" spans="1:3" x14ac:dyDescent="0.25">
      <c r="A128" t="s">
        <v>646</v>
      </c>
      <c r="B128" t="s">
        <v>275</v>
      </c>
      <c r="C128" s="15">
        <v>138407</v>
      </c>
    </row>
    <row r="129" spans="1:3" x14ac:dyDescent="0.25">
      <c r="A129" t="s">
        <v>647</v>
      </c>
      <c r="B129" t="s">
        <v>275</v>
      </c>
      <c r="C129" s="15">
        <v>138407</v>
      </c>
    </row>
    <row r="130" spans="1:3" x14ac:dyDescent="0.25">
      <c r="A130" t="s">
        <v>648</v>
      </c>
      <c r="B130" t="s">
        <v>275</v>
      </c>
      <c r="C130" s="15">
        <v>135090</v>
      </c>
    </row>
    <row r="131" spans="1:3" x14ac:dyDescent="0.25">
      <c r="A131" t="s">
        <v>649</v>
      </c>
      <c r="B131" t="s">
        <v>275</v>
      </c>
      <c r="C131" s="15">
        <v>146972</v>
      </c>
    </row>
    <row r="132" spans="1:3" x14ac:dyDescent="0.25">
      <c r="A132" t="s">
        <v>650</v>
      </c>
      <c r="B132" t="s">
        <v>275</v>
      </c>
      <c r="C132" s="15">
        <v>146972</v>
      </c>
    </row>
    <row r="133" spans="1:3" x14ac:dyDescent="0.25">
      <c r="A133" t="s">
        <v>651</v>
      </c>
      <c r="B133" t="s">
        <v>466</v>
      </c>
      <c r="C133" s="15">
        <v>146000</v>
      </c>
    </row>
    <row r="134" spans="1:3" x14ac:dyDescent="0.25">
      <c r="A134" t="s">
        <v>652</v>
      </c>
      <c r="B134" t="s">
        <v>528</v>
      </c>
      <c r="C134" s="15">
        <v>150475</v>
      </c>
    </row>
    <row r="135" spans="1:3" x14ac:dyDescent="0.25">
      <c r="A135" t="s">
        <v>653</v>
      </c>
      <c r="B135" t="s">
        <v>409</v>
      </c>
      <c r="C135" s="15">
        <v>136581</v>
      </c>
    </row>
    <row r="136" spans="1:3" x14ac:dyDescent="0.25">
      <c r="A136" t="s">
        <v>600</v>
      </c>
      <c r="B136" t="s">
        <v>457</v>
      </c>
      <c r="C136" s="15">
        <v>129900</v>
      </c>
    </row>
    <row r="137" spans="1:3" x14ac:dyDescent="0.25">
      <c r="A137" t="s">
        <v>595</v>
      </c>
      <c r="B137" t="s">
        <v>386</v>
      </c>
      <c r="C137" s="15">
        <v>129900</v>
      </c>
    </row>
    <row r="138" spans="1:3" x14ac:dyDescent="0.25">
      <c r="A138" t="s">
        <v>602</v>
      </c>
      <c r="B138" t="s">
        <v>457</v>
      </c>
      <c r="C138" s="15">
        <v>136900</v>
      </c>
    </row>
    <row r="139" spans="1:3" x14ac:dyDescent="0.25">
      <c r="A139" t="s">
        <v>654</v>
      </c>
      <c r="B139" t="s">
        <v>302</v>
      </c>
      <c r="C139" s="15">
        <v>134500</v>
      </c>
    </row>
    <row r="140" spans="1:3" x14ac:dyDescent="0.25">
      <c r="A140" t="s">
        <v>655</v>
      </c>
      <c r="B140" t="s">
        <v>334</v>
      </c>
      <c r="C140" s="15">
        <v>156236</v>
      </c>
    </row>
    <row r="141" spans="1:3" x14ac:dyDescent="0.25">
      <c r="A141" t="s">
        <v>656</v>
      </c>
      <c r="B141" t="s">
        <v>528</v>
      </c>
      <c r="C141" s="15">
        <v>151299</v>
      </c>
    </row>
    <row r="142" spans="1:3" x14ac:dyDescent="0.25">
      <c r="A142" t="s">
        <v>657</v>
      </c>
      <c r="B142" t="s">
        <v>386</v>
      </c>
      <c r="C142" s="15">
        <v>129900</v>
      </c>
    </row>
    <row r="143" spans="1:3" x14ac:dyDescent="0.25">
      <c r="A143" t="s">
        <v>658</v>
      </c>
      <c r="B143" t="s">
        <v>275</v>
      </c>
      <c r="C143" s="15">
        <v>143100</v>
      </c>
    </row>
    <row r="144" spans="1:3" x14ac:dyDescent="0.25">
      <c r="A144" t="s">
        <v>659</v>
      </c>
      <c r="B144" t="s">
        <v>334</v>
      </c>
      <c r="C144" s="15">
        <v>142880</v>
      </c>
    </row>
    <row r="145" spans="1:3" x14ac:dyDescent="0.25">
      <c r="A145" t="s">
        <v>609</v>
      </c>
      <c r="B145" t="s">
        <v>386</v>
      </c>
      <c r="C145" s="15">
        <v>131900</v>
      </c>
    </row>
    <row r="146" spans="1:3" x14ac:dyDescent="0.25">
      <c r="A146" t="s">
        <v>598</v>
      </c>
      <c r="B146" t="s">
        <v>457</v>
      </c>
      <c r="C146" s="15">
        <v>129900</v>
      </c>
    </row>
    <row r="147" spans="1:3" x14ac:dyDescent="0.25">
      <c r="A147" t="s">
        <v>598</v>
      </c>
      <c r="B147" t="s">
        <v>386</v>
      </c>
      <c r="C147" s="15">
        <v>129900</v>
      </c>
    </row>
    <row r="148" spans="1:3" x14ac:dyDescent="0.25">
      <c r="A148" t="s">
        <v>576</v>
      </c>
      <c r="B148" t="s">
        <v>386</v>
      </c>
      <c r="C148" s="15">
        <v>131900</v>
      </c>
    </row>
    <row r="149" spans="1:3" x14ac:dyDescent="0.25">
      <c r="A149" t="s">
        <v>609</v>
      </c>
      <c r="B149" t="s">
        <v>386</v>
      </c>
      <c r="C149" s="15">
        <v>131900</v>
      </c>
    </row>
    <row r="150" spans="1:3" x14ac:dyDescent="0.25">
      <c r="A150" t="s">
        <v>660</v>
      </c>
      <c r="B150" t="s">
        <v>277</v>
      </c>
      <c r="C150" s="15">
        <v>141690</v>
      </c>
    </row>
    <row r="151" spans="1:3" x14ac:dyDescent="0.25">
      <c r="A151" t="s">
        <v>657</v>
      </c>
      <c r="B151" t="s">
        <v>373</v>
      </c>
      <c r="C151" s="15">
        <v>129900</v>
      </c>
    </row>
    <row r="152" spans="1:3" x14ac:dyDescent="0.25">
      <c r="A152" t="s">
        <v>602</v>
      </c>
      <c r="B152" t="s">
        <v>386</v>
      </c>
      <c r="C152" s="15">
        <v>136900</v>
      </c>
    </row>
    <row r="153" spans="1:3" x14ac:dyDescent="0.25">
      <c r="A153" t="s">
        <v>661</v>
      </c>
      <c r="B153" t="s">
        <v>302</v>
      </c>
      <c r="C153" s="15">
        <v>139900</v>
      </c>
    </row>
    <row r="154" spans="1:3" x14ac:dyDescent="0.25">
      <c r="A154" t="s">
        <v>662</v>
      </c>
      <c r="B154" t="s">
        <v>466</v>
      </c>
      <c r="C154" s="15">
        <v>144800</v>
      </c>
    </row>
    <row r="155" spans="1:3" x14ac:dyDescent="0.25">
      <c r="A155" t="s">
        <v>663</v>
      </c>
      <c r="B155" t="s">
        <v>275</v>
      </c>
      <c r="C155" s="15">
        <v>136196</v>
      </c>
    </row>
    <row r="156" spans="1:3" x14ac:dyDescent="0.25">
      <c r="A156" t="s">
        <v>664</v>
      </c>
      <c r="B156" t="s">
        <v>267</v>
      </c>
      <c r="C156" s="15">
        <v>144850</v>
      </c>
    </row>
    <row r="157" spans="1:3" x14ac:dyDescent="0.25">
      <c r="A157" t="s">
        <v>665</v>
      </c>
      <c r="B157" t="s">
        <v>275</v>
      </c>
      <c r="C157" s="15">
        <v>135136</v>
      </c>
    </row>
    <row r="158" spans="1:3" x14ac:dyDescent="0.25">
      <c r="A158" t="s">
        <v>666</v>
      </c>
      <c r="B158" t="s">
        <v>275</v>
      </c>
      <c r="C158" s="15">
        <v>135136</v>
      </c>
    </row>
    <row r="159" spans="1:3" x14ac:dyDescent="0.25">
      <c r="A159" t="s">
        <v>667</v>
      </c>
      <c r="B159" t="s">
        <v>275</v>
      </c>
      <c r="C159" s="15">
        <v>135136</v>
      </c>
    </row>
    <row r="160" spans="1:3" x14ac:dyDescent="0.25">
      <c r="A160" t="s">
        <v>668</v>
      </c>
      <c r="B160" t="s">
        <v>275</v>
      </c>
      <c r="C160" s="15">
        <v>135136</v>
      </c>
    </row>
    <row r="161" spans="1:3" x14ac:dyDescent="0.25">
      <c r="A161" t="s">
        <v>669</v>
      </c>
      <c r="B161" t="s">
        <v>528</v>
      </c>
      <c r="C161" s="15">
        <v>146000</v>
      </c>
    </row>
    <row r="162" spans="1:3" x14ac:dyDescent="0.25">
      <c r="A162" t="s">
        <v>600</v>
      </c>
      <c r="B162" t="s">
        <v>373</v>
      </c>
      <c r="C162" s="15">
        <v>129900</v>
      </c>
    </row>
    <row r="163" spans="1:3" x14ac:dyDescent="0.25">
      <c r="A163" t="s">
        <v>600</v>
      </c>
      <c r="B163" t="s">
        <v>386</v>
      </c>
      <c r="C163" s="15">
        <v>129900</v>
      </c>
    </row>
    <row r="164" spans="1:3" x14ac:dyDescent="0.25">
      <c r="A164" t="s">
        <v>670</v>
      </c>
      <c r="B164" t="s">
        <v>267</v>
      </c>
      <c r="C164" s="15">
        <v>146750</v>
      </c>
    </row>
    <row r="165" spans="1:3" x14ac:dyDescent="0.25">
      <c r="A165" t="s">
        <v>671</v>
      </c>
      <c r="B165" t="s">
        <v>281</v>
      </c>
      <c r="C165" s="15">
        <v>132300</v>
      </c>
    </row>
    <row r="166" spans="1:3" x14ac:dyDescent="0.25">
      <c r="A166" t="s">
        <v>672</v>
      </c>
      <c r="B166" t="s">
        <v>271</v>
      </c>
      <c r="C166" s="15">
        <v>141034</v>
      </c>
    </row>
    <row r="167" spans="1:3" x14ac:dyDescent="0.25">
      <c r="A167" t="s">
        <v>673</v>
      </c>
      <c r="B167" t="s">
        <v>285</v>
      </c>
      <c r="C167" s="15">
        <v>145900</v>
      </c>
    </row>
    <row r="168" spans="1:3" x14ac:dyDescent="0.25">
      <c r="A168" t="s">
        <v>674</v>
      </c>
      <c r="B168" t="s">
        <v>334</v>
      </c>
      <c r="C168" s="15">
        <v>148191</v>
      </c>
    </row>
    <row r="169" spans="1:3" x14ac:dyDescent="0.25">
      <c r="A169" t="s">
        <v>602</v>
      </c>
      <c r="B169" t="s">
        <v>386</v>
      </c>
      <c r="C169" s="15">
        <v>136900</v>
      </c>
    </row>
    <row r="170" spans="1:3" x14ac:dyDescent="0.25">
      <c r="A170" t="s">
        <v>675</v>
      </c>
      <c r="B170" t="s">
        <v>528</v>
      </c>
      <c r="C170" s="15">
        <v>150499</v>
      </c>
    </row>
    <row r="171" spans="1:3" x14ac:dyDescent="0.25">
      <c r="A171" t="s">
        <v>576</v>
      </c>
      <c r="B171" t="s">
        <v>373</v>
      </c>
      <c r="C171" s="15">
        <v>131900</v>
      </c>
    </row>
    <row r="172" spans="1:3" x14ac:dyDescent="0.25">
      <c r="A172" t="s">
        <v>609</v>
      </c>
      <c r="B172" t="s">
        <v>373</v>
      </c>
      <c r="C172" s="15">
        <v>131900</v>
      </c>
    </row>
    <row r="173" spans="1:3" x14ac:dyDescent="0.25">
      <c r="A173" t="s">
        <v>676</v>
      </c>
      <c r="B173" t="s">
        <v>409</v>
      </c>
      <c r="C173" s="15">
        <v>152753</v>
      </c>
    </row>
    <row r="174" spans="1:3" x14ac:dyDescent="0.25">
      <c r="A174" t="s">
        <v>588</v>
      </c>
      <c r="B174" t="s">
        <v>386</v>
      </c>
      <c r="C174" s="15">
        <v>131900</v>
      </c>
    </row>
    <row r="175" spans="1:3" x14ac:dyDescent="0.25">
      <c r="A175" t="s">
        <v>598</v>
      </c>
      <c r="B175" t="s">
        <v>386</v>
      </c>
      <c r="C175" s="15">
        <v>129900</v>
      </c>
    </row>
    <row r="176" spans="1:3" x14ac:dyDescent="0.25">
      <c r="A176" t="s">
        <v>677</v>
      </c>
      <c r="B176" t="s">
        <v>334</v>
      </c>
      <c r="C176" s="15">
        <v>142880</v>
      </c>
    </row>
    <row r="177" spans="1:3" x14ac:dyDescent="0.25">
      <c r="A177" t="s">
        <v>678</v>
      </c>
      <c r="B177" t="s">
        <v>275</v>
      </c>
      <c r="C177" s="15">
        <v>142977</v>
      </c>
    </row>
    <row r="178" spans="1:3" x14ac:dyDescent="0.25">
      <c r="A178" t="s">
        <v>679</v>
      </c>
      <c r="B178" t="s">
        <v>277</v>
      </c>
      <c r="C178" s="15">
        <v>156500</v>
      </c>
    </row>
    <row r="179" spans="1:3" x14ac:dyDescent="0.25">
      <c r="A179" t="s">
        <v>680</v>
      </c>
      <c r="B179" t="s">
        <v>302</v>
      </c>
      <c r="C179" s="15">
        <v>150500</v>
      </c>
    </row>
    <row r="180" spans="1:3" x14ac:dyDescent="0.25">
      <c r="A180" t="s">
        <v>681</v>
      </c>
      <c r="B180" t="s">
        <v>302</v>
      </c>
      <c r="C180" s="15">
        <v>150500</v>
      </c>
    </row>
    <row r="181" spans="1:3" x14ac:dyDescent="0.25">
      <c r="A181" t="s">
        <v>682</v>
      </c>
      <c r="B181" t="s">
        <v>277</v>
      </c>
      <c r="C181" s="15">
        <v>166322</v>
      </c>
    </row>
    <row r="182" spans="1:3" x14ac:dyDescent="0.25">
      <c r="A182" t="s">
        <v>683</v>
      </c>
      <c r="B182" t="s">
        <v>302</v>
      </c>
      <c r="C182" s="15">
        <v>150500</v>
      </c>
    </row>
    <row r="183" spans="1:3" x14ac:dyDescent="0.25">
      <c r="A183" t="s">
        <v>684</v>
      </c>
      <c r="B183" t="s">
        <v>528</v>
      </c>
      <c r="C183" s="15">
        <v>146000</v>
      </c>
    </row>
    <row r="184" spans="1:3" x14ac:dyDescent="0.25">
      <c r="A184" t="s">
        <v>685</v>
      </c>
      <c r="B184" t="s">
        <v>528</v>
      </c>
      <c r="C184" s="15">
        <v>146000</v>
      </c>
    </row>
    <row r="185" spans="1:3" x14ac:dyDescent="0.25">
      <c r="A185" t="s">
        <v>686</v>
      </c>
      <c r="B185" t="s">
        <v>528</v>
      </c>
      <c r="C185" s="15">
        <v>146000</v>
      </c>
    </row>
    <row r="186" spans="1:3" x14ac:dyDescent="0.25">
      <c r="A186" t="s">
        <v>687</v>
      </c>
      <c r="B186" t="s">
        <v>528</v>
      </c>
      <c r="C186" s="15">
        <v>149262</v>
      </c>
    </row>
    <row r="187" spans="1:3" x14ac:dyDescent="0.25">
      <c r="A187" t="s">
        <v>688</v>
      </c>
      <c r="B187" t="s">
        <v>466</v>
      </c>
      <c r="C187" s="15">
        <v>149262</v>
      </c>
    </row>
    <row r="188" spans="1:3" x14ac:dyDescent="0.25">
      <c r="A188" t="s">
        <v>689</v>
      </c>
      <c r="B188" t="s">
        <v>281</v>
      </c>
      <c r="C188" s="15">
        <v>146500</v>
      </c>
    </row>
    <row r="189" spans="1:3" x14ac:dyDescent="0.25">
      <c r="A189" t="s">
        <v>690</v>
      </c>
      <c r="B189" t="s">
        <v>539</v>
      </c>
      <c r="C189" s="15">
        <v>140990</v>
      </c>
    </row>
    <row r="190" spans="1:3" x14ac:dyDescent="0.25">
      <c r="A190" t="s">
        <v>595</v>
      </c>
      <c r="B190" t="s">
        <v>457</v>
      </c>
      <c r="C190" s="15">
        <v>129900</v>
      </c>
    </row>
    <row r="191" spans="1:3" x14ac:dyDescent="0.25">
      <c r="A191" t="s">
        <v>691</v>
      </c>
      <c r="B191" t="s">
        <v>539</v>
      </c>
      <c r="C191" s="15">
        <v>146850</v>
      </c>
    </row>
    <row r="192" spans="1:3" x14ac:dyDescent="0.25">
      <c r="A192" t="s">
        <v>692</v>
      </c>
      <c r="B192" t="s">
        <v>334</v>
      </c>
      <c r="C192" s="15">
        <v>142667</v>
      </c>
    </row>
    <row r="193" spans="1:3" x14ac:dyDescent="0.25">
      <c r="A193" t="s">
        <v>693</v>
      </c>
      <c r="B193" t="s">
        <v>275</v>
      </c>
      <c r="C193" s="15">
        <v>146655</v>
      </c>
    </row>
    <row r="194" spans="1:3" x14ac:dyDescent="0.25">
      <c r="A194" t="s">
        <v>694</v>
      </c>
      <c r="B194" t="s">
        <v>275</v>
      </c>
      <c r="C194" s="15">
        <v>146972</v>
      </c>
    </row>
    <row r="195" spans="1:3" x14ac:dyDescent="0.25">
      <c r="A195" t="s">
        <v>695</v>
      </c>
      <c r="B195" t="s">
        <v>275</v>
      </c>
      <c r="C195" s="15">
        <v>146972</v>
      </c>
    </row>
    <row r="196" spans="1:3" x14ac:dyDescent="0.25">
      <c r="A196" t="s">
        <v>696</v>
      </c>
      <c r="B196" t="s">
        <v>275</v>
      </c>
      <c r="C196" s="15">
        <v>146972</v>
      </c>
    </row>
    <row r="197" spans="1:3" x14ac:dyDescent="0.25">
      <c r="A197" t="s">
        <v>697</v>
      </c>
      <c r="B197" t="s">
        <v>275</v>
      </c>
      <c r="C197" s="15">
        <v>142888</v>
      </c>
    </row>
    <row r="198" spans="1:3" x14ac:dyDescent="0.25">
      <c r="A198" t="s">
        <v>698</v>
      </c>
      <c r="B198" t="s">
        <v>334</v>
      </c>
      <c r="C198" s="15">
        <v>154160</v>
      </c>
    </row>
    <row r="199" spans="1:3" x14ac:dyDescent="0.25">
      <c r="A199" t="s">
        <v>699</v>
      </c>
      <c r="B199" t="s">
        <v>528</v>
      </c>
      <c r="C199" s="15">
        <v>148945</v>
      </c>
    </row>
    <row r="200" spans="1:3" x14ac:dyDescent="0.25">
      <c r="A200" t="s">
        <v>700</v>
      </c>
      <c r="B200" t="s">
        <v>528</v>
      </c>
      <c r="C200" s="15">
        <v>149262</v>
      </c>
    </row>
    <row r="201" spans="1:3" x14ac:dyDescent="0.25">
      <c r="A201" t="s">
        <v>595</v>
      </c>
      <c r="B201" t="s">
        <v>386</v>
      </c>
      <c r="C201" s="15">
        <v>129900</v>
      </c>
    </row>
    <row r="202" spans="1:3" x14ac:dyDescent="0.25">
      <c r="A202" t="s">
        <v>588</v>
      </c>
      <c r="B202" t="s">
        <v>386</v>
      </c>
      <c r="C202" s="15">
        <v>131900</v>
      </c>
    </row>
    <row r="203" spans="1:3" x14ac:dyDescent="0.25">
      <c r="A203" t="s">
        <v>701</v>
      </c>
      <c r="B203" t="s">
        <v>271</v>
      </c>
      <c r="C203" s="15">
        <v>148658</v>
      </c>
    </row>
    <row r="204" spans="1:3" x14ac:dyDescent="0.25">
      <c r="A204" t="s">
        <v>702</v>
      </c>
      <c r="B204" t="s">
        <v>302</v>
      </c>
      <c r="C204" s="15">
        <v>139900</v>
      </c>
    </row>
    <row r="205" spans="1:3" x14ac:dyDescent="0.25">
      <c r="A205" t="s">
        <v>703</v>
      </c>
      <c r="B205" t="s">
        <v>275</v>
      </c>
      <c r="C205" s="15">
        <v>142977</v>
      </c>
    </row>
    <row r="206" spans="1:3" x14ac:dyDescent="0.25">
      <c r="A206" t="s">
        <v>704</v>
      </c>
      <c r="B206" t="s">
        <v>409</v>
      </c>
      <c r="C206" s="15">
        <v>145375</v>
      </c>
    </row>
    <row r="207" spans="1:3" x14ac:dyDescent="0.25">
      <c r="A207" t="s">
        <v>609</v>
      </c>
      <c r="B207" t="s">
        <v>386</v>
      </c>
      <c r="C207" s="15">
        <v>131900</v>
      </c>
    </row>
    <row r="208" spans="1:3" x14ac:dyDescent="0.25">
      <c r="A208" t="s">
        <v>705</v>
      </c>
      <c r="B208" t="s">
        <v>275</v>
      </c>
      <c r="C208" s="15">
        <v>143415</v>
      </c>
    </row>
    <row r="209" spans="1:3" x14ac:dyDescent="0.25">
      <c r="A209" t="s">
        <v>706</v>
      </c>
      <c r="B209" t="s">
        <v>275</v>
      </c>
      <c r="C209" s="15">
        <v>143625</v>
      </c>
    </row>
    <row r="210" spans="1:3" x14ac:dyDescent="0.25">
      <c r="A210" t="s">
        <v>707</v>
      </c>
      <c r="B210" t="s">
        <v>528</v>
      </c>
      <c r="C210" s="15">
        <v>150475</v>
      </c>
    </row>
    <row r="211" spans="1:3" x14ac:dyDescent="0.25">
      <c r="A211" t="s">
        <v>602</v>
      </c>
      <c r="B211" t="s">
        <v>373</v>
      </c>
      <c r="C211" s="15">
        <v>136900</v>
      </c>
    </row>
    <row r="212" spans="1:3" x14ac:dyDescent="0.25">
      <c r="A212" t="s">
        <v>708</v>
      </c>
      <c r="B212" t="s">
        <v>275</v>
      </c>
      <c r="C212" s="15">
        <v>144910</v>
      </c>
    </row>
    <row r="213" spans="1:3" x14ac:dyDescent="0.25">
      <c r="A213" t="s">
        <v>709</v>
      </c>
      <c r="B213" t="s">
        <v>275</v>
      </c>
      <c r="C213" s="15">
        <v>153260</v>
      </c>
    </row>
    <row r="214" spans="1:3" x14ac:dyDescent="0.25">
      <c r="A214" t="s">
        <v>710</v>
      </c>
      <c r="B214" t="s">
        <v>275</v>
      </c>
      <c r="C214" s="15">
        <v>144808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711</v>
      </c>
    </row>
    <row r="2" spans="1:3" x14ac:dyDescent="0.25">
      <c r="A2" t="s">
        <v>712</v>
      </c>
    </row>
    <row r="4" spans="1:3" x14ac:dyDescent="0.25">
      <c r="A4" s="2" t="s">
        <v>713</v>
      </c>
      <c r="B4" s="16" t="s">
        <v>714</v>
      </c>
      <c r="C4" s="16" t="s">
        <v>715</v>
      </c>
    </row>
    <row r="5" spans="1:3" x14ac:dyDescent="0.25">
      <c r="A5" t="s">
        <v>716</v>
      </c>
      <c r="B5" s="15">
        <v>84000000</v>
      </c>
      <c r="C5" s="15">
        <v>41000000</v>
      </c>
    </row>
    <row r="6" spans="1:3" x14ac:dyDescent="0.25">
      <c r="A6" t="s">
        <v>717</v>
      </c>
      <c r="B6" s="15">
        <v>90000000</v>
      </c>
      <c r="C6" s="15">
        <v>45000000</v>
      </c>
    </row>
    <row r="7" spans="1:3" x14ac:dyDescent="0.25">
      <c r="A7" t="s">
        <v>718</v>
      </c>
      <c r="B7" s="15">
        <v>298000000</v>
      </c>
      <c r="C7" s="15">
        <v>149000000</v>
      </c>
    </row>
    <row r="8" spans="1:3" x14ac:dyDescent="0.25">
      <c r="A8" t="s">
        <v>719</v>
      </c>
      <c r="B8" s="15">
        <v>81000000</v>
      </c>
      <c r="C8" s="15">
        <v>30000000</v>
      </c>
    </row>
    <row r="9" spans="1:3" x14ac:dyDescent="0.25">
      <c r="A9" t="s">
        <v>720</v>
      </c>
      <c r="B9" s="15">
        <v>88000000</v>
      </c>
      <c r="C9" s="15">
        <v>40000000</v>
      </c>
    </row>
    <row r="10" spans="1:3" x14ac:dyDescent="0.25">
      <c r="A10" t="s">
        <v>721</v>
      </c>
      <c r="B10" s="15">
        <v>209000000</v>
      </c>
      <c r="C10" s="15">
        <v>84000000</v>
      </c>
    </row>
    <row r="12" spans="1:3" x14ac:dyDescent="0.25">
      <c r="A12" t="s">
        <v>722</v>
      </c>
    </row>
    <row r="13" spans="1:3" x14ac:dyDescent="0.25">
      <c r="A13" t="s">
        <v>723</v>
      </c>
    </row>
    <row r="14" spans="1:3" x14ac:dyDescent="0.25">
      <c r="A14" t="s">
        <v>724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topLeftCell="A4" workbookViewId="0">
      <selection activeCell="I57" sqref="A40:I57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765</v>
      </c>
      <c r="E1" s="2" t="s">
        <v>767</v>
      </c>
    </row>
    <row r="2" spans="1:5" x14ac:dyDescent="0.25">
      <c r="A2" t="s">
        <v>772</v>
      </c>
      <c r="E2" t="s">
        <v>768</v>
      </c>
    </row>
    <row r="3" spans="1:5" x14ac:dyDescent="0.25">
      <c r="A3" t="s">
        <v>806</v>
      </c>
      <c r="E3" t="s">
        <v>769</v>
      </c>
    </row>
    <row r="4" spans="1:5" x14ac:dyDescent="0.25">
      <c r="A4" t="s">
        <v>807</v>
      </c>
      <c r="E4" t="s">
        <v>770</v>
      </c>
    </row>
    <row r="5" spans="1:5" x14ac:dyDescent="0.25">
      <c r="E5" t="s">
        <v>771</v>
      </c>
    </row>
    <row r="6" spans="1:5" x14ac:dyDescent="0.25">
      <c r="A6" t="s">
        <v>773</v>
      </c>
    </row>
    <row r="7" spans="1:5" x14ac:dyDescent="0.25">
      <c r="A7" t="s">
        <v>774</v>
      </c>
    </row>
    <row r="8" spans="1:5" x14ac:dyDescent="0.25">
      <c r="A8" t="s">
        <v>775</v>
      </c>
    </row>
    <row r="9" spans="1:5" x14ac:dyDescent="0.25">
      <c r="A9" t="s">
        <v>777</v>
      </c>
    </row>
    <row r="10" spans="1:5" x14ac:dyDescent="0.25">
      <c r="A10" t="s">
        <v>778</v>
      </c>
    </row>
    <row r="11" spans="1:5" x14ac:dyDescent="0.25">
      <c r="A11" t="s">
        <v>779</v>
      </c>
    </row>
    <row r="13" spans="1:5" x14ac:dyDescent="0.25">
      <c r="A13" t="s">
        <v>780</v>
      </c>
      <c r="E13" s="2" t="s">
        <v>799</v>
      </c>
    </row>
    <row r="14" spans="1:5" x14ac:dyDescent="0.25">
      <c r="A14" t="s">
        <v>781</v>
      </c>
      <c r="E14" t="s">
        <v>776</v>
      </c>
    </row>
    <row r="15" spans="1:5" x14ac:dyDescent="0.25">
      <c r="A15" t="s">
        <v>782</v>
      </c>
    </row>
    <row r="16" spans="1:5" x14ac:dyDescent="0.25">
      <c r="E16" s="2" t="s">
        <v>800</v>
      </c>
    </row>
    <row r="17" spans="1:5" x14ac:dyDescent="0.25">
      <c r="A17" t="s">
        <v>788</v>
      </c>
      <c r="E17" t="s">
        <v>801</v>
      </c>
    </row>
    <row r="18" spans="1:5" x14ac:dyDescent="0.25">
      <c r="A18" t="s">
        <v>783</v>
      </c>
    </row>
    <row r="19" spans="1:5" x14ac:dyDescent="0.25">
      <c r="A19" t="s">
        <v>789</v>
      </c>
      <c r="E19" s="2" t="s">
        <v>802</v>
      </c>
    </row>
    <row r="20" spans="1:5" x14ac:dyDescent="0.25">
      <c r="A20" t="s">
        <v>791</v>
      </c>
      <c r="E20" t="s">
        <v>803</v>
      </c>
    </row>
    <row r="21" spans="1:5" x14ac:dyDescent="0.25">
      <c r="A21" t="s">
        <v>810</v>
      </c>
    </row>
    <row r="22" spans="1:5" x14ac:dyDescent="0.25">
      <c r="A22" t="s">
        <v>792</v>
      </c>
    </row>
    <row r="23" spans="1:5" x14ac:dyDescent="0.25">
      <c r="A23" t="s">
        <v>793</v>
      </c>
    </row>
    <row r="25" spans="1:5" ht="30" x14ac:dyDescent="0.25">
      <c r="B25" s="20" t="s">
        <v>784</v>
      </c>
      <c r="C25" s="3" t="s">
        <v>786</v>
      </c>
      <c r="D25" s="3" t="s">
        <v>725</v>
      </c>
      <c r="E25" s="3" t="s">
        <v>796</v>
      </c>
    </row>
    <row r="26" spans="1:5" x14ac:dyDescent="0.25">
      <c r="B26" t="s">
        <v>785</v>
      </c>
      <c r="C26">
        <v>500</v>
      </c>
      <c r="D26">
        <v>5900000</v>
      </c>
      <c r="E26">
        <v>1984</v>
      </c>
    </row>
    <row r="27" spans="1:5" x14ac:dyDescent="0.25">
      <c r="B27" t="s">
        <v>787</v>
      </c>
      <c r="C27">
        <v>500</v>
      </c>
      <c r="D27">
        <v>7050000</v>
      </c>
      <c r="E27">
        <v>1984</v>
      </c>
    </row>
    <row r="28" spans="1:5" x14ac:dyDescent="0.25">
      <c r="B28" t="s">
        <v>790</v>
      </c>
      <c r="C28">
        <v>500</v>
      </c>
      <c r="D28">
        <v>7050000</v>
      </c>
      <c r="E28">
        <v>1983</v>
      </c>
    </row>
    <row r="29" spans="1:5" x14ac:dyDescent="0.25">
      <c r="B29" t="s">
        <v>797</v>
      </c>
      <c r="C29">
        <v>1030</v>
      </c>
      <c r="D29">
        <v>6000000</v>
      </c>
      <c r="E29">
        <v>1999</v>
      </c>
    </row>
    <row r="30" spans="1:5" x14ac:dyDescent="0.25">
      <c r="B30" t="s">
        <v>794</v>
      </c>
      <c r="C30">
        <v>1800</v>
      </c>
      <c r="D30">
        <v>6000000</v>
      </c>
      <c r="E30">
        <v>2009</v>
      </c>
    </row>
    <row r="31" spans="1:5" x14ac:dyDescent="0.25">
      <c r="B31" t="s">
        <v>795</v>
      </c>
      <c r="C31">
        <v>2800</v>
      </c>
      <c r="D31">
        <v>22000000</v>
      </c>
      <c r="E31">
        <v>2014</v>
      </c>
    </row>
    <row r="33" spans="1:1" x14ac:dyDescent="0.25">
      <c r="A33" t="s">
        <v>798</v>
      </c>
    </row>
    <row r="34" spans="1:1" x14ac:dyDescent="0.25">
      <c r="A34" t="s">
        <v>811</v>
      </c>
    </row>
    <row r="35" spans="1:1" x14ac:dyDescent="0.25">
      <c r="A35" s="18">
        <v>10000000</v>
      </c>
    </row>
    <row r="37" spans="1:1" x14ac:dyDescent="0.25">
      <c r="A37" t="s">
        <v>809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L8"/>
  <sheetViews>
    <sheetView workbookViewId="0">
      <selection activeCell="D3" sqref="D3"/>
    </sheetView>
  </sheetViews>
  <sheetFormatPr defaultRowHeight="15" x14ac:dyDescent="0.25"/>
  <cols>
    <col min="1" max="1" width="24.42578125" customWidth="1"/>
    <col min="2" max="2" width="8.85546875" customWidth="1"/>
    <col min="3" max="3" width="10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 s="47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 s="48">
        <f>$D$2</f>
        <v>95000</v>
      </c>
      <c r="C2" s="48">
        <f>$D$2</f>
        <v>95000</v>
      </c>
      <c r="D2" s="49">
        <f>'psgr-road'!B10</f>
        <v>95000</v>
      </c>
      <c r="E2" s="48">
        <f>'psgr-road'!C10</f>
        <v>94050</v>
      </c>
      <c r="F2" s="48">
        <f>'psgr-road'!D10</f>
        <v>93109.5</v>
      </c>
      <c r="G2" s="48">
        <f>'psgr-road'!E10</f>
        <v>92178.404999999999</v>
      </c>
      <c r="H2" s="48">
        <f>'psgr-road'!F10</f>
        <v>91256.620949999997</v>
      </c>
      <c r="I2" s="48">
        <f>'psgr-road'!G10</f>
        <v>90344.054740499996</v>
      </c>
      <c r="J2" s="48">
        <f>'psgr-road'!H10</f>
        <v>89440.614193094996</v>
      </c>
      <c r="K2" s="48">
        <f>'psgr-road'!I10</f>
        <v>88546.208051164052</v>
      </c>
      <c r="L2" s="48">
        <f>'psgr-road'!J10</f>
        <v>87660.74597065241</v>
      </c>
      <c r="M2" s="48">
        <f>'psgr-road'!K10</f>
        <v>86784.138510945879</v>
      </c>
      <c r="N2" s="48">
        <f>'psgr-road'!L10</f>
        <v>85916.297125836412</v>
      </c>
      <c r="O2" s="48">
        <f>'psgr-road'!M10</f>
        <v>85057.134154578045</v>
      </c>
      <c r="P2" s="48">
        <f>'psgr-road'!N10</f>
        <v>84206.562813032258</v>
      </c>
      <c r="Q2" s="48">
        <f>'psgr-road'!O10</f>
        <v>83364.497184901935</v>
      </c>
      <c r="R2" s="48">
        <f>'psgr-road'!P10</f>
        <v>82530.852213052916</v>
      </c>
      <c r="S2" s="48">
        <f>'psgr-road'!Q10</f>
        <v>81705.543690922394</v>
      </c>
      <c r="T2" s="48">
        <f>'psgr-road'!R10</f>
        <v>80888.488254013166</v>
      </c>
      <c r="U2" s="48">
        <f>'psgr-road'!S10</f>
        <v>80079.603371473029</v>
      </c>
      <c r="V2" s="48">
        <f>'psgr-road'!T10</f>
        <v>79278.807337758291</v>
      </c>
      <c r="W2" s="48">
        <f>'psgr-road'!U10</f>
        <v>78486.01926438071</v>
      </c>
      <c r="X2" s="48">
        <f>'psgr-road'!V10</f>
        <v>77701.159071736896</v>
      </c>
      <c r="Y2" s="48">
        <f>'psgr-road'!W10</f>
        <v>76924.147481019521</v>
      </c>
      <c r="Z2" s="48">
        <f>'psgr-road'!X10</f>
        <v>76154.906006209319</v>
      </c>
      <c r="AA2" s="48">
        <f>'psgr-road'!Y10</f>
        <v>75393.356946147222</v>
      </c>
      <c r="AB2" s="48">
        <f>'psgr-road'!Z10</f>
        <v>74639.423376685751</v>
      </c>
      <c r="AC2" s="48">
        <f>'psgr-road'!AA10</f>
        <v>73893.029142918895</v>
      </c>
      <c r="AD2" s="48">
        <f>'psgr-road'!AB10</f>
        <v>73154.098851489704</v>
      </c>
      <c r="AE2" s="48">
        <f>'psgr-road'!AC10</f>
        <v>72422.557862974805</v>
      </c>
      <c r="AF2" s="48">
        <f>'psgr-road'!AD10</f>
        <v>71698.332284345059</v>
      </c>
      <c r="AG2" s="48">
        <f>'psgr-road'!AE10</f>
        <v>70981.348961501601</v>
      </c>
      <c r="AH2" s="48">
        <f>'psgr-road'!AF10</f>
        <v>70271.535471886586</v>
      </c>
      <c r="AI2" s="48">
        <f>'psgr-road'!AG10</f>
        <v>69568.820117167721</v>
      </c>
      <c r="AJ2" s="48">
        <f>'psgr-road'!AH10</f>
        <v>68873.13191599604</v>
      </c>
      <c r="AK2" s="48">
        <f>'psgr-road'!AI10</f>
        <v>68184.400596836073</v>
      </c>
      <c r="AL2" s="11"/>
    </row>
    <row r="3" spans="1:38" x14ac:dyDescent="0.25">
      <c r="A3" t="s">
        <v>1</v>
      </c>
      <c r="B3" s="48">
        <f>$D$3</f>
        <v>20000</v>
      </c>
      <c r="C3" s="48">
        <f>$D$3</f>
        <v>20000</v>
      </c>
      <c r="D3" s="49">
        <f>'psgr-road'!B11</f>
        <v>20000</v>
      </c>
      <c r="E3" s="48">
        <f>'psgr-road'!C11</f>
        <v>20000</v>
      </c>
      <c r="F3" s="48">
        <f>'psgr-road'!D11</f>
        <v>20000</v>
      </c>
      <c r="G3" s="48">
        <f>'psgr-road'!E11</f>
        <v>20000</v>
      </c>
      <c r="H3" s="48">
        <f>'psgr-road'!F11</f>
        <v>20000</v>
      </c>
      <c r="I3" s="48">
        <f>'psgr-road'!G11</f>
        <v>20000</v>
      </c>
      <c r="J3" s="48">
        <f>'psgr-road'!H11</f>
        <v>20000</v>
      </c>
      <c r="K3" s="48">
        <f>'psgr-road'!I11</f>
        <v>20000</v>
      </c>
      <c r="L3" s="48">
        <f>'psgr-road'!J11</f>
        <v>20000</v>
      </c>
      <c r="M3" s="48">
        <f>'psgr-road'!K11</f>
        <v>20000</v>
      </c>
      <c r="N3" s="48">
        <f>'psgr-road'!L11</f>
        <v>20000</v>
      </c>
      <c r="O3" s="48">
        <f>'psgr-road'!M11</f>
        <v>20000</v>
      </c>
      <c r="P3" s="48">
        <f>'psgr-road'!N11</f>
        <v>20000</v>
      </c>
      <c r="Q3" s="48">
        <f>'psgr-road'!O11</f>
        <v>20000</v>
      </c>
      <c r="R3" s="48">
        <f>'psgr-road'!P11</f>
        <v>20000</v>
      </c>
      <c r="S3" s="48">
        <f>'psgr-road'!Q11</f>
        <v>20000</v>
      </c>
      <c r="T3" s="48">
        <f>'psgr-road'!R11</f>
        <v>20000</v>
      </c>
      <c r="U3" s="48">
        <f>'psgr-road'!S11</f>
        <v>20000</v>
      </c>
      <c r="V3" s="48">
        <f>'psgr-road'!T11</f>
        <v>20000</v>
      </c>
      <c r="W3" s="48">
        <f>'psgr-road'!U11</f>
        <v>20000</v>
      </c>
      <c r="X3" s="48">
        <f>'psgr-road'!V11</f>
        <v>20000</v>
      </c>
      <c r="Y3" s="48">
        <f>'psgr-road'!W11</f>
        <v>20000</v>
      </c>
      <c r="Z3" s="48">
        <f>'psgr-road'!X11</f>
        <v>20000</v>
      </c>
      <c r="AA3" s="48">
        <f>'psgr-road'!Y11</f>
        <v>20000</v>
      </c>
      <c r="AB3" s="48">
        <f>'psgr-road'!Z11</f>
        <v>20000</v>
      </c>
      <c r="AC3" s="48">
        <f>'psgr-road'!AA11</f>
        <v>20000</v>
      </c>
      <c r="AD3" s="48">
        <f>'psgr-road'!AB11</f>
        <v>20000</v>
      </c>
      <c r="AE3" s="48">
        <f>'psgr-road'!AC11</f>
        <v>20000</v>
      </c>
      <c r="AF3" s="48">
        <f>'psgr-road'!AD11</f>
        <v>20000</v>
      </c>
      <c r="AG3" s="48">
        <f>'psgr-road'!AE11</f>
        <v>20000</v>
      </c>
      <c r="AH3" s="48">
        <f>'psgr-road'!AF11</f>
        <v>20000</v>
      </c>
      <c r="AI3" s="48">
        <f>'psgr-road'!AG11</f>
        <v>20000</v>
      </c>
      <c r="AJ3" s="48">
        <f>'psgr-road'!AH11</f>
        <v>20000</v>
      </c>
      <c r="AK3" s="48">
        <f>'psgr-road'!AI11</f>
        <v>20000</v>
      </c>
      <c r="AL3" s="11"/>
    </row>
    <row r="4" spans="1:38" x14ac:dyDescent="0.25">
      <c r="A4" t="s">
        <v>2</v>
      </c>
      <c r="B4" s="48">
        <f>$D$4</f>
        <v>18000</v>
      </c>
      <c r="C4" s="48">
        <f>$D$4</f>
        <v>18000</v>
      </c>
      <c r="D4" s="49">
        <f>'psgr-road'!B12</f>
        <v>18000</v>
      </c>
      <c r="E4" s="48">
        <f>'psgr-road'!C12</f>
        <v>18000</v>
      </c>
      <c r="F4" s="48">
        <f>'psgr-road'!D12</f>
        <v>18000</v>
      </c>
      <c r="G4" s="48">
        <f>'psgr-road'!E12</f>
        <v>18000</v>
      </c>
      <c r="H4" s="48">
        <f>'psgr-road'!F12</f>
        <v>18000</v>
      </c>
      <c r="I4" s="48">
        <f>'psgr-road'!G12</f>
        <v>18000</v>
      </c>
      <c r="J4" s="48">
        <f>'psgr-road'!H12</f>
        <v>18000</v>
      </c>
      <c r="K4" s="48">
        <f>'psgr-road'!I12</f>
        <v>18000</v>
      </c>
      <c r="L4" s="48">
        <f>'psgr-road'!J12</f>
        <v>18000</v>
      </c>
      <c r="M4" s="48">
        <f>'psgr-road'!K12</f>
        <v>18000</v>
      </c>
      <c r="N4" s="48">
        <f>'psgr-road'!L12</f>
        <v>18000</v>
      </c>
      <c r="O4" s="48">
        <f>'psgr-road'!M12</f>
        <v>18000</v>
      </c>
      <c r="P4" s="48">
        <f>'psgr-road'!N12</f>
        <v>18000</v>
      </c>
      <c r="Q4" s="48">
        <f>'psgr-road'!O12</f>
        <v>18000</v>
      </c>
      <c r="R4" s="48">
        <f>'psgr-road'!P12</f>
        <v>18000</v>
      </c>
      <c r="S4" s="48">
        <f>'psgr-road'!Q12</f>
        <v>18000</v>
      </c>
      <c r="T4" s="48">
        <f>'psgr-road'!R12</f>
        <v>18000</v>
      </c>
      <c r="U4" s="48">
        <f>'psgr-road'!S12</f>
        <v>18000</v>
      </c>
      <c r="V4" s="48">
        <f>'psgr-road'!T12</f>
        <v>18000</v>
      </c>
      <c r="W4" s="48">
        <f>'psgr-road'!U12</f>
        <v>18000</v>
      </c>
      <c r="X4" s="48">
        <f>'psgr-road'!V12</f>
        <v>18000</v>
      </c>
      <c r="Y4" s="48">
        <f>'psgr-road'!W12</f>
        <v>18000</v>
      </c>
      <c r="Z4" s="48">
        <f>'psgr-road'!X12</f>
        <v>18000</v>
      </c>
      <c r="AA4" s="48">
        <f>'psgr-road'!Y12</f>
        <v>18000</v>
      </c>
      <c r="AB4" s="48">
        <f>'psgr-road'!Z12</f>
        <v>18000</v>
      </c>
      <c r="AC4" s="48">
        <f>'psgr-road'!AA12</f>
        <v>18000</v>
      </c>
      <c r="AD4" s="48">
        <f>'psgr-road'!AB12</f>
        <v>18000</v>
      </c>
      <c r="AE4" s="48">
        <f>'psgr-road'!AC12</f>
        <v>18000</v>
      </c>
      <c r="AF4" s="48">
        <f>'psgr-road'!AD12</f>
        <v>18000</v>
      </c>
      <c r="AG4" s="48">
        <f>'psgr-road'!AE12</f>
        <v>18000</v>
      </c>
      <c r="AH4" s="48">
        <f>'psgr-road'!AF12</f>
        <v>18000</v>
      </c>
      <c r="AI4" s="48">
        <f>'psgr-road'!AG12</f>
        <v>18000</v>
      </c>
      <c r="AJ4" s="48">
        <f>'psgr-road'!AH12</f>
        <v>18000</v>
      </c>
      <c r="AK4" s="48">
        <f>'psgr-road'!AI12</f>
        <v>18000</v>
      </c>
      <c r="AL4" s="11"/>
    </row>
    <row r="5" spans="1:38" x14ac:dyDescent="0.25">
      <c r="A5" t="s">
        <v>3</v>
      </c>
      <c r="B5" s="48">
        <f>$D$5</f>
        <v>18000</v>
      </c>
      <c r="C5" s="48">
        <f>$D$5</f>
        <v>18000</v>
      </c>
      <c r="D5" s="49">
        <f>'psgr-road'!B13</f>
        <v>18000</v>
      </c>
      <c r="E5" s="48">
        <f>'psgr-road'!C13</f>
        <v>18000</v>
      </c>
      <c r="F5" s="48">
        <f>'psgr-road'!D13</f>
        <v>18000</v>
      </c>
      <c r="G5" s="48">
        <f>'psgr-road'!E13</f>
        <v>18000</v>
      </c>
      <c r="H5" s="48">
        <f>'psgr-road'!F13</f>
        <v>18000</v>
      </c>
      <c r="I5" s="48">
        <f>'psgr-road'!G13</f>
        <v>18000</v>
      </c>
      <c r="J5" s="48">
        <f>'psgr-road'!H13</f>
        <v>18000</v>
      </c>
      <c r="K5" s="48">
        <f>'psgr-road'!I13</f>
        <v>18000</v>
      </c>
      <c r="L5" s="48">
        <f>'psgr-road'!J13</f>
        <v>18000</v>
      </c>
      <c r="M5" s="48">
        <f>'psgr-road'!K13</f>
        <v>18000</v>
      </c>
      <c r="N5" s="48">
        <f>'psgr-road'!L13</f>
        <v>18000</v>
      </c>
      <c r="O5" s="48">
        <f>'psgr-road'!M13</f>
        <v>18000</v>
      </c>
      <c r="P5" s="48">
        <f>'psgr-road'!N13</f>
        <v>18000</v>
      </c>
      <c r="Q5" s="48">
        <f>'psgr-road'!O13</f>
        <v>18000</v>
      </c>
      <c r="R5" s="48">
        <f>'psgr-road'!P13</f>
        <v>18000</v>
      </c>
      <c r="S5" s="48">
        <f>'psgr-road'!Q13</f>
        <v>18000</v>
      </c>
      <c r="T5" s="48">
        <f>'psgr-road'!R13</f>
        <v>18000</v>
      </c>
      <c r="U5" s="48">
        <f>'psgr-road'!S13</f>
        <v>18000</v>
      </c>
      <c r="V5" s="48">
        <f>'psgr-road'!T13</f>
        <v>18000</v>
      </c>
      <c r="W5" s="48">
        <f>'psgr-road'!U13</f>
        <v>18000</v>
      </c>
      <c r="X5" s="48">
        <f>'psgr-road'!V13</f>
        <v>18000</v>
      </c>
      <c r="Y5" s="48">
        <f>'psgr-road'!W13</f>
        <v>18000</v>
      </c>
      <c r="Z5" s="48">
        <f>'psgr-road'!X13</f>
        <v>18000</v>
      </c>
      <c r="AA5" s="48">
        <f>'psgr-road'!Y13</f>
        <v>18000</v>
      </c>
      <c r="AB5" s="48">
        <f>'psgr-road'!Z13</f>
        <v>18000</v>
      </c>
      <c r="AC5" s="48">
        <f>'psgr-road'!AA13</f>
        <v>18000</v>
      </c>
      <c r="AD5" s="48">
        <f>'psgr-road'!AB13</f>
        <v>18000</v>
      </c>
      <c r="AE5" s="48">
        <f>'psgr-road'!AC13</f>
        <v>18000</v>
      </c>
      <c r="AF5" s="48">
        <f>'psgr-road'!AD13</f>
        <v>18000</v>
      </c>
      <c r="AG5" s="48">
        <f>'psgr-road'!AE13</f>
        <v>18000</v>
      </c>
      <c r="AH5" s="48">
        <f>'psgr-road'!AF13</f>
        <v>18000</v>
      </c>
      <c r="AI5" s="48">
        <f>'psgr-road'!AG13</f>
        <v>18000</v>
      </c>
      <c r="AJ5" s="48">
        <f>'psgr-road'!AH13</f>
        <v>18000</v>
      </c>
      <c r="AK5" s="48">
        <f>'psgr-road'!AI13</f>
        <v>18000</v>
      </c>
      <c r="AL5" s="11"/>
    </row>
    <row r="6" spans="1:38" x14ac:dyDescent="0.25">
      <c r="A6" t="s">
        <v>4</v>
      </c>
      <c r="B6" s="48">
        <f>$D$6</f>
        <v>75000</v>
      </c>
      <c r="C6" s="48">
        <f>$D$6</f>
        <v>75000</v>
      </c>
      <c r="D6" s="49">
        <f>'psgr-road'!B14</f>
        <v>75000</v>
      </c>
      <c r="E6" s="48">
        <f>'psgr-road'!C14</f>
        <v>74250</v>
      </c>
      <c r="F6" s="48">
        <f>'psgr-road'!D14</f>
        <v>73507.5</v>
      </c>
      <c r="G6" s="48">
        <f>'psgr-road'!E14</f>
        <v>72772.425000000003</v>
      </c>
      <c r="H6" s="48">
        <f>'psgr-road'!F14</f>
        <v>72044.700750000004</v>
      </c>
      <c r="I6" s="48">
        <f>'psgr-road'!G14</f>
        <v>71324.253742500005</v>
      </c>
      <c r="J6" s="48">
        <f>'psgr-road'!H14</f>
        <v>70611.011205075003</v>
      </c>
      <c r="K6" s="48">
        <f>'psgr-road'!I14</f>
        <v>69904.901093024251</v>
      </c>
      <c r="L6" s="48">
        <f>'psgr-road'!J14</f>
        <v>69205.852082094003</v>
      </c>
      <c r="M6" s="48">
        <f>'psgr-road'!K14</f>
        <v>68513.793561273065</v>
      </c>
      <c r="N6" s="48">
        <f>'psgr-road'!L14</f>
        <v>67828.655625660336</v>
      </c>
      <c r="O6" s="48">
        <f>'psgr-road'!M14</f>
        <v>67150.369069403736</v>
      </c>
      <c r="P6" s="48">
        <f>'psgr-road'!N14</f>
        <v>66478.865378709699</v>
      </c>
      <c r="Q6" s="48">
        <f>'psgr-road'!O14</f>
        <v>65814.076724922605</v>
      </c>
      <c r="R6" s="48">
        <f>'psgr-road'!P14</f>
        <v>65155.935957673377</v>
      </c>
      <c r="S6" s="48">
        <f>'psgr-road'!Q14</f>
        <v>64504.376598096642</v>
      </c>
      <c r="T6" s="48">
        <f>'psgr-road'!R14</f>
        <v>63859.332832115673</v>
      </c>
      <c r="U6" s="48">
        <f>'psgr-road'!S14</f>
        <v>63220.739503794517</v>
      </c>
      <c r="V6" s="48">
        <f>'psgr-road'!T14</f>
        <v>62588.532108756568</v>
      </c>
      <c r="W6" s="48">
        <f>'psgr-road'!U14</f>
        <v>61962.646787669</v>
      </c>
      <c r="X6" s="48">
        <f>'psgr-road'!V14</f>
        <v>61343.020319792311</v>
      </c>
      <c r="Y6" s="48">
        <f>'psgr-road'!W14</f>
        <v>60729.590116594387</v>
      </c>
      <c r="Z6" s="48">
        <f>'psgr-road'!X14</f>
        <v>60122.294215428439</v>
      </c>
      <c r="AA6" s="48">
        <f>'psgr-road'!Y14</f>
        <v>59521.071273274152</v>
      </c>
      <c r="AB6" s="48">
        <f>'psgr-road'!Z14</f>
        <v>58925.860560541412</v>
      </c>
      <c r="AC6" s="48">
        <f>'psgr-road'!AA14</f>
        <v>58336.601954935999</v>
      </c>
      <c r="AD6" s="48">
        <f>'psgr-road'!AB14</f>
        <v>57753.235935386641</v>
      </c>
      <c r="AE6" s="48">
        <f>'psgr-road'!AC14</f>
        <v>57175.703576032771</v>
      </c>
      <c r="AF6" s="48">
        <f>'psgr-road'!AD14</f>
        <v>56603.946540272445</v>
      </c>
      <c r="AG6" s="48">
        <f>'psgr-road'!AE14</f>
        <v>56037.90707486972</v>
      </c>
      <c r="AH6" s="48">
        <f>'psgr-road'!AF14</f>
        <v>55477.528004121021</v>
      </c>
      <c r="AI6" s="48">
        <f>'psgr-road'!AG14</f>
        <v>54922.752724079808</v>
      </c>
      <c r="AJ6" s="48">
        <f>'psgr-road'!AH14</f>
        <v>54373.525196839008</v>
      </c>
      <c r="AK6" s="48">
        <f>'psgr-road'!AI14</f>
        <v>53829.789944870616</v>
      </c>
      <c r="AL6" s="11"/>
    </row>
    <row r="7" spans="1:38" x14ac:dyDescent="0.25">
      <c r="A7" t="s">
        <v>1143</v>
      </c>
      <c r="B7" s="48">
        <f>$D$7</f>
        <v>39464.208493999999</v>
      </c>
      <c r="C7" s="48">
        <f>$D$7</f>
        <v>39464.208493999999</v>
      </c>
      <c r="D7" s="49">
        <f>'AEO 53'!C145*10^3*cpi_2018to2012</f>
        <v>39464.208493999999</v>
      </c>
      <c r="E7" s="48">
        <f>'AEO 53'!D145*10^3*cpi_2018to2012</f>
        <v>39746.622611999999</v>
      </c>
      <c r="F7" s="48">
        <f>'AEO 53'!E145*10^3*cpi_2018to2012</f>
        <v>40119.964191999999</v>
      </c>
      <c r="G7" s="48">
        <f>'AEO 53'!F145*10^3*cpi_2018to2012</f>
        <v>40584.06323</v>
      </c>
      <c r="H7" s="48">
        <f>'AEO 53'!G145*10^3*cpi_2018to2012</f>
        <v>40916.771112000002</v>
      </c>
      <c r="I7" s="48">
        <f>'AEO 53'!H145*10^3*cpi_2018to2012</f>
        <v>41327.977884</v>
      </c>
      <c r="J7" s="48">
        <f>'AEO 53'!I145*10^3*cpi_2018to2012</f>
        <v>41704.865784000009</v>
      </c>
      <c r="K7" s="48">
        <f>'AEO 53'!J145*10^3*cpi_2018to2012</f>
        <v>41878.967246000007</v>
      </c>
      <c r="L7" s="48">
        <f>'AEO 53'!K145*10^3*cpi_2018to2012</f>
        <v>42264.972296000007</v>
      </c>
      <c r="M7" s="48">
        <f>'AEO 53'!L145*10^3*cpi_2018to2012</f>
        <v>42375.771032000004</v>
      </c>
      <c r="N7" s="48">
        <f>'AEO 53'!M145*10^3*cpi_2018to2012</f>
        <v>42465.00759400001</v>
      </c>
      <c r="O7" s="48">
        <f>'AEO 53'!N145*10^3*cpi_2018to2012</f>
        <v>42562.197784000004</v>
      </c>
      <c r="P7" s="48">
        <f>'AEO 53'!O145*10^3*cpi_2018to2012</f>
        <v>42651.371280000007</v>
      </c>
      <c r="Q7" s="48">
        <f>'AEO 53'!P145*10^3*cpi_2018to2012</f>
        <v>42745.353330000005</v>
      </c>
      <c r="R7" s="48">
        <f>'AEO 53'!Q145*10^3*cpi_2018to2012</f>
        <v>42837.250545999996</v>
      </c>
      <c r="S7" s="48">
        <f>'AEO 53'!R145*10^3*cpi_2018to2012</f>
        <v>42928.140533999998</v>
      </c>
      <c r="T7" s="48">
        <f>'AEO 53'!S145*10^3*cpi_2018to2012</f>
        <v>43019.215150000004</v>
      </c>
      <c r="U7" s="48">
        <f>'AEO 53'!T145*10^3*cpi_2018to2012</f>
        <v>43053.938009999998</v>
      </c>
      <c r="V7" s="48">
        <f>'AEO 53'!U145*10^3*cpi_2018to2012</f>
        <v>43077.497274000001</v>
      </c>
      <c r="W7" s="48">
        <f>'AEO 53'!V145*10^3*cpi_2018to2012</f>
        <v>43099.711130000003</v>
      </c>
      <c r="X7" s="48">
        <f>'AEO 53'!W145*10^3*cpi_2018to2012</f>
        <v>43123.593950000002</v>
      </c>
      <c r="Y7" s="48">
        <f>'AEO 53'!X145*10^3*cpi_2018to2012</f>
        <v>43145.967756000005</v>
      </c>
      <c r="Z7" s="48">
        <f>'AEO 53'!Y145*10^3*cpi_2018to2012</f>
        <v>43167.699933999997</v>
      </c>
      <c r="AA7" s="48">
        <f>'AEO 53'!Z145*10^3*cpi_2018to2012</f>
        <v>43189.174363999999</v>
      </c>
      <c r="AB7" s="48">
        <f>'AEO 53'!AA145*10^3*cpi_2018to2012</f>
        <v>43211.081116000001</v>
      </c>
      <c r="AC7" s="48">
        <f>'AEO 53'!AB145*10^3*cpi_2018to2012</f>
        <v>43231.826174000002</v>
      </c>
      <c r="AD7" s="48">
        <f>'AEO 53'!AC145*10^3*cpi_2018to2012</f>
        <v>43254.123203999996</v>
      </c>
      <c r="AE7" s="48">
        <f>'AEO 53'!AD145*10^3*cpi_2018to2012</f>
        <v>43276.664271999995</v>
      </c>
      <c r="AF7" s="48">
        <f>'AEO 53'!AE145*10^3*cpi_2018to2012</f>
        <v>43298.776674000001</v>
      </c>
      <c r="AG7" s="48">
        <f>'AEO 53'!AF145*10^3*cpi_2018to2012</f>
        <v>43320.501540000005</v>
      </c>
      <c r="AH7" s="48">
        <f>'AEO 53'!AG145*10^3*cpi_2018to2012</f>
        <v>43342.390925999993</v>
      </c>
      <c r="AI7" s="48">
        <f>'AEO 53'!AH145*10^3*cpi_2018to2012</f>
        <v>43363.133241999996</v>
      </c>
      <c r="AJ7" s="48">
        <f>'AEO 53'!AI145*10^3*cpi_2018to2012</f>
        <v>43384.39471</v>
      </c>
      <c r="AK7" s="48">
        <f>'AEO 53'!AJ145*10^3*cpi_2018to2012</f>
        <v>43399.327641999997</v>
      </c>
      <c r="AL7" s="11"/>
    </row>
    <row r="8" spans="1:38" x14ac:dyDescent="0.25">
      <c r="A8" t="s">
        <v>1144</v>
      </c>
      <c r="B8" s="48">
        <f>$D$8</f>
        <v>71671.802858802301</v>
      </c>
      <c r="C8" s="48">
        <f>$D$8</f>
        <v>71671.802858802301</v>
      </c>
      <c r="D8" s="49">
        <f>'psgr-road'!B15</f>
        <v>71671.802858802301</v>
      </c>
      <c r="E8" s="48">
        <f>'psgr-road'!C15</f>
        <v>70955.084830214284</v>
      </c>
      <c r="F8" s="48">
        <f>'psgr-road'!D15</f>
        <v>70245.533981912144</v>
      </c>
      <c r="G8" s="48">
        <f>'psgr-road'!E15</f>
        <v>69543.078642093024</v>
      </c>
      <c r="H8" s="48">
        <f>'psgr-road'!F15</f>
        <v>68847.647855672098</v>
      </c>
      <c r="I8" s="48">
        <f>'psgr-road'!G15</f>
        <v>68159.171377115374</v>
      </c>
      <c r="J8" s="48">
        <f>'psgr-road'!H15</f>
        <v>67477.579663344222</v>
      </c>
      <c r="K8" s="48">
        <f>'psgr-road'!I15</f>
        <v>66802.803866710776</v>
      </c>
      <c r="L8" s="48">
        <f>'psgr-road'!J15</f>
        <v>66134.775828043668</v>
      </c>
      <c r="M8" s="48">
        <f>'psgr-road'!K15</f>
        <v>65473.428069763228</v>
      </c>
      <c r="N8" s="48">
        <f>'psgr-road'!L15</f>
        <v>64818.693789065597</v>
      </c>
      <c r="O8" s="48">
        <f>'psgr-road'!M15</f>
        <v>64170.506851174941</v>
      </c>
      <c r="P8" s="48">
        <f>'psgr-road'!N15</f>
        <v>63528.801782663191</v>
      </c>
      <c r="Q8" s="48">
        <f>'psgr-road'!O15</f>
        <v>62893.513764836556</v>
      </c>
      <c r="R8" s="48">
        <f>'psgr-road'!P15</f>
        <v>62264.578627188188</v>
      </c>
      <c r="S8" s="48">
        <f>'psgr-road'!Q15</f>
        <v>61641.932840916306</v>
      </c>
      <c r="T8" s="48">
        <f>'psgr-road'!R15</f>
        <v>61025.513512507139</v>
      </c>
      <c r="U8" s="48">
        <f>'psgr-road'!S15</f>
        <v>60415.258377382066</v>
      </c>
      <c r="V8" s="48">
        <f>'psgr-road'!T15</f>
        <v>59811.105793608243</v>
      </c>
      <c r="W8" s="48">
        <f>'psgr-road'!U15</f>
        <v>59212.99473567216</v>
      </c>
      <c r="X8" s="48">
        <f>'psgr-road'!V15</f>
        <v>58620.864788315441</v>
      </c>
      <c r="Y8" s="48">
        <f>'psgr-road'!W15</f>
        <v>58034.656140432286</v>
      </c>
      <c r="Z8" s="48">
        <f>'psgr-road'!X15</f>
        <v>57454.309579027962</v>
      </c>
      <c r="AA8" s="48">
        <f>'psgr-road'!Y15</f>
        <v>56879.766483237683</v>
      </c>
      <c r="AB8" s="48">
        <f>'psgr-road'!Z15</f>
        <v>56310.968818405308</v>
      </c>
      <c r="AC8" s="48">
        <f>'psgr-road'!AA15</f>
        <v>55747.859130221252</v>
      </c>
      <c r="AD8" s="48">
        <f>'psgr-road'!AB15</f>
        <v>55190.380538919038</v>
      </c>
      <c r="AE8" s="48">
        <f>'psgr-road'!AC15</f>
        <v>54638.476733529846</v>
      </c>
      <c r="AF8" s="48">
        <f>'psgr-road'!AD15</f>
        <v>54092.091966194545</v>
      </c>
      <c r="AG8" s="48">
        <f>'psgr-road'!AE15</f>
        <v>53551.171046532596</v>
      </c>
      <c r="AH8" s="48">
        <f>'psgr-road'!AF15</f>
        <v>53015.65933606727</v>
      </c>
      <c r="AI8" s="48">
        <f>'psgr-road'!AG15</f>
        <v>52485.502742706594</v>
      </c>
      <c r="AJ8" s="48">
        <f>'psgr-road'!AH15</f>
        <v>51960.647715279527</v>
      </c>
      <c r="AK8" s="48">
        <f>'psgr-road'!AI15</f>
        <v>51441.041238126731</v>
      </c>
      <c r="AL8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L8"/>
  <sheetViews>
    <sheetView workbookViewId="0">
      <selection activeCell="D2" sqref="D2"/>
    </sheetView>
  </sheetViews>
  <sheetFormatPr defaultRowHeight="15" x14ac:dyDescent="0.25"/>
  <cols>
    <col min="1" max="1" width="24.42578125" customWidth="1"/>
    <col min="2" max="2" width="13" customWidth="1"/>
    <col min="3" max="3" width="9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 s="48">
        <f>$D$2</f>
        <v>80512.080109999981</v>
      </c>
      <c r="C2" s="48">
        <f>$D$2</f>
        <v>80512.080109999981</v>
      </c>
      <c r="D2" s="68">
        <f t="shared" ref="D2:E2" si="0">TREND($H2:$L2,$H$1:$L$1,D$1)</f>
        <v>80512.080109999981</v>
      </c>
      <c r="E2" s="68">
        <f t="shared" si="0"/>
        <v>79340.183493600227</v>
      </c>
      <c r="F2" s="48">
        <f>INDEX('AEO 53'!$227:$227,MATCH('BNVP-LDVs-frgt'!F$1,'AEO 53'!$1:$1,0))*10^3*cpi_2018to2012</f>
        <v>79799.078764000005</v>
      </c>
      <c r="G2" s="48">
        <f>INDEX('AEO 53'!$227:$227,MATCH('BNVP-LDVs-frgt'!G$1,'AEO 53'!$1:$1,0))*10^3*cpi_2018to2012</f>
        <v>77724.105909999998</v>
      </c>
      <c r="H2" s="48">
        <f>INDEX('AEO 53'!$227:$227,MATCH('BNVP-LDVs-frgt'!H$1,'AEO 53'!$1:$1,0))*10^3*cpi_2018to2012</f>
        <v>76074.30849000001</v>
      </c>
      <c r="I2" s="48">
        <f>INDEX('AEO 53'!$227:$227,MATCH('BNVP-LDVs-frgt'!I$1,'AEO 53'!$1:$1,0))*10^3*cpi_2018to2012</f>
        <v>74538.313210000008</v>
      </c>
      <c r="J2" s="48">
        <f>INDEX('AEO 53'!$227:$227,MATCH('BNVP-LDVs-frgt'!J$1,'AEO 53'!$1:$1,0))*10^3*cpi_2018to2012</f>
        <v>73267.226206000007</v>
      </c>
      <c r="K2" s="48">
        <f>INDEX('AEO 53'!$227:$227,MATCH('BNVP-LDVs-frgt'!K$1,'AEO 53'!$1:$1,0))*10^3*cpi_2018to2012</f>
        <v>72079.344278000019</v>
      </c>
      <c r="L2" s="48">
        <f>INDEX('AEO 53'!$227:$227,MATCH('BNVP-LDVs-frgt'!L$1,'AEO 53'!$1:$1,0))*10^3*cpi_2018to2012</f>
        <v>71444.309873999999</v>
      </c>
      <c r="M2" s="48">
        <f>INDEX('AEO 53'!$227:$227,MATCH('BNVP-LDVs-frgt'!M$1,'AEO 53'!$1:$1,0))*10^3*cpi_2018to2012</f>
        <v>70853.646514000007</v>
      </c>
      <c r="N2" s="48">
        <f>INDEX('AEO 53'!$227:$227,MATCH('BNVP-LDVs-frgt'!N$1,'AEO 53'!$1:$1,0))*10^3*cpi_2018to2012</f>
        <v>70306.697946</v>
      </c>
      <c r="O2" s="48">
        <f>INDEX('AEO 53'!$227:$227,MATCH('BNVP-LDVs-frgt'!O$1,'AEO 53'!$1:$1,0))*10^3*cpi_2018to2012</f>
        <v>69808.569774000018</v>
      </c>
      <c r="P2" s="48">
        <f>INDEX('AEO 53'!$227:$227,MATCH('BNVP-LDVs-frgt'!P$1,'AEO 53'!$1:$1,0))*10^3*cpi_2018to2012</f>
        <v>69359.708030000009</v>
      </c>
      <c r="Q2" s="48">
        <f>INDEX('AEO 53'!$227:$227,MATCH('BNVP-LDVs-frgt'!Q$1,'AEO 53'!$1:$1,0))*10^3*cpi_2018to2012</f>
        <v>68957.754593999998</v>
      </c>
      <c r="R2" s="48">
        <f>INDEX('AEO 53'!$227:$227,MATCH('BNVP-LDVs-frgt'!R$1,'AEO 53'!$1:$1,0))*10^3*cpi_2018to2012</f>
        <v>68600.116448000015</v>
      </c>
      <c r="S2" s="48">
        <f>INDEX('AEO 53'!$227:$227,MATCH('BNVP-LDVs-frgt'!S$1,'AEO 53'!$1:$1,0))*10^3*cpi_2018to2012</f>
        <v>68287.609793999989</v>
      </c>
      <c r="T2" s="48">
        <f>INDEX('AEO 53'!$227:$227,MATCH('BNVP-LDVs-frgt'!T$1,'AEO 53'!$1:$1,0))*10^3*cpi_2018to2012</f>
        <v>68000.457500000004</v>
      </c>
      <c r="U2" s="48">
        <f>INDEX('AEO 53'!$227:$227,MATCH('BNVP-LDVs-frgt'!U$1,'AEO 53'!$1:$1,0))*10^3*cpi_2018to2012</f>
        <v>67694.554495999997</v>
      </c>
      <c r="V2" s="48">
        <f>INDEX('AEO 53'!$227:$227,MATCH('BNVP-LDVs-frgt'!V$1,'AEO 53'!$1:$1,0))*10^3*cpi_2018to2012</f>
        <v>67408.713791999995</v>
      </c>
      <c r="W2" s="48">
        <f>INDEX('AEO 53'!$227:$227,MATCH('BNVP-LDVs-frgt'!W$1,'AEO 53'!$1:$1,0))*10^3*cpi_2018to2012</f>
        <v>67153.380579999997</v>
      </c>
      <c r="X2" s="48">
        <f>INDEX('AEO 53'!$227:$227,MATCH('BNVP-LDVs-frgt'!X$1,'AEO 53'!$1:$1,0))*10^3*cpi_2018to2012</f>
        <v>66927.432467999999</v>
      </c>
      <c r="Y2" s="48">
        <f>INDEX('AEO 53'!$227:$227,MATCH('BNVP-LDVs-frgt'!Y$1,'AEO 53'!$1:$1,0))*10^3*cpi_2018to2012</f>
        <v>66728.408054</v>
      </c>
      <c r="Z2" s="48">
        <f>INDEX('AEO 53'!$227:$227,MATCH('BNVP-LDVs-frgt'!Z$1,'AEO 53'!$1:$1,0))*10^3*cpi_2018to2012</f>
        <v>66559.04202600001</v>
      </c>
      <c r="AA2" s="48">
        <f>INDEX('AEO 53'!$227:$227,MATCH('BNVP-LDVs-frgt'!AA$1,'AEO 53'!$1:$1,0))*10^3*cpi_2018to2012</f>
        <v>66416.815400000007</v>
      </c>
      <c r="AB2" s="48">
        <f>INDEX('AEO 53'!$227:$227,MATCH('BNVP-LDVs-frgt'!AB$1,'AEO 53'!$1:$1,0))*10^3*cpi_2018to2012</f>
        <v>66395.246828000003</v>
      </c>
      <c r="AC2" s="48">
        <f>INDEX('AEO 53'!$227:$227,MATCH('BNVP-LDVs-frgt'!AC$1,'AEO 53'!$1:$1,0))*10^3*cpi_2018to2012</f>
        <v>66381.223326000007</v>
      </c>
      <c r="AD2" s="48">
        <f>INDEX('AEO 53'!$227:$227,MATCH('BNVP-LDVs-frgt'!AD$1,'AEO 53'!$1:$1,0))*10^3*cpi_2018to2012</f>
        <v>66367.988605999999</v>
      </c>
      <c r="AE2" s="48">
        <f>INDEX('AEO 53'!$227:$227,MATCH('BNVP-LDVs-frgt'!AE$1,'AEO 53'!$1:$1,0))*10^3*cpi_2018to2012</f>
        <v>66355.477773999999</v>
      </c>
      <c r="AF2" s="48">
        <f>INDEX('AEO 53'!$227:$227,MATCH('BNVP-LDVs-frgt'!AF$1,'AEO 53'!$1:$1,0))*10^3*cpi_2018to2012</f>
        <v>66342.961457999991</v>
      </c>
      <c r="AG2" s="48">
        <f>INDEX('AEO 53'!$227:$227,MATCH('BNVP-LDVs-frgt'!AG$1,'AEO 53'!$1:$1,0))*10^3*cpi_2018to2012</f>
        <v>66331.733882000015</v>
      </c>
      <c r="AH2" s="48">
        <f>INDEX('AEO 53'!$227:$227,MATCH('BNVP-LDVs-frgt'!AH$1,'AEO 53'!$1:$1,0))*10^3*cpi_2018to2012</f>
        <v>66321.072071999995</v>
      </c>
      <c r="AI2" s="48">
        <f>INDEX('AEO 53'!$227:$227,MATCH('BNVP-LDVs-frgt'!AI$1,'AEO 53'!$1:$1,0))*10^3*cpi_2018to2012</f>
        <v>66310.960490000012</v>
      </c>
      <c r="AJ2" s="48">
        <f>INDEX('AEO 53'!$227:$227,MATCH('BNVP-LDVs-frgt'!AJ$1,'AEO 53'!$1:$1,0))*10^3*cpi_2018to2012</f>
        <v>66301.351607999997</v>
      </c>
      <c r="AK2" s="48">
        <f>INDEX('AEO 53'!$227:$227,MATCH('BNVP-LDVs-frgt'!AK$1,'AEO 53'!$1:$1,0))*10^3*cpi_2018to2012</f>
        <v>66286.659058000005</v>
      </c>
      <c r="AL2" s="11"/>
    </row>
    <row r="3" spans="1:38" x14ac:dyDescent="0.25">
      <c r="A3" t="s">
        <v>1</v>
      </c>
      <c r="B3" s="48">
        <f>$D$3</f>
        <v>65223.591570561439</v>
      </c>
      <c r="C3" s="48">
        <f>$D$3</f>
        <v>65223.591570561439</v>
      </c>
      <c r="D3" s="48">
        <f>AVERAGE('AEO 53'!C116,'AEO 53'!C134,'AEO 53'!C152,'AEO 53'!C169)*'AEO 53'!C29/'AEO 53'!C25*10^3*cpi_2018to2012</f>
        <v>65223.591570561439</v>
      </c>
      <c r="E3" s="48">
        <f>AVERAGE('AEO 53'!D116,'AEO 53'!D134,'AEO 53'!D152,'AEO 53'!D169)*'AEO 53'!D29/'AEO 53'!D25*10^3*cpi_2018to2012</f>
        <v>65552.475849464914</v>
      </c>
      <c r="F3" s="48">
        <f>AVERAGE('AEO 53'!E116,'AEO 53'!E134,'AEO 53'!E152,'AEO 53'!E169)*'AEO 53'!E29/'AEO 53'!E25*10^3*cpi_2018to2012</f>
        <v>65990.833456558481</v>
      </c>
      <c r="G3" s="48">
        <f>AVERAGE('AEO 53'!F116,'AEO 53'!F134,'AEO 53'!F152,'AEO 53'!F169)*'AEO 53'!F29/'AEO 53'!F25*10^3*cpi_2018to2012</f>
        <v>66523.876600978154</v>
      </c>
      <c r="H3" s="48">
        <f>AVERAGE('AEO 53'!G116,'AEO 53'!G134,'AEO 53'!G152,'AEO 53'!G169)*'AEO 53'!G29/'AEO 53'!G25*10^3*cpi_2018to2012</f>
        <v>67083.899658441136</v>
      </c>
      <c r="I3" s="48">
        <f>AVERAGE('AEO 53'!H116,'AEO 53'!H134,'AEO 53'!H152,'AEO 53'!H169)*'AEO 53'!H29/'AEO 53'!H25*10^3*cpi_2018to2012</f>
        <v>67540.648903614463</v>
      </c>
      <c r="J3" s="48">
        <f>AVERAGE('AEO 53'!I116,'AEO 53'!I134,'AEO 53'!I152,'AEO 53'!I169)*'AEO 53'!I29/'AEO 53'!I25*10^3*cpi_2018to2012</f>
        <v>67930.083427673337</v>
      </c>
      <c r="K3" s="48">
        <f>AVERAGE('AEO 53'!J116,'AEO 53'!J134,'AEO 53'!J152,'AEO 53'!J169)*'AEO 53'!J29/'AEO 53'!J25*10^3*cpi_2018to2012</f>
        <v>68428.474731336333</v>
      </c>
      <c r="L3" s="48">
        <f>AVERAGE('AEO 53'!K116,'AEO 53'!K134,'AEO 53'!K152,'AEO 53'!K169)*'AEO 53'!K29/'AEO 53'!K25*10^3*cpi_2018to2012</f>
        <v>68970.768887856379</v>
      </c>
      <c r="M3" s="48">
        <f>AVERAGE('AEO 53'!L116,'AEO 53'!L134,'AEO 53'!L152,'AEO 53'!L169)*'AEO 53'!L29/'AEO 53'!L25*10^3*cpi_2018to2012</f>
        <v>69060.297852282252</v>
      </c>
      <c r="N3" s="48">
        <f>AVERAGE('AEO 53'!M116,'AEO 53'!M134,'AEO 53'!M152,'AEO 53'!M169)*'AEO 53'!M29/'AEO 53'!M25*10^3*cpi_2018to2012</f>
        <v>69140.010818216164</v>
      </c>
      <c r="O3" s="48">
        <f>AVERAGE('AEO 53'!N116,'AEO 53'!N134,'AEO 53'!N152,'AEO 53'!N169)*'AEO 53'!N29/'AEO 53'!N25*10^3*cpi_2018to2012</f>
        <v>69225.270933565713</v>
      </c>
      <c r="P3" s="48">
        <f>AVERAGE('AEO 53'!O116,'AEO 53'!O134,'AEO 53'!O152,'AEO 53'!O169)*'AEO 53'!O29/'AEO 53'!O25*10^3*cpi_2018to2012</f>
        <v>69304.032549809199</v>
      </c>
      <c r="Q3" s="48">
        <f>AVERAGE('AEO 53'!P116,'AEO 53'!P134,'AEO 53'!P152,'AEO 53'!P169)*'AEO 53'!P29/'AEO 53'!P25*10^3*cpi_2018to2012</f>
        <v>69385.287012178276</v>
      </c>
      <c r="R3" s="48">
        <f>AVERAGE('AEO 53'!Q116,'AEO 53'!Q134,'AEO 53'!Q152,'AEO 53'!Q169)*'AEO 53'!Q29/'AEO 53'!Q25*10^3*cpi_2018to2012</f>
        <v>69465.446670083213</v>
      </c>
      <c r="S3" s="48">
        <f>AVERAGE('AEO 53'!R116,'AEO 53'!R134,'AEO 53'!R152,'AEO 53'!R169)*'AEO 53'!R29/'AEO 53'!R25*10^3*cpi_2018to2012</f>
        <v>69565.095660311752</v>
      </c>
      <c r="T3" s="48">
        <f>AVERAGE('AEO 53'!S116,'AEO 53'!S134,'AEO 53'!S152,'AEO 53'!S169)*'AEO 53'!S29/'AEO 53'!S25*10^3*cpi_2018to2012</f>
        <v>69686.682757174276</v>
      </c>
      <c r="U3" s="48">
        <f>AVERAGE('AEO 53'!T116,'AEO 53'!T134,'AEO 53'!T152,'AEO 53'!T169)*'AEO 53'!T29/'AEO 53'!T25*10^3*cpi_2018to2012</f>
        <v>69717.531643856011</v>
      </c>
      <c r="V3" s="48">
        <f>AVERAGE('AEO 53'!U116,'AEO 53'!U134,'AEO 53'!U152,'AEO 53'!U169)*'AEO 53'!U29/'AEO 53'!U25*10^3*cpi_2018to2012</f>
        <v>69734.760519732357</v>
      </c>
      <c r="W3" s="48">
        <f>AVERAGE('AEO 53'!V116,'AEO 53'!V134,'AEO 53'!V152,'AEO 53'!V169)*'AEO 53'!V29/'AEO 53'!V25*10^3*cpi_2018to2012</f>
        <v>69751.189365839207</v>
      </c>
      <c r="X3" s="48">
        <f>AVERAGE('AEO 53'!W116,'AEO 53'!W134,'AEO 53'!W152,'AEO 53'!W169)*'AEO 53'!W29/'AEO 53'!W25*10^3*cpi_2018to2012</f>
        <v>69772.881663057473</v>
      </c>
      <c r="Y3" s="48">
        <f>AVERAGE('AEO 53'!X116,'AEO 53'!X134,'AEO 53'!X152,'AEO 53'!X169)*'AEO 53'!X29/'AEO 53'!X25*10^3*cpi_2018to2012</f>
        <v>69787.095523930751</v>
      </c>
      <c r="Z3" s="48">
        <f>AVERAGE('AEO 53'!Y116,'AEO 53'!Y134,'AEO 53'!Y152,'AEO 53'!Y169)*'AEO 53'!Y29/'AEO 53'!Y25*10^3*cpi_2018to2012</f>
        <v>69813.141576786089</v>
      </c>
      <c r="AA3" s="48">
        <f>AVERAGE('AEO 53'!Z116,'AEO 53'!Z134,'AEO 53'!Z152,'AEO 53'!Z169)*'AEO 53'!Z29/'AEO 53'!Z25*10^3*cpi_2018to2012</f>
        <v>69837.483986890322</v>
      </c>
      <c r="AB3" s="48">
        <f>AVERAGE('AEO 53'!AA116,'AEO 53'!AA134,'AEO 53'!AA152,'AEO 53'!AA169)*'AEO 53'!AA29/'AEO 53'!AA25*10^3*cpi_2018to2012</f>
        <v>69949.019224032163</v>
      </c>
      <c r="AC3" s="48">
        <f>AVERAGE('AEO 53'!AB116,'AEO 53'!AB134,'AEO 53'!AB152,'AEO 53'!AB169)*'AEO 53'!AB29/'AEO 53'!AB25*10^3*cpi_2018to2012</f>
        <v>69981.300695298341</v>
      </c>
      <c r="AD3" s="48">
        <f>AVERAGE('AEO 53'!AC116,'AEO 53'!AC134,'AEO 53'!AC152,'AEO 53'!AC169)*'AEO 53'!AC29/'AEO 53'!AC25*10^3*cpi_2018to2012</f>
        <v>70013.714642327934</v>
      </c>
      <c r="AE3" s="48">
        <f>AVERAGE('AEO 53'!AD116,'AEO 53'!AD134,'AEO 53'!AD152,'AEO 53'!AD169)*'AEO 53'!AD29/'AEO 53'!AD25*10^3*cpi_2018to2012</f>
        <v>70046.209861014315</v>
      </c>
      <c r="AF3" s="48">
        <f>AVERAGE('AEO 53'!AE116,'AEO 53'!AE134,'AEO 53'!AE152,'AEO 53'!AE169)*'AEO 53'!AE29/'AEO 53'!AE25*10^3*cpi_2018to2012</f>
        <v>70121.04956643995</v>
      </c>
      <c r="AG3" s="48">
        <f>AVERAGE('AEO 53'!AF116,'AEO 53'!AF134,'AEO 53'!AF152,'AEO 53'!AF169)*'AEO 53'!AF29/'AEO 53'!AF25*10^3*cpi_2018to2012</f>
        <v>70153.207478395721</v>
      </c>
      <c r="AH3" s="48">
        <f>AVERAGE('AEO 53'!AG116,'AEO 53'!AG134,'AEO 53'!AG152,'AEO 53'!AG169)*'AEO 53'!AG29/'AEO 53'!AG25*10^3*cpi_2018to2012</f>
        <v>70185.515480522925</v>
      </c>
      <c r="AI3" s="48">
        <f>AVERAGE('AEO 53'!AH116,'AEO 53'!AH134,'AEO 53'!AH152,'AEO 53'!AH169)*'AEO 53'!AH29/'AEO 53'!AH25*10^3*cpi_2018to2012</f>
        <v>70220.459706857553</v>
      </c>
      <c r="AJ3" s="48">
        <f>AVERAGE('AEO 53'!AI116,'AEO 53'!AI134,'AEO 53'!AI152,'AEO 53'!AI169)*'AEO 53'!AI29/'AEO 53'!AI25*10^3*cpi_2018to2012</f>
        <v>70257.828171801884</v>
      </c>
      <c r="AK3" s="48">
        <f>AVERAGE('AEO 53'!AJ116,'AEO 53'!AJ134,'AEO 53'!AJ152,'AEO 53'!AJ169)*'AEO 53'!AJ29/'AEO 53'!AJ25*10^3*cpi_2018to2012</f>
        <v>70289.616383148183</v>
      </c>
      <c r="AL3" s="11"/>
    </row>
    <row r="4" spans="1:38" x14ac:dyDescent="0.25">
      <c r="A4" t="s">
        <v>2</v>
      </c>
      <c r="B4" s="48">
        <f>$D$4</f>
        <v>58361.792809999999</v>
      </c>
      <c r="C4" s="48">
        <f>$D$4</f>
        <v>58361.792809999999</v>
      </c>
      <c r="D4" s="48">
        <f>'AEO 53'!C29*10^3*cpi_2018to2012</f>
        <v>58361.792809999999</v>
      </c>
      <c r="E4" s="48">
        <f>'AEO 53'!D29*10^3*cpi_2018to2012</f>
        <v>58736.208340000005</v>
      </c>
      <c r="F4" s="48">
        <f>'AEO 53'!E29*10^3*cpi_2018to2012</f>
        <v>59128.663488000006</v>
      </c>
      <c r="G4" s="48">
        <f>'AEO 53'!F29*10^3*cpi_2018to2012</f>
        <v>59654.050796000003</v>
      </c>
      <c r="H4" s="48">
        <f>'AEO 53'!G29*10^3*cpi_2018to2012</f>
        <v>60148.273446000007</v>
      </c>
      <c r="I4" s="48">
        <f>'AEO 53'!H29*10^3*cpi_2018to2012</f>
        <v>60454.023812000007</v>
      </c>
      <c r="J4" s="48">
        <f>'AEO 53'!I29*10^3*cpi_2018to2012</f>
        <v>60790.316402000004</v>
      </c>
      <c r="K4" s="48">
        <f>'AEO 53'!J29*10^3*cpi_2018to2012</f>
        <v>61144.997758000005</v>
      </c>
      <c r="L4" s="48">
        <f>'AEO 53'!K29*10^3*cpi_2018to2012</f>
        <v>61431.466379999998</v>
      </c>
      <c r="M4" s="48">
        <f>'AEO 53'!L29*10^3*cpi_2018to2012</f>
        <v>61515.445613999997</v>
      </c>
      <c r="N4" s="48">
        <f>'AEO 53'!M29*10^3*cpi_2018to2012</f>
        <v>61596.286172000007</v>
      </c>
      <c r="O4" s="48">
        <f>'AEO 53'!N29*10^3*cpi_2018to2012</f>
        <v>61680.06341200001</v>
      </c>
      <c r="P4" s="48">
        <f>'AEO 53'!O29*10^3*cpi_2018to2012</f>
        <v>61760.221212000011</v>
      </c>
      <c r="Q4" s="48">
        <f>'AEO 53'!P29*10^3*cpi_2018to2012</f>
        <v>61843.021386000008</v>
      </c>
      <c r="R4" s="48">
        <f>'AEO 53'!Q29*10^3*cpi_2018to2012</f>
        <v>61925.26402000001</v>
      </c>
      <c r="S4" s="48">
        <f>'AEO 53'!R29*10^3*cpi_2018to2012</f>
        <v>62007.736982000002</v>
      </c>
      <c r="T4" s="48">
        <f>'AEO 53'!S29*10^3*cpi_2018to2012</f>
        <v>62090.857969999997</v>
      </c>
      <c r="U4" s="48">
        <f>'AEO 53'!T29*10^3*cpi_2018to2012</f>
        <v>62116.805516000008</v>
      </c>
      <c r="V4" s="48">
        <f>'AEO 53'!U29*10^3*cpi_2018to2012</f>
        <v>62131.526399999995</v>
      </c>
      <c r="W4" s="48">
        <f>'AEO 53'!V29*10^3*cpi_2018to2012</f>
        <v>62145.814962000011</v>
      </c>
      <c r="X4" s="48">
        <f>'AEO 53'!W29*10^3*cpi_2018to2012</f>
        <v>62161.441620000005</v>
      </c>
      <c r="Y4" s="48">
        <f>'AEO 53'!X29*10^3*cpi_2018to2012</f>
        <v>62176.510737999997</v>
      </c>
      <c r="Z4" s="48">
        <f>'AEO 53'!Y29*10^3*cpi_2018to2012</f>
        <v>62191.377862000001</v>
      </c>
      <c r="AA4" s="48">
        <f>'AEO 53'!Z29*10^3*cpi_2018to2012</f>
        <v>62206.287029999992</v>
      </c>
      <c r="AB4" s="48">
        <f>'AEO 53'!AA29*10^3*cpi_2018to2012</f>
        <v>62221.655940000011</v>
      </c>
      <c r="AC4" s="48">
        <f>'AEO 53'!AB29*10^3*cpi_2018to2012</f>
        <v>62236.530376000002</v>
      </c>
      <c r="AD4" s="48">
        <f>'AEO 53'!AC29*10^3*cpi_2018to2012</f>
        <v>62252.526290000002</v>
      </c>
      <c r="AE4" s="48">
        <f>'AEO 53'!AD29*10^3*cpi_2018to2012</f>
        <v>62268.851244000005</v>
      </c>
      <c r="AF4" s="48">
        <f>'AEO 53'!AE29*10^3*cpi_2018to2012</f>
        <v>62381.741211999994</v>
      </c>
      <c r="AG4" s="48">
        <f>'AEO 53'!AF29*10^3*cpi_2018to2012</f>
        <v>62398.351334000006</v>
      </c>
      <c r="AH4" s="48">
        <f>'AEO 53'!AG29*10^3*cpi_2018to2012</f>
        <v>62414.676287999995</v>
      </c>
      <c r="AI4" s="48">
        <f>'AEO 53'!AH29*10^3*cpi_2018to2012</f>
        <v>62430.366012000006</v>
      </c>
      <c r="AJ4" s="48">
        <f>'AEO 53'!AI29*10^3*cpi_2018to2012</f>
        <v>62446.501768000002</v>
      </c>
      <c r="AK4" s="48">
        <f>'AEO 53'!AJ29*10^3*cpi_2018to2012</f>
        <v>62456.648082000014</v>
      </c>
      <c r="AL4" s="11"/>
    </row>
    <row r="5" spans="1:38" x14ac:dyDescent="0.25">
      <c r="A5" t="s">
        <v>3</v>
      </c>
      <c r="B5" s="48">
        <f>$D$5</f>
        <v>64029.370624000003</v>
      </c>
      <c r="C5" s="48">
        <f>$D$5</f>
        <v>64029.370624000003</v>
      </c>
      <c r="D5" s="48">
        <f>'AEO 53'!C47*10^3*cpi_2018to2012</f>
        <v>64029.370624000003</v>
      </c>
      <c r="E5" s="48">
        <f>'AEO 53'!D47*10^3*cpi_2018to2012</f>
        <v>64386.394562000001</v>
      </c>
      <c r="F5" s="48">
        <f>'AEO 53'!E47*10^3*cpi_2018to2012</f>
        <v>64702.179734000012</v>
      </c>
      <c r="G5" s="48">
        <f>'AEO 53'!F47*10^3*cpi_2018to2012</f>
        <v>64929.821488000001</v>
      </c>
      <c r="H5" s="48">
        <f>'AEO 53'!G47*10^3*cpi_2018to2012</f>
        <v>65328.232259999997</v>
      </c>
      <c r="I5" s="48">
        <f>'AEO 53'!H47*10^3*cpi_2018to2012</f>
        <v>65566.794485999999</v>
      </c>
      <c r="J5" s="48">
        <f>'AEO 53'!I47*10^3*cpi_2018to2012</f>
        <v>65769.229034000004</v>
      </c>
      <c r="K5" s="48">
        <f>'AEO 53'!J47*10^3*cpi_2018to2012</f>
        <v>66013.641774000018</v>
      </c>
      <c r="L5" s="48">
        <f>'AEO 53'!K47*10^3*cpi_2018to2012</f>
        <v>66422.798444</v>
      </c>
      <c r="M5" s="48">
        <f>'AEO 53'!L47*10^3*cpi_2018to2012</f>
        <v>66541.754629999996</v>
      </c>
      <c r="N5" s="48">
        <f>'AEO 53'!M47*10^3*cpi_2018to2012</f>
        <v>66675.69767400001</v>
      </c>
      <c r="O5" s="48">
        <f>'AEO 53'!N47*10^3*cpi_2018to2012</f>
        <v>66804.744420000003</v>
      </c>
      <c r="P5" s="48">
        <f>'AEO 53'!O47*10^3*cpi_2018to2012</f>
        <v>66900.31317400001</v>
      </c>
      <c r="Q5" s="48">
        <f>'AEO 53'!P47*10^3*cpi_2018to2012</f>
        <v>66982.054021999997</v>
      </c>
      <c r="R5" s="48">
        <f>'AEO 53'!Q47*10^3*cpi_2018to2012</f>
        <v>67063.460345999993</v>
      </c>
      <c r="S5" s="48">
        <f>'AEO 53'!R47*10^3*cpi_2018to2012</f>
        <v>67145.046728000001</v>
      </c>
      <c r="T5" s="48">
        <f>'AEO 53'!S47*10^3*cpi_2018to2012</f>
        <v>67227.450226000001</v>
      </c>
      <c r="U5" s="48">
        <f>'AEO 53'!T47*10^3*cpi_2018to2012</f>
        <v>67252.540440000012</v>
      </c>
      <c r="V5" s="48">
        <f>'AEO 53'!U47*10^3*cpi_2018to2012</f>
        <v>67266.493564000004</v>
      </c>
      <c r="W5" s="48">
        <f>'AEO 53'!V47*10^3*cpi_2018to2012</f>
        <v>67280.070120000004</v>
      </c>
      <c r="X5" s="48">
        <f>'AEO 53'!W47*10^3*cpi_2018to2012</f>
        <v>67294.979288000002</v>
      </c>
      <c r="Y5" s="48">
        <f>'AEO 53'!X47*10^3*cpi_2018to2012</f>
        <v>67309.330002000017</v>
      </c>
      <c r="Z5" s="48">
        <f>'AEO 53'!Y47*10^3*cpi_2018to2012</f>
        <v>67323.541788000002</v>
      </c>
      <c r="AA5" s="48">
        <f>'AEO 53'!Z47*10^3*cpi_2018to2012</f>
        <v>67337.830350000004</v>
      </c>
      <c r="AB5" s="48">
        <f>'AEO 53'!AA47*10^3*cpi_2018to2012</f>
        <v>67352.550320000009</v>
      </c>
      <c r="AC5" s="48">
        <f>'AEO 53'!AB47*10^3*cpi_2018to2012</f>
        <v>67366.804150000011</v>
      </c>
      <c r="AD5" s="48">
        <f>'AEO 53'!AC47*10^3*cpi_2018to2012</f>
        <v>67382.145640000017</v>
      </c>
      <c r="AE5" s="48">
        <f>'AEO 53'!AD47*10^3*cpi_2018to2012</f>
        <v>67397.814341999998</v>
      </c>
      <c r="AF5" s="48">
        <f>'AEO 53'!AE47*10^3*cpi_2018to2012</f>
        <v>67479.547878000012</v>
      </c>
      <c r="AG5" s="48">
        <f>'AEO 53'!AF47*10^3*cpi_2018to2012</f>
        <v>67496.109557999996</v>
      </c>
      <c r="AH5" s="48">
        <f>'AEO 53'!AG47*10^3*cpi_2018to2012</f>
        <v>67511.715193999989</v>
      </c>
      <c r="AI5" s="48">
        <f>'AEO 53'!AH47*10^3*cpi_2018to2012</f>
        <v>67526.687428000005</v>
      </c>
      <c r="AJ5" s="48">
        <f>'AEO 53'!AI47*10^3*cpi_2018to2012</f>
        <v>67542.056338000009</v>
      </c>
      <c r="AK5" s="48">
        <f>'AEO 53'!AJ47*10^3*cpi_2018to2012</f>
        <v>67551.455913999991</v>
      </c>
      <c r="AL5" s="11"/>
    </row>
    <row r="6" spans="1:38" x14ac:dyDescent="0.25">
      <c r="A6" t="s">
        <v>4</v>
      </c>
      <c r="B6" s="48">
        <f>$D$6</f>
        <v>54775.354912666604</v>
      </c>
      <c r="C6" s="48">
        <f>$D$6</f>
        <v>54775.354912666604</v>
      </c>
      <c r="D6" s="68">
        <f t="shared" ref="D6:E6" si="1">TREND($H6:$J6,$H$1:$J$1,D$1)</f>
        <v>54775.354912666604</v>
      </c>
      <c r="E6" s="68">
        <f t="shared" si="1"/>
        <v>54542.979552666598</v>
      </c>
      <c r="F6" s="68">
        <f>TREND($H6:$J6,$H$1:$J$1,F$1)</f>
        <v>54310.604192666593</v>
      </c>
      <c r="G6" s="48">
        <f>INDEX('AEO 53'!$85:$85,MATCH('BNVP-LDVs-frgt'!G$1,'AEO 53'!$1:$1,0))*10^3*cpi_2018to2012</f>
        <v>53942.888892000003</v>
      </c>
      <c r="H6" s="48">
        <f>INDEX('AEO 53'!$85:$85,MATCH('BNVP-LDVs-frgt'!H$1,'AEO 53'!$1:$1,0))*10^3*cpi_2018to2012</f>
        <v>53839.793347999999</v>
      </c>
      <c r="I6" s="48">
        <f>INDEX('AEO 53'!$85:$85,MATCH('BNVP-LDVs-frgt'!I$1,'AEO 53'!$1:$1,0))*10^3*cpi_2018to2012</f>
        <v>53625.598362000004</v>
      </c>
      <c r="J6" s="48">
        <f>INDEX('AEO 53'!$85:$85,MATCH('BNVP-LDVs-frgt'!J$1,'AEO 53'!$1:$1,0))*10^3*cpi_2018to2012</f>
        <v>53375.042628000003</v>
      </c>
      <c r="K6" s="48">
        <f>INDEX('AEO 53'!$85:$85,MATCH('BNVP-LDVs-frgt'!K$1,'AEO 53'!$1:$1,0))*10^3*cpi_2018to2012</f>
        <v>53134.10583</v>
      </c>
      <c r="L6" s="48">
        <f>INDEX('AEO 53'!$85:$85,MATCH('BNVP-LDVs-frgt'!L$1,'AEO 53'!$1:$1,0))*10^3*cpi_2018to2012</f>
        <v>53305.302600000003</v>
      </c>
      <c r="M6" s="48">
        <f>INDEX('AEO 53'!$85:$85,MATCH('BNVP-LDVs-frgt'!M$1,'AEO 53'!$1:$1,0))*10^3*cpi_2018to2012</f>
        <v>53158.211666000003</v>
      </c>
      <c r="N6" s="48">
        <f>INDEX('AEO 53'!$85:$85,MATCH('BNVP-LDVs-frgt'!N$1,'AEO 53'!$1:$1,0))*10^3*cpi_2018to2012</f>
        <v>53000.009233999997</v>
      </c>
      <c r="O6" s="48">
        <f>INDEX('AEO 53'!$85:$85,MATCH('BNVP-LDVs-frgt'!O$1,'AEO 53'!$1:$1,0))*10^3*cpi_2018to2012</f>
        <v>52872.722851999999</v>
      </c>
      <c r="P6" s="48">
        <f>INDEX('AEO 53'!$85:$85,MATCH('BNVP-LDVs-frgt'!P$1,'AEO 53'!$1:$1,0))*10^3*cpi_2018to2012</f>
        <v>52765.348874000003</v>
      </c>
      <c r="Q6" s="48">
        <f>INDEX('AEO 53'!$85:$85,MATCH('BNVP-LDVs-frgt'!Q$1,'AEO 53'!$1:$1,0))*10^3*cpi_2018to2012</f>
        <v>52685.919532</v>
      </c>
      <c r="R6" s="48">
        <f>INDEX('AEO 53'!$85:$85,MATCH('BNVP-LDVs-frgt'!R$1,'AEO 53'!$1:$1,0))*10^3*cpi_2018to2012</f>
        <v>52627.326648000002</v>
      </c>
      <c r="S6" s="48">
        <f>INDEX('AEO 53'!$85:$85,MATCH('BNVP-LDVs-frgt'!S$1,'AEO 53'!$1:$1,0))*10^3*cpi_2018to2012</f>
        <v>52600.901080000003</v>
      </c>
      <c r="T6" s="48">
        <f>INDEX('AEO 53'!$85:$85,MATCH('BNVP-LDVs-frgt'!T$1,'AEO 53'!$1:$1,0))*10^3*cpi_2018to2012</f>
        <v>52585.117213999998</v>
      </c>
      <c r="U6" s="48">
        <f>INDEX('AEO 53'!$85:$85,MATCH('BNVP-LDVs-frgt'!U$1,'AEO 53'!$1:$1,0))*10^3*cpi_2018to2012</f>
        <v>52518.819310000006</v>
      </c>
      <c r="V6" s="48">
        <f>INDEX('AEO 53'!$85:$85,MATCH('BNVP-LDVs-frgt'!V$1,'AEO 53'!$1:$1,0))*10^3*cpi_2018to2012</f>
        <v>52451.834078</v>
      </c>
      <c r="W6" s="48">
        <f>INDEX('AEO 53'!$85:$85,MATCH('BNVP-LDVs-frgt'!W$1,'AEO 53'!$1:$1,0))*10^3*cpi_2018to2012</f>
        <v>52393.987018</v>
      </c>
      <c r="X6" s="48">
        <f>INDEX('AEO 53'!$85:$85,MATCH('BNVP-LDVs-frgt'!X$1,'AEO 53'!$1:$1,0))*10^3*cpi_2018to2012</f>
        <v>52346.565955999999</v>
      </c>
      <c r="Y6" s="48">
        <f>INDEX('AEO 53'!$85:$85,MATCH('BNVP-LDVs-frgt'!Y$1,'AEO 53'!$1:$1,0))*10^3*cpi_2018to2012</f>
        <v>52307.365409999999</v>
      </c>
      <c r="Z6" s="48">
        <f>INDEX('AEO 53'!$85:$85,MATCH('BNVP-LDVs-frgt'!Z$1,'AEO 53'!$1:$1,0))*10^3*cpi_2018to2012</f>
        <v>52274.981476000008</v>
      </c>
      <c r="AA6" s="48">
        <f>INDEX('AEO 53'!$85:$85,MATCH('BNVP-LDVs-frgt'!AA$1,'AEO 53'!$1:$1,0))*10^3*cpi_2018to2012</f>
        <v>52248.943444000004</v>
      </c>
      <c r="AB6" s="48">
        <f>INDEX('AEO 53'!$85:$85,MATCH('BNVP-LDVs-frgt'!AB$1,'AEO 53'!$1:$1,0))*10^3*cpi_2018to2012</f>
        <v>52266.456597999997</v>
      </c>
      <c r="AC6" s="48">
        <f>INDEX('AEO 53'!$85:$85,MATCH('BNVP-LDVs-frgt'!AC$1,'AEO 53'!$1:$1,0))*10^3*cpi_2018to2012</f>
        <v>52280.347570000005</v>
      </c>
      <c r="AD6" s="48">
        <f>INDEX('AEO 53'!$85:$85,MATCH('BNVP-LDVs-frgt'!AD$1,'AEO 53'!$1:$1,0))*10^3*cpi_2018to2012</f>
        <v>52295.280502000001</v>
      </c>
      <c r="AE6" s="48">
        <f>INDEX('AEO 53'!$85:$85,MATCH('BNVP-LDVs-frgt'!AE$1,'AEO 53'!$1:$1,0))*10^3*cpi_2018to2012</f>
        <v>52310.695112000001</v>
      </c>
      <c r="AF6" s="48">
        <f>INDEX('AEO 53'!$85:$85,MATCH('BNVP-LDVs-frgt'!AF$1,'AEO 53'!$1:$1,0))*10^3*cpi_2018to2012</f>
        <v>52349.842646000005</v>
      </c>
      <c r="AG6" s="48">
        <f>INDEX('AEO 53'!$85:$85,MATCH('BNVP-LDVs-frgt'!AG$1,'AEO 53'!$1:$1,0))*10^3*cpi_2018to2012</f>
        <v>52366.09448</v>
      </c>
      <c r="AH6" s="48">
        <f>INDEX('AEO 53'!$85:$85,MATCH('BNVP-LDVs-frgt'!AH$1,'AEO 53'!$1:$1,0))*10^3*cpi_2018to2012</f>
        <v>52383.506180000004</v>
      </c>
      <c r="AI6" s="48">
        <f>INDEX('AEO 53'!$85:$85,MATCH('BNVP-LDVs-frgt'!AI$1,'AEO 53'!$1:$1,0))*10^3*cpi_2018to2012</f>
        <v>52406.901837999998</v>
      </c>
      <c r="AJ6" s="48">
        <f>INDEX('AEO 53'!$85:$85,MATCH('BNVP-LDVs-frgt'!AJ$1,'AEO 53'!$1:$1,0))*10^3*cpi_2018to2012</f>
        <v>52430.791970000006</v>
      </c>
      <c r="AK6" s="48">
        <f>INDEX('AEO 53'!$85:$85,MATCH('BNVP-LDVs-frgt'!AK$1,'AEO 53'!$1:$1,0))*10^3*cpi_2018to2012</f>
        <v>52448.685347999999</v>
      </c>
      <c r="AL6" s="11"/>
    </row>
    <row r="7" spans="1:38" s="12" customFormat="1" x14ac:dyDescent="0.25">
      <c r="A7" s="12" t="s">
        <v>1143</v>
      </c>
      <c r="B7" s="50">
        <f>$D$7</f>
        <v>72501.771649563496</v>
      </c>
      <c r="C7" s="50">
        <f>$D$7</f>
        <v>72501.771649563496</v>
      </c>
      <c r="D7" s="50">
        <f>'AEO 53'!C150*('AEO 53'!C29/'AEO 53'!C25)*10^3*cpi_2018to2012</f>
        <v>72501.771649563496</v>
      </c>
      <c r="E7" s="50">
        <f>'AEO 53'!D150*('AEO 53'!D29/'AEO 53'!D25)*10^3*cpi_2018to2012</f>
        <v>72822.822045620807</v>
      </c>
      <c r="F7" s="50">
        <f>'AEO 53'!E150*('AEO 53'!E29/'AEO 53'!E25)*10^3*cpi_2018to2012</f>
        <v>73153.555906227877</v>
      </c>
      <c r="G7" s="50">
        <f>'AEO 53'!F150*('AEO 53'!F29/'AEO 53'!F25)*10^3*cpi_2018to2012</f>
        <v>73598.709518967444</v>
      </c>
      <c r="H7" s="50">
        <f>'AEO 53'!G150*('AEO 53'!G29/'AEO 53'!G25)*10^3*cpi_2018to2012</f>
        <v>74015.869859880564</v>
      </c>
      <c r="I7" s="50">
        <f>'AEO 53'!H150*('AEO 53'!H29/'AEO 53'!H25)*10^3*cpi_2018to2012</f>
        <v>74251.44380145926</v>
      </c>
      <c r="J7" s="50">
        <f>'AEO 53'!I150*('AEO 53'!I29/'AEO 53'!I25)*10^3*cpi_2018to2012</f>
        <v>74510.144338096594</v>
      </c>
      <c r="K7" s="50">
        <f>'AEO 53'!J150*('AEO 53'!J29/'AEO 53'!J25)*10^3*cpi_2018to2012</f>
        <v>74814.693779002628</v>
      </c>
      <c r="L7" s="50">
        <f>'AEO 53'!K150*('AEO 53'!K29/'AEO 53'!K25)*10^3*cpi_2018to2012</f>
        <v>75142.993965436908</v>
      </c>
      <c r="M7" s="50">
        <f>'AEO 53'!L150*('AEO 53'!L29/'AEO 53'!L25)*10^3*cpi_2018to2012</f>
        <v>75216.366189343185</v>
      </c>
      <c r="N7" s="50">
        <f>'AEO 53'!M150*('AEO 53'!M29/'AEO 53'!M25)*10^3*cpi_2018to2012</f>
        <v>75287.409158399139</v>
      </c>
      <c r="O7" s="50">
        <f>'AEO 53'!N150*('AEO 53'!N29/'AEO 53'!N25)*10^3*cpi_2018to2012</f>
        <v>75360.878382783354</v>
      </c>
      <c r="P7" s="50">
        <f>'AEO 53'!O150*('AEO 53'!O29/'AEO 53'!O25)*10^3*cpi_2018to2012</f>
        <v>75431.251393797196</v>
      </c>
      <c r="Q7" s="50">
        <f>'AEO 53'!P150*('AEO 53'!P29/'AEO 53'!P25)*10^3*cpi_2018to2012</f>
        <v>75504.09927912963</v>
      </c>
      <c r="R7" s="50">
        <f>'AEO 53'!Q150*('AEO 53'!Q29/'AEO 53'!Q25)*10^3*cpi_2018to2012</f>
        <v>75576.50808497121</v>
      </c>
      <c r="S7" s="50">
        <f>'AEO 53'!R150*('AEO 53'!R29/'AEO 53'!R25)*10^3*cpi_2018to2012</f>
        <v>75645.4293697213</v>
      </c>
      <c r="T7" s="50">
        <f>'AEO 53'!S150*('AEO 53'!S29/'AEO 53'!S25)*10^3*cpi_2018to2012</f>
        <v>75707.689228455012</v>
      </c>
      <c r="U7" s="50">
        <f>'AEO 53'!T150*('AEO 53'!T29/'AEO 53'!T25)*10^3*cpi_2018to2012</f>
        <v>75730.896484649784</v>
      </c>
      <c r="V7" s="50">
        <f>'AEO 53'!U150*('AEO 53'!U29/'AEO 53'!U25)*10^3*cpi_2018to2012</f>
        <v>75744.193174308224</v>
      </c>
      <c r="W7" s="50">
        <f>'AEO 53'!V150*('AEO 53'!V29/'AEO 53'!V25)*10^3*cpi_2018to2012</f>
        <v>75757.131635888014</v>
      </c>
      <c r="X7" s="50">
        <f>'AEO 53'!W150*('AEO 53'!W29/'AEO 53'!W25)*10^3*cpi_2018to2012</f>
        <v>75771.323668632336</v>
      </c>
      <c r="Y7" s="50">
        <f>'AEO 53'!X150*('AEO 53'!X29/'AEO 53'!X25)*10^3*cpi_2018to2012</f>
        <v>75756.674828071307</v>
      </c>
      <c r="Z7" s="50">
        <f>'AEO 53'!Y150*('AEO 53'!Y29/'AEO 53'!Y25)*10^3*cpi_2018to2012</f>
        <v>75770.249249323984</v>
      </c>
      <c r="AA7" s="50">
        <f>'AEO 53'!Z150*('AEO 53'!Z29/'AEO 53'!Z25)*10^3*cpi_2018to2012</f>
        <v>75783.873361933933</v>
      </c>
      <c r="AB7" s="50">
        <f>'AEO 53'!AA150*('AEO 53'!AA29/'AEO 53'!AA25)*10^3*cpi_2018to2012</f>
        <v>75783.784810946832</v>
      </c>
      <c r="AC7" s="50">
        <f>'AEO 53'!AB150*('AEO 53'!AB29/'AEO 53'!AB25)*10^3*cpi_2018to2012</f>
        <v>75797.432559195542</v>
      </c>
      <c r="AD7" s="50">
        <f>'AEO 53'!AC150*('AEO 53'!AC29/'AEO 53'!AC25)*10^3*cpi_2018to2012</f>
        <v>75812.146063295804</v>
      </c>
      <c r="AE7" s="50">
        <f>'AEO 53'!AD150*('AEO 53'!AD29/'AEO 53'!AD25)*10^3*cpi_2018to2012</f>
        <v>75827.178291732707</v>
      </c>
      <c r="AF7" s="50">
        <f>'AEO 53'!AE150*('AEO 53'!AE29/'AEO 53'!AE25)*10^3*cpi_2018to2012</f>
        <v>75947.564327047759</v>
      </c>
      <c r="AG7" s="50">
        <f>'AEO 53'!AF150*('AEO 53'!AF29/'AEO 53'!AF25)*10^3*cpi_2018to2012</f>
        <v>75963.092997122178</v>
      </c>
      <c r="AH7" s="50">
        <f>'AEO 53'!AG150*('AEO 53'!AG29/'AEO 53'!AG25)*10^3*cpi_2018to2012</f>
        <v>75978.171181212179</v>
      </c>
      <c r="AI7" s="50">
        <f>'AEO 53'!AH150*('AEO 53'!AH29/'AEO 53'!AH25)*10^3*cpi_2018to2012</f>
        <v>75992.643679275396</v>
      </c>
      <c r="AJ7" s="50">
        <f>'AEO 53'!AI150*('AEO 53'!AI29/'AEO 53'!AI25)*10^3*cpi_2018to2012</f>
        <v>76007.541905742313</v>
      </c>
      <c r="AK7" s="50">
        <f>'AEO 53'!AJ150*('AEO 53'!AJ29/'AEO 53'!AJ25)*10^3*cpi_2018to2012</f>
        <v>76017.091236945402</v>
      </c>
      <c r="AL7" s="37"/>
    </row>
    <row r="8" spans="1:38" s="12" customFormat="1" x14ac:dyDescent="0.25">
      <c r="A8" s="12" t="s">
        <v>1144</v>
      </c>
      <c r="B8" s="50">
        <f>$D$8</f>
        <v>82293.84992932812</v>
      </c>
      <c r="C8" s="50">
        <f>$D$8</f>
        <v>82293.84992932812</v>
      </c>
      <c r="D8" s="50">
        <f>'Hydrogen Vehicle Calcs'!B56*10^3*cpi_2018to2012</f>
        <v>82293.84992932812</v>
      </c>
      <c r="E8" s="50">
        <f>'Hydrogen Vehicle Calcs'!C56*10^3*cpi_2018to2012</f>
        <v>81046.964825529853</v>
      </c>
      <c r="F8" s="50">
        <f>'Hydrogen Vehicle Calcs'!D56*10^3*cpi_2018to2012</f>
        <v>79758.605936989246</v>
      </c>
      <c r="G8" s="50">
        <f>'Hydrogen Vehicle Calcs'!E56*10^3*cpi_2018to2012</f>
        <v>79069.018946677024</v>
      </c>
      <c r="H8" s="50">
        <f>'Hydrogen Vehicle Calcs'!F56*10^3*cpi_2018to2012</f>
        <v>77417.947267062744</v>
      </c>
      <c r="I8" s="50">
        <f>'Hydrogen Vehicle Calcs'!G56*10^3*cpi_2018to2012</f>
        <v>75886.420121900243</v>
      </c>
      <c r="J8" s="50">
        <f>'Hydrogen Vehicle Calcs'!H56*10^3*cpi_2018to2012</f>
        <v>74566.012450953946</v>
      </c>
      <c r="K8" s="50">
        <f>'Hydrogen Vehicle Calcs'!I56*10^3*cpi_2018to2012</f>
        <v>73244.078592896432</v>
      </c>
      <c r="L8" s="50">
        <f>'Hydrogen Vehicle Calcs'!J56*10^3*cpi_2018to2012</f>
        <v>71990.074405713734</v>
      </c>
      <c r="M8" s="50">
        <f>'Hydrogen Vehicle Calcs'!K56*10^3*cpi_2018to2012</f>
        <v>70801.446433085104</v>
      </c>
      <c r="N8" s="50">
        <f>'Hydrogen Vehicle Calcs'!L56*10^3*cpi_2018to2012</f>
        <v>69719.824004805836</v>
      </c>
      <c r="O8" s="50">
        <f>'Hydrogen Vehicle Calcs'!M56*10^3*cpi_2018to2012</f>
        <v>68677.431300282289</v>
      </c>
      <c r="P8" s="50">
        <f>'Hydrogen Vehicle Calcs'!N56*10^3*cpi_2018to2012</f>
        <v>67700.766986798393</v>
      </c>
      <c r="Q8" s="50">
        <f>'Hydrogen Vehicle Calcs'!O56*10^3*cpi_2018to2012</f>
        <v>66751.683524494059</v>
      </c>
      <c r="R8" s="50">
        <f>'Hydrogen Vehicle Calcs'!P56*10^3*cpi_2018to2012</f>
        <v>65862.312806162081</v>
      </c>
      <c r="S8" s="50">
        <f>'Hydrogen Vehicle Calcs'!Q56*10^3*cpi_2018to2012</f>
        <v>65011.358497438945</v>
      </c>
      <c r="T8" s="50">
        <f>'Hydrogen Vehicle Calcs'!R56*10^3*cpi_2018to2012</f>
        <v>64190.79409476884</v>
      </c>
      <c r="U8" s="50">
        <f>'Hydrogen Vehicle Calcs'!S56*10^3*cpi_2018to2012</f>
        <v>63367.707788950342</v>
      </c>
      <c r="V8" s="50">
        <f>'Hydrogen Vehicle Calcs'!T56*10^3*cpi_2018to2012</f>
        <v>62565.405631852751</v>
      </c>
      <c r="W8" s="50">
        <f>'Hydrogen Vehicle Calcs'!U56*10^3*cpi_2018to2012</f>
        <v>61801.076707587512</v>
      </c>
      <c r="X8" s="50">
        <f>'Hydrogen Vehicle Calcs'!V56*10^3*cpi_2018to2012</f>
        <v>61067.336094287231</v>
      </c>
      <c r="Y8" s="50">
        <f>'Hydrogen Vehicle Calcs'!W56*10^3*cpi_2018to2012</f>
        <v>60371.128385118711</v>
      </c>
      <c r="Z8" s="50">
        <f>'Hydrogen Vehicle Calcs'!X56*10^3*cpi_2018to2012</f>
        <v>59708.210878341888</v>
      </c>
      <c r="AA8" s="50">
        <f>'Hydrogen Vehicle Calcs'!Y56*10^3*cpi_2018to2012</f>
        <v>59074.669230698863</v>
      </c>
      <c r="AB8" s="50">
        <f>'Hydrogen Vehicle Calcs'!Z56*10^3*cpi_2018to2012</f>
        <v>58466.294929669777</v>
      </c>
      <c r="AC8" s="50">
        <f>'Hydrogen Vehicle Calcs'!AA56*10^3*cpi_2018to2012</f>
        <v>57895.171312240898</v>
      </c>
      <c r="AD8" s="50">
        <f>'Hydrogen Vehicle Calcs'!AB56*10^3*cpi_2018to2012</f>
        <v>57343.91895740664</v>
      </c>
      <c r="AE8" s="50">
        <f>'Hydrogen Vehicle Calcs'!AC56*10^3*cpi_2018to2012</f>
        <v>56819.766128945797</v>
      </c>
      <c r="AF8" s="50">
        <f>'Hydrogen Vehicle Calcs'!AD56*10^3*cpi_2018to2012</f>
        <v>56329.968635801204</v>
      </c>
      <c r="AG8" s="50">
        <f>'Hydrogen Vehicle Calcs'!AE56*10^3*cpi_2018to2012</f>
        <v>55853.766839414107</v>
      </c>
      <c r="AH8" s="50">
        <f>'Hydrogen Vehicle Calcs'!AF56*10^3*cpi_2018to2012</f>
        <v>55398.205394174831</v>
      </c>
      <c r="AI8" s="50">
        <f>'Hydrogen Vehicle Calcs'!AG56*10^3*cpi_2018to2012</f>
        <v>54964.062043798614</v>
      </c>
      <c r="AJ8" s="50">
        <f>'Hydrogen Vehicle Calcs'!AH56*10^3*cpi_2018to2012</f>
        <v>54547.359095637716</v>
      </c>
      <c r="AK8" s="50">
        <f>'Hydrogen Vehicle Calcs'!AI56*10^3*cpi_2018to2012</f>
        <v>54145.76341539924</v>
      </c>
      <c r="AL8" s="3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L8"/>
  <sheetViews>
    <sheetView workbookViewId="0">
      <selection activeCell="D3" sqref="D3"/>
    </sheetView>
  </sheetViews>
  <sheetFormatPr defaultRowHeight="15" x14ac:dyDescent="0.25"/>
  <cols>
    <col min="1" max="1" width="24.42578125" customWidth="1"/>
    <col min="2" max="2" width="15.5703125" customWidth="1"/>
    <col min="3" max="3" width="14.5703125" customWidth="1"/>
    <col min="4" max="37" width="9.5703125" bestFit="1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 s="48">
        <f>$D$2</f>
        <v>703780</v>
      </c>
      <c r="C2" s="48">
        <f>$D$2</f>
        <v>703780</v>
      </c>
      <c r="D2" s="48">
        <f>About!$B$88*cpi_2018to2012</f>
        <v>703780</v>
      </c>
      <c r="E2" s="48">
        <f>$D$2*('BNVP-LDVs-psgr'!E2/'BNVP-LDVs-psgr'!$D$2)</f>
        <v>696742.2</v>
      </c>
      <c r="F2" s="48">
        <f>$D$2*('BNVP-LDVs-psgr'!F2/'BNVP-LDVs-psgr'!$D$2)</f>
        <v>689774.77799999993</v>
      </c>
      <c r="G2" s="48">
        <f>$D$2*('BNVP-LDVs-psgr'!G2/'BNVP-LDVs-psgr'!$D$2)</f>
        <v>682877.03022000007</v>
      </c>
      <c r="H2" s="48">
        <f>$D$2*('BNVP-LDVs-psgr'!H2/'BNVP-LDVs-psgr'!$D$2)</f>
        <v>676048.25991779997</v>
      </c>
      <c r="I2" s="48">
        <f>$D$2*('BNVP-LDVs-psgr'!I2/'BNVP-LDVs-psgr'!$D$2)</f>
        <v>669287.77731862199</v>
      </c>
      <c r="J2" s="48">
        <f>$D$2*('BNVP-LDVs-psgr'!J2/'BNVP-LDVs-psgr'!$D$2)</f>
        <v>662594.89954543579</v>
      </c>
      <c r="K2" s="48">
        <f>$D$2*('BNVP-LDVs-psgr'!K2/'BNVP-LDVs-psgr'!$D$2)</f>
        <v>655968.95054998144</v>
      </c>
      <c r="L2" s="48">
        <f>$D$2*('BNVP-LDVs-psgr'!L2/'BNVP-LDVs-psgr'!$D$2)</f>
        <v>649409.26104448154</v>
      </c>
      <c r="M2" s="48">
        <f>$D$2*('BNVP-LDVs-psgr'!M2/'BNVP-LDVs-psgr'!$D$2)</f>
        <v>642915.16843403678</v>
      </c>
      <c r="N2" s="48">
        <f>$D$2*('BNVP-LDVs-psgr'!N2/'BNVP-LDVs-psgr'!$D$2)</f>
        <v>636486.01674969634</v>
      </c>
      <c r="O2" s="48">
        <f>$D$2*('BNVP-LDVs-psgr'!O2/'BNVP-LDVs-psgr'!$D$2)</f>
        <v>630121.15658219939</v>
      </c>
      <c r="P2" s="48">
        <f>$D$2*('BNVP-LDVs-psgr'!P2/'BNVP-LDVs-psgr'!$D$2)</f>
        <v>623819.94501637726</v>
      </c>
      <c r="Q2" s="48">
        <f>$D$2*('BNVP-LDVs-psgr'!Q2/'BNVP-LDVs-psgr'!$D$2)</f>
        <v>617581.7455662135</v>
      </c>
      <c r="R2" s="48">
        <f>$D$2*('BNVP-LDVs-psgr'!R2/'BNVP-LDVs-psgr'!$D$2)</f>
        <v>611405.92811055144</v>
      </c>
      <c r="S2" s="48">
        <f>$D$2*('BNVP-LDVs-psgr'!S2/'BNVP-LDVs-psgr'!$D$2)</f>
        <v>605291.86882944591</v>
      </c>
      <c r="T2" s="48">
        <f>$D$2*('BNVP-LDVs-psgr'!T2/'BNVP-LDVs-psgr'!$D$2)</f>
        <v>599238.95014115144</v>
      </c>
      <c r="U2" s="48">
        <f>$D$2*('BNVP-LDVs-psgr'!U2/'BNVP-LDVs-psgr'!$D$2)</f>
        <v>593246.56063973985</v>
      </c>
      <c r="V2" s="48">
        <f>$D$2*('BNVP-LDVs-psgr'!V2/'BNVP-LDVs-psgr'!$D$2)</f>
        <v>587314.09503334237</v>
      </c>
      <c r="W2" s="48">
        <f>$D$2*('BNVP-LDVs-psgr'!W2/'BNVP-LDVs-psgr'!$D$2)</f>
        <v>581440.95408300904</v>
      </c>
      <c r="X2" s="48">
        <f>$D$2*('BNVP-LDVs-psgr'!X2/'BNVP-LDVs-psgr'!$D$2)</f>
        <v>575626.54454217886</v>
      </c>
      <c r="Y2" s="48">
        <f>$D$2*('BNVP-LDVs-psgr'!Y2/'BNVP-LDVs-psgr'!$D$2)</f>
        <v>569870.27909675706</v>
      </c>
      <c r="Z2" s="48">
        <f>$D$2*('BNVP-LDVs-psgr'!Z2/'BNVP-LDVs-psgr'!$D$2)</f>
        <v>564171.57630578941</v>
      </c>
      <c r="AA2" s="48">
        <f>$D$2*('BNVP-LDVs-psgr'!AA2/'BNVP-LDVs-psgr'!$D$2)</f>
        <v>558529.86054273148</v>
      </c>
      <c r="AB2" s="48">
        <f>$D$2*('BNVP-LDVs-psgr'!AB2/'BNVP-LDVs-psgr'!$D$2)</f>
        <v>552944.56193730421</v>
      </c>
      <c r="AC2" s="48">
        <f>$D$2*('BNVP-LDVs-psgr'!AC2/'BNVP-LDVs-psgr'!$D$2)</f>
        <v>547415.1163179311</v>
      </c>
      <c r="AD2" s="48">
        <f>$D$2*('BNVP-LDVs-psgr'!AD2/'BNVP-LDVs-psgr'!$D$2)</f>
        <v>541940.96515475179</v>
      </c>
      <c r="AE2" s="48">
        <f>$D$2*('BNVP-LDVs-psgr'!AE2/'BNVP-LDVs-psgr'!$D$2)</f>
        <v>536521.55550320435</v>
      </c>
      <c r="AF2" s="48">
        <f>$D$2*('BNVP-LDVs-psgr'!AF2/'BNVP-LDVs-psgr'!$D$2)</f>
        <v>531156.33994817233</v>
      </c>
      <c r="AG2" s="48">
        <f>$D$2*('BNVP-LDVs-psgr'!AG2/'BNVP-LDVs-psgr'!$D$2)</f>
        <v>525844.77654869051</v>
      </c>
      <c r="AH2" s="48">
        <f>$D$2*('BNVP-LDVs-psgr'!AH2/'BNVP-LDVs-psgr'!$D$2)</f>
        <v>520586.32878320361</v>
      </c>
      <c r="AI2" s="48">
        <f>$D$2*('BNVP-LDVs-psgr'!AI2/'BNVP-LDVs-psgr'!$D$2)</f>
        <v>515380.46549537155</v>
      </c>
      <c r="AJ2" s="48">
        <f>$D$2*('BNVP-LDVs-psgr'!AJ2/'BNVP-LDVs-psgr'!$D$2)</f>
        <v>510226.66084041784</v>
      </c>
      <c r="AK2" s="48">
        <f>$D$2*('BNVP-LDVs-psgr'!AK2/'BNVP-LDVs-psgr'!$D$2)</f>
        <v>505124.39423201361</v>
      </c>
      <c r="AL2" s="11"/>
    </row>
    <row r="3" spans="1:38" x14ac:dyDescent="0.25">
      <c r="A3" t="s">
        <v>1</v>
      </c>
      <c r="B3" s="48">
        <f>$D$3</f>
        <v>81492.091438567179</v>
      </c>
      <c r="C3" s="48">
        <f>$D$3</f>
        <v>81492.091438567179</v>
      </c>
      <c r="D3" s="48">
        <f>D5*('BNVP-LDVs-frgt'!D3/'BNVP-LDVs-frgt'!D5)</f>
        <v>81492.091438567179</v>
      </c>
      <c r="E3" s="48">
        <f>E5*('BNVP-LDVs-frgt'!E3/'BNVP-LDVs-frgt'!E5)</f>
        <v>81448.854274754645</v>
      </c>
      <c r="F3" s="48">
        <f>F5*('BNVP-LDVs-frgt'!E3/'BNVP-LDVs-frgt'!E5)</f>
        <v>81448.854274754645</v>
      </c>
      <c r="G3" s="48">
        <f>G5*('BNVP-LDVs-frgt'!G3/'BNVP-LDVs-frgt'!G5)</f>
        <v>81964.034493176921</v>
      </c>
      <c r="H3" s="48">
        <f>H5*('BNVP-LDVs-frgt'!H3/'BNVP-LDVs-frgt'!H5)</f>
        <v>82149.964678613993</v>
      </c>
      <c r="I3" s="48">
        <f>I5*('BNVP-LDVs-frgt'!I3/'BNVP-LDVs-frgt'!I5)</f>
        <v>82408.358600524138</v>
      </c>
      <c r="J3" s="48">
        <f>J5*('BNVP-LDVs-frgt'!J3/'BNVP-LDVs-frgt'!J5)</f>
        <v>82628.407752879401</v>
      </c>
      <c r="K3" s="48">
        <f>K5*('BNVP-LDVs-frgt'!K3/'BNVP-LDVs-frgt'!K5)</f>
        <v>82926.465369813814</v>
      </c>
      <c r="L3" s="48">
        <f>L5*('BNVP-LDVs-frgt'!L3/'BNVP-LDVs-frgt'!L5)</f>
        <v>83068.790238947287</v>
      </c>
      <c r="M3" s="48">
        <f>M5*('BNVP-LDVs-frgt'!M3/'BNVP-LDVs-frgt'!M5)</f>
        <v>83027.925231351546</v>
      </c>
      <c r="N3" s="48">
        <f>N5*('BNVP-LDVs-frgt'!N3/'BNVP-LDVs-frgt'!N5)</f>
        <v>82956.775233177177</v>
      </c>
      <c r="O3" s="48">
        <f>O5*('BNVP-LDVs-frgt'!O3/'BNVP-LDVs-frgt'!O5)</f>
        <v>82898.628275079289</v>
      </c>
      <c r="P3" s="48">
        <f>P5*('BNVP-LDVs-frgt'!P3/'BNVP-LDVs-frgt'!P5)</f>
        <v>82874.389385361937</v>
      </c>
      <c r="Q3" s="48">
        <f>Q5*('BNVP-LDVs-frgt'!Q3/'BNVP-LDVs-frgt'!Q5)</f>
        <v>82870.300739823768</v>
      </c>
      <c r="R3" s="48">
        <f>R5*('BNVP-LDVs-frgt'!R3/'BNVP-LDVs-frgt'!R5)</f>
        <v>82865.329419854781</v>
      </c>
      <c r="S3" s="48">
        <f>S5*('BNVP-LDVs-frgt'!S3/'BNVP-LDVs-frgt'!S5)</f>
        <v>82883.368528570951</v>
      </c>
      <c r="T3" s="48">
        <f>T5*('BNVP-LDVs-frgt'!T3/'BNVP-LDVs-frgt'!T5)</f>
        <v>82926.462357750614</v>
      </c>
      <c r="U3" s="48">
        <f>U5*('BNVP-LDVs-frgt'!U3/'BNVP-LDVs-frgt'!U5)</f>
        <v>82932.220775874084</v>
      </c>
      <c r="V3" s="48">
        <f>V5*('BNVP-LDVs-frgt'!V3/'BNVP-LDVs-frgt'!V5)</f>
        <v>82935.50839350227</v>
      </c>
      <c r="W3" s="48">
        <f>W5*('BNVP-LDVs-frgt'!W3/'BNVP-LDVs-frgt'!W5)</f>
        <v>82938.30757480691</v>
      </c>
      <c r="X3" s="48">
        <f>X5*('BNVP-LDVs-frgt'!X3/'BNVP-LDVs-frgt'!X5)</f>
        <v>82945.720350937772</v>
      </c>
      <c r="Y3" s="48">
        <f>Y5*('BNVP-LDVs-frgt'!Y3/'BNVP-LDVs-frgt'!Y5)</f>
        <v>82944.929651633269</v>
      </c>
      <c r="Z3" s="48">
        <f>Z5*('BNVP-LDVs-frgt'!Z3/'BNVP-LDVs-frgt'!Z5)</f>
        <v>82958.370546369377</v>
      </c>
      <c r="AA3" s="48">
        <f>AA5*('BNVP-LDVs-frgt'!AA3/'BNVP-LDVs-frgt'!AA5)</f>
        <v>82969.687171562182</v>
      </c>
      <c r="AB3" s="48">
        <f>AB5*('BNVP-LDVs-frgt'!AB3/'BNVP-LDVs-frgt'!AB5)</f>
        <v>83084.033363780312</v>
      </c>
      <c r="AC3" s="48">
        <f>AC5*('BNVP-LDVs-frgt'!AC3/'BNVP-LDVs-frgt'!AC5)</f>
        <v>83104.789165271184</v>
      </c>
      <c r="AD3" s="48">
        <f>AD5*('BNVP-LDVs-frgt'!AD3/'BNVP-LDVs-frgt'!AD5)</f>
        <v>83124.351683767978</v>
      </c>
      <c r="AE3" s="48">
        <f>AE5*('BNVP-LDVs-frgt'!AE3/'BNVP-LDVs-frgt'!AE5)</f>
        <v>83143.598106105259</v>
      </c>
      <c r="AF3" s="48">
        <f>AF5*('BNVP-LDVs-frgt'!AF3/'BNVP-LDVs-frgt'!AF5)</f>
        <v>83131.617530355303</v>
      </c>
      <c r="AG3" s="48">
        <f>AG5*('BNVP-LDVs-frgt'!AG3/'BNVP-LDVs-frgt'!AG5)</f>
        <v>83149.33460644864</v>
      </c>
      <c r="AH3" s="48">
        <f>AH5*('BNVP-LDVs-frgt'!AH3/'BNVP-LDVs-frgt'!AH5)</f>
        <v>83168.398585447954</v>
      </c>
      <c r="AI3" s="48">
        <f>AI5*('BNVP-LDVs-frgt'!AI3/'BNVP-LDVs-frgt'!AI5)</f>
        <v>83191.357232477632</v>
      </c>
      <c r="AJ3" s="48">
        <f>AJ5*('BNVP-LDVs-frgt'!AJ3/'BNVP-LDVs-frgt'!AJ5)</f>
        <v>83216.688364015892</v>
      </c>
      <c r="AK3" s="48">
        <f>AK5*('BNVP-LDVs-frgt'!AK3/'BNVP-LDVs-frgt'!AK5)</f>
        <v>83242.755238476762</v>
      </c>
      <c r="AL3" s="11"/>
    </row>
    <row r="4" spans="1:38" x14ac:dyDescent="0.25">
      <c r="A4" t="s">
        <v>2</v>
      </c>
      <c r="B4" s="48">
        <f>$D$4</f>
        <v>80000</v>
      </c>
      <c r="C4" s="48">
        <f>$D$4</f>
        <v>80000</v>
      </c>
      <c r="D4" s="48">
        <f>D5</f>
        <v>80000</v>
      </c>
      <c r="E4" s="48">
        <f t="shared" ref="E4:AK4" si="0">E5</f>
        <v>80000</v>
      </c>
      <c r="F4" s="48">
        <f t="shared" si="0"/>
        <v>80000</v>
      </c>
      <c r="G4" s="48">
        <f t="shared" si="0"/>
        <v>80000</v>
      </c>
      <c r="H4" s="48">
        <f t="shared" si="0"/>
        <v>80000</v>
      </c>
      <c r="I4" s="48">
        <f t="shared" si="0"/>
        <v>80000</v>
      </c>
      <c r="J4" s="48">
        <f t="shared" si="0"/>
        <v>80000</v>
      </c>
      <c r="K4" s="48">
        <f t="shared" si="0"/>
        <v>80000</v>
      </c>
      <c r="L4" s="48">
        <f t="shared" si="0"/>
        <v>80000</v>
      </c>
      <c r="M4" s="48">
        <f t="shared" si="0"/>
        <v>80000</v>
      </c>
      <c r="N4" s="48">
        <f t="shared" si="0"/>
        <v>80000</v>
      </c>
      <c r="O4" s="48">
        <f t="shared" si="0"/>
        <v>80000</v>
      </c>
      <c r="P4" s="48">
        <f t="shared" si="0"/>
        <v>80000</v>
      </c>
      <c r="Q4" s="48">
        <f t="shared" si="0"/>
        <v>80000</v>
      </c>
      <c r="R4" s="48">
        <f t="shared" si="0"/>
        <v>80000</v>
      </c>
      <c r="S4" s="48">
        <f t="shared" si="0"/>
        <v>80000</v>
      </c>
      <c r="T4" s="48">
        <f t="shared" si="0"/>
        <v>80000</v>
      </c>
      <c r="U4" s="48">
        <f t="shared" si="0"/>
        <v>80000</v>
      </c>
      <c r="V4" s="48">
        <f t="shared" si="0"/>
        <v>80000</v>
      </c>
      <c r="W4" s="48">
        <f t="shared" si="0"/>
        <v>80000</v>
      </c>
      <c r="X4" s="48">
        <f t="shared" si="0"/>
        <v>80000</v>
      </c>
      <c r="Y4" s="48">
        <f t="shared" si="0"/>
        <v>80000</v>
      </c>
      <c r="Z4" s="48">
        <f t="shared" si="0"/>
        <v>80000</v>
      </c>
      <c r="AA4" s="48">
        <f t="shared" si="0"/>
        <v>80000</v>
      </c>
      <c r="AB4" s="48">
        <f t="shared" si="0"/>
        <v>80000</v>
      </c>
      <c r="AC4" s="48">
        <f t="shared" si="0"/>
        <v>80000</v>
      </c>
      <c r="AD4" s="48">
        <f t="shared" si="0"/>
        <v>80000</v>
      </c>
      <c r="AE4" s="48">
        <f t="shared" si="0"/>
        <v>80000</v>
      </c>
      <c r="AF4" s="48">
        <f t="shared" si="0"/>
        <v>80000</v>
      </c>
      <c r="AG4" s="48">
        <f t="shared" si="0"/>
        <v>80000</v>
      </c>
      <c r="AH4" s="48">
        <f t="shared" si="0"/>
        <v>80000</v>
      </c>
      <c r="AI4" s="48">
        <f t="shared" si="0"/>
        <v>80000</v>
      </c>
      <c r="AJ4" s="48">
        <f t="shared" si="0"/>
        <v>80000</v>
      </c>
      <c r="AK4" s="48">
        <f t="shared" si="0"/>
        <v>80000</v>
      </c>
      <c r="AL4" s="11"/>
    </row>
    <row r="5" spans="1:38" x14ac:dyDescent="0.25">
      <c r="A5" t="s">
        <v>3</v>
      </c>
      <c r="B5" s="49">
        <f>'psgr-road'!B20</f>
        <v>80000</v>
      </c>
      <c r="C5" s="48">
        <f>'psgr-road'!C20</f>
        <v>80000</v>
      </c>
      <c r="D5" s="48">
        <f>'psgr-road'!D20</f>
        <v>80000</v>
      </c>
      <c r="E5" s="48">
        <f>'psgr-road'!E20</f>
        <v>80000</v>
      </c>
      <c r="F5" s="48">
        <f>'psgr-road'!F20</f>
        <v>80000</v>
      </c>
      <c r="G5" s="48">
        <f>'psgr-road'!G20</f>
        <v>80000</v>
      </c>
      <c r="H5" s="48">
        <f>'psgr-road'!H20</f>
        <v>80000</v>
      </c>
      <c r="I5" s="48">
        <f>'psgr-road'!I20</f>
        <v>80000</v>
      </c>
      <c r="J5" s="48">
        <f>'psgr-road'!J20</f>
        <v>80000</v>
      </c>
      <c r="K5" s="48">
        <f>'psgr-road'!K20</f>
        <v>80000</v>
      </c>
      <c r="L5" s="48">
        <f>'psgr-road'!L20</f>
        <v>80000</v>
      </c>
      <c r="M5" s="48">
        <f>'psgr-road'!M20</f>
        <v>80000</v>
      </c>
      <c r="N5" s="48">
        <f>'psgr-road'!N20</f>
        <v>80000</v>
      </c>
      <c r="O5" s="48">
        <f>'psgr-road'!O20</f>
        <v>80000</v>
      </c>
      <c r="P5" s="48">
        <f>'psgr-road'!P20</f>
        <v>80000</v>
      </c>
      <c r="Q5" s="48">
        <f>'psgr-road'!Q20</f>
        <v>80000</v>
      </c>
      <c r="R5" s="48">
        <f>'psgr-road'!R20</f>
        <v>80000</v>
      </c>
      <c r="S5" s="48">
        <f>'psgr-road'!S20</f>
        <v>80000</v>
      </c>
      <c r="T5" s="48">
        <f>'psgr-road'!T20</f>
        <v>80000</v>
      </c>
      <c r="U5" s="48">
        <f>'psgr-road'!U20</f>
        <v>80000</v>
      </c>
      <c r="V5" s="48">
        <f>'psgr-road'!V20</f>
        <v>80000</v>
      </c>
      <c r="W5" s="48">
        <f>'psgr-road'!W20</f>
        <v>80000</v>
      </c>
      <c r="X5" s="48">
        <f>'psgr-road'!X20</f>
        <v>80000</v>
      </c>
      <c r="Y5" s="48">
        <f>'psgr-road'!Y20</f>
        <v>80000</v>
      </c>
      <c r="Z5" s="48">
        <f>'psgr-road'!Z20</f>
        <v>80000</v>
      </c>
      <c r="AA5" s="48">
        <f>'psgr-road'!AA20</f>
        <v>80000</v>
      </c>
      <c r="AB5" s="48">
        <f>'psgr-road'!AB20</f>
        <v>80000</v>
      </c>
      <c r="AC5" s="48">
        <f>'psgr-road'!AC20</f>
        <v>80000</v>
      </c>
      <c r="AD5" s="48">
        <f>'psgr-road'!AD20</f>
        <v>80000</v>
      </c>
      <c r="AE5" s="48">
        <f>'psgr-road'!AE20</f>
        <v>80000</v>
      </c>
      <c r="AF5" s="48">
        <f>'psgr-road'!AF20</f>
        <v>80000</v>
      </c>
      <c r="AG5" s="48">
        <f>'psgr-road'!AG20</f>
        <v>80000</v>
      </c>
      <c r="AH5" s="48">
        <f>'psgr-road'!AH20</f>
        <v>80000</v>
      </c>
      <c r="AI5" s="48">
        <f>'psgr-road'!AI20</f>
        <v>80000</v>
      </c>
      <c r="AJ5" s="48">
        <f>'psgr-road'!AJ20</f>
        <v>80000</v>
      </c>
      <c r="AK5" s="48">
        <f>'psgr-road'!AK20</f>
        <v>80000</v>
      </c>
      <c r="AL5" s="11"/>
    </row>
    <row r="6" spans="1:38" x14ac:dyDescent="0.25">
      <c r="A6" t="s">
        <v>4</v>
      </c>
      <c r="B6" s="48">
        <f>$D$6</f>
        <v>333333.33333333337</v>
      </c>
      <c r="C6" s="48">
        <f>$D$6</f>
        <v>333333.33333333337</v>
      </c>
      <c r="D6" s="48">
        <f>D5*('BNVP-LDVs-psgr'!D6/'BNVP-LDVs-psgr'!D5)</f>
        <v>333333.33333333337</v>
      </c>
      <c r="E6" s="48">
        <f>E5*('BNVP-LDVs-psgr'!E6/'BNVP-LDVs-psgr'!E5)</f>
        <v>330000</v>
      </c>
      <c r="F6" s="48">
        <f>F5*('BNVP-LDVs-psgr'!E6/'BNVP-LDVs-psgr'!E5)</f>
        <v>330000</v>
      </c>
      <c r="G6" s="48">
        <f>G5*('BNVP-LDVs-psgr'!G6/'BNVP-LDVs-psgr'!G5)</f>
        <v>323433</v>
      </c>
      <c r="H6" s="48">
        <f>H5*('BNVP-LDVs-psgr'!H6/'BNVP-LDVs-psgr'!H5)</f>
        <v>320198.67000000004</v>
      </c>
      <c r="I6" s="48">
        <f>I5*('BNVP-LDVs-psgr'!I6/'BNVP-LDVs-psgr'!I5)</f>
        <v>316996.68330000003</v>
      </c>
      <c r="J6" s="48">
        <f>J5*('BNVP-LDVs-psgr'!J6/'BNVP-LDVs-psgr'!J5)</f>
        <v>313826.71646700002</v>
      </c>
      <c r="K6" s="48">
        <f>K5*('BNVP-LDVs-psgr'!K6/'BNVP-LDVs-psgr'!K5)</f>
        <v>310688.44930233003</v>
      </c>
      <c r="L6" s="48">
        <f>L5*('BNVP-LDVs-psgr'!L6/'BNVP-LDVs-psgr'!L5)</f>
        <v>307581.5648093067</v>
      </c>
      <c r="M6" s="48">
        <f>M5*('BNVP-LDVs-psgr'!M6/'BNVP-LDVs-psgr'!M5)</f>
        <v>304505.74916121364</v>
      </c>
      <c r="N6" s="48">
        <f>N5*('BNVP-LDVs-psgr'!N6/'BNVP-LDVs-psgr'!N5)</f>
        <v>301460.69166960148</v>
      </c>
      <c r="O6" s="48">
        <f>O5*('BNVP-LDVs-psgr'!O6/'BNVP-LDVs-psgr'!O5)</f>
        <v>298446.08475290547</v>
      </c>
      <c r="P6" s="48">
        <f>P5*('BNVP-LDVs-psgr'!P6/'BNVP-LDVs-psgr'!P5)</f>
        <v>295461.62390537647</v>
      </c>
      <c r="Q6" s="48">
        <f>Q5*('BNVP-LDVs-psgr'!Q6/'BNVP-LDVs-psgr'!Q5)</f>
        <v>292507.00766632269</v>
      </c>
      <c r="R6" s="48">
        <f>R5*('BNVP-LDVs-psgr'!R6/'BNVP-LDVs-psgr'!R5)</f>
        <v>289581.93758965941</v>
      </c>
      <c r="S6" s="48">
        <f>S5*('BNVP-LDVs-psgr'!S6/'BNVP-LDVs-psgr'!S5)</f>
        <v>286686.11821376282</v>
      </c>
      <c r="T6" s="48">
        <f>T5*('BNVP-LDVs-psgr'!T6/'BNVP-LDVs-psgr'!T5)</f>
        <v>283819.25703162525</v>
      </c>
      <c r="U6" s="48">
        <f>U5*('BNVP-LDVs-psgr'!U6/'BNVP-LDVs-psgr'!U5)</f>
        <v>280981.06446130894</v>
      </c>
      <c r="V6" s="48">
        <f>V5*('BNVP-LDVs-psgr'!V6/'BNVP-LDVs-psgr'!V5)</f>
        <v>278171.25381669588</v>
      </c>
      <c r="W6" s="48">
        <f>W5*('BNVP-LDVs-psgr'!W6/'BNVP-LDVs-psgr'!W5)</f>
        <v>275389.54127852892</v>
      </c>
      <c r="X6" s="48">
        <f>X5*('BNVP-LDVs-psgr'!X6/'BNVP-LDVs-psgr'!X5)</f>
        <v>272635.64586574363</v>
      </c>
      <c r="Y6" s="48">
        <f>Y5*('BNVP-LDVs-psgr'!Y6/'BNVP-LDVs-psgr'!Y5)</f>
        <v>269909.28940708615</v>
      </c>
      <c r="Z6" s="48">
        <f>Z5*('BNVP-LDVs-psgr'!Z6/'BNVP-LDVs-psgr'!Z5)</f>
        <v>267210.19651301531</v>
      </c>
      <c r="AA6" s="48">
        <f>AA5*('BNVP-LDVs-psgr'!AA6/'BNVP-LDVs-psgr'!AA5)</f>
        <v>264538.09454788512</v>
      </c>
      <c r="AB6" s="48">
        <f>AB5*('BNVP-LDVs-psgr'!AB6/'BNVP-LDVs-psgr'!AB5)</f>
        <v>261892.71360240629</v>
      </c>
      <c r="AC6" s="48">
        <f>AC5*('BNVP-LDVs-psgr'!AC6/'BNVP-LDVs-psgr'!AC5)</f>
        <v>259273.78646638221</v>
      </c>
      <c r="AD6" s="48">
        <f>AD5*('BNVP-LDVs-psgr'!AD6/'BNVP-LDVs-psgr'!AD5)</f>
        <v>256681.04860171842</v>
      </c>
      <c r="AE6" s="48">
        <f>AE5*('BNVP-LDVs-psgr'!AE6/'BNVP-LDVs-psgr'!AE5)</f>
        <v>254114.23811570121</v>
      </c>
      <c r="AF6" s="48">
        <f>AF5*('BNVP-LDVs-psgr'!AF6/'BNVP-LDVs-psgr'!AF5)</f>
        <v>251573.09573454419</v>
      </c>
      <c r="AG6" s="48">
        <f>AG5*('BNVP-LDVs-psgr'!AG6/'BNVP-LDVs-psgr'!AG5)</f>
        <v>249057.36477719876</v>
      </c>
      <c r="AH6" s="48">
        <f>AH5*('BNVP-LDVs-psgr'!AH6/'BNVP-LDVs-psgr'!AH5)</f>
        <v>246566.79112942677</v>
      </c>
      <c r="AI6" s="48">
        <f>AI5*('BNVP-LDVs-psgr'!AI6/'BNVP-LDVs-psgr'!AI5)</f>
        <v>244101.12321813247</v>
      </c>
      <c r="AJ6" s="48">
        <f>AJ5*('BNVP-LDVs-psgr'!AJ6/'BNVP-LDVs-psgr'!AJ5)</f>
        <v>241660.11198595114</v>
      </c>
      <c r="AK6" s="48">
        <f>AK5*('BNVP-LDVs-psgr'!AK6/'BNVP-LDVs-psgr'!AK5)</f>
        <v>239243.51086609164</v>
      </c>
      <c r="AL6" s="11"/>
    </row>
    <row r="7" spans="1:38" s="12" customFormat="1" x14ac:dyDescent="0.25">
      <c r="A7" s="12" t="s">
        <v>1143</v>
      </c>
      <c r="B7" s="50">
        <f>$D$7</f>
        <v>175396.48219555555</v>
      </c>
      <c r="C7" s="50">
        <f>$D$7</f>
        <v>175396.48219555555</v>
      </c>
      <c r="D7" s="50">
        <f>D$5*('BNVP-LDVs-psgr'!D7/'BNVP-LDVs-psgr'!D$4)</f>
        <v>175396.48219555555</v>
      </c>
      <c r="E7" s="50">
        <f>E$5*('BNVP-LDVs-psgr'!E7/'BNVP-LDVs-psgr'!E$4)</f>
        <v>176651.65605333331</v>
      </c>
      <c r="F7" s="50">
        <f>F$5*('BNVP-LDVs-psgr'!F7/'BNVP-LDVs-psgr'!F$4)</f>
        <v>178310.95196444445</v>
      </c>
      <c r="G7" s="50">
        <f>G$5*('BNVP-LDVs-psgr'!G7/'BNVP-LDVs-psgr'!G$4)</f>
        <v>180373.61435555556</v>
      </c>
      <c r="H7" s="50">
        <f>H$5*('BNVP-LDVs-psgr'!H7/'BNVP-LDVs-psgr'!H$4)</f>
        <v>181852.31605333334</v>
      </c>
      <c r="I7" s="50">
        <f>I$5*('BNVP-LDVs-psgr'!I7/'BNVP-LDVs-psgr'!I$4)</f>
        <v>183679.90170666666</v>
      </c>
      <c r="J7" s="50">
        <f>J$5*('BNVP-LDVs-psgr'!J7/'BNVP-LDVs-psgr'!J$4)</f>
        <v>185354.95904000005</v>
      </c>
      <c r="K7" s="50">
        <f>K$5*('BNVP-LDVs-psgr'!K7/'BNVP-LDVs-psgr'!K$4)</f>
        <v>186128.74331555559</v>
      </c>
      <c r="L7" s="50">
        <f>L$5*('BNVP-LDVs-psgr'!L7/'BNVP-LDVs-psgr'!L$4)</f>
        <v>187844.32131555557</v>
      </c>
      <c r="M7" s="50">
        <f>M$5*('BNVP-LDVs-psgr'!M7/'BNVP-LDVs-psgr'!M$4)</f>
        <v>188336.76014222225</v>
      </c>
      <c r="N7" s="50">
        <f>N$5*('BNVP-LDVs-psgr'!N7/'BNVP-LDVs-psgr'!N$4)</f>
        <v>188733.36708444447</v>
      </c>
      <c r="O7" s="50">
        <f>O$5*('BNVP-LDVs-psgr'!O7/'BNVP-LDVs-psgr'!O$4)</f>
        <v>189165.32348444444</v>
      </c>
      <c r="P7" s="50">
        <f>P$5*('BNVP-LDVs-psgr'!P7/'BNVP-LDVs-psgr'!P$4)</f>
        <v>189561.65013333337</v>
      </c>
      <c r="Q7" s="50">
        <f>Q$5*('BNVP-LDVs-psgr'!Q7/'BNVP-LDVs-psgr'!Q$4)</f>
        <v>189979.34813333338</v>
      </c>
      <c r="R7" s="50">
        <f>R$5*('BNVP-LDVs-psgr'!R7/'BNVP-LDVs-psgr'!R$4)</f>
        <v>190387.78020444443</v>
      </c>
      <c r="S7" s="50">
        <f>S$5*('BNVP-LDVs-psgr'!S7/'BNVP-LDVs-psgr'!S$4)</f>
        <v>190791.73570666666</v>
      </c>
      <c r="T7" s="50">
        <f>T$5*('BNVP-LDVs-psgr'!T7/'BNVP-LDVs-psgr'!T$4)</f>
        <v>191196.51177777781</v>
      </c>
      <c r="U7" s="50">
        <f>U$5*('BNVP-LDVs-psgr'!U7/'BNVP-LDVs-psgr'!U$4)</f>
        <v>191350.83559999999</v>
      </c>
      <c r="V7" s="50">
        <f>V$5*('BNVP-LDVs-psgr'!V7/'BNVP-LDVs-psgr'!V$4)</f>
        <v>191455.54344000001</v>
      </c>
      <c r="W7" s="50">
        <f>W$5*('BNVP-LDVs-psgr'!W7/'BNVP-LDVs-psgr'!W$4)</f>
        <v>191554.27168888893</v>
      </c>
      <c r="X7" s="50">
        <f>X$5*('BNVP-LDVs-psgr'!X7/'BNVP-LDVs-psgr'!X$4)</f>
        <v>191660.41755555558</v>
      </c>
      <c r="Y7" s="50">
        <f>Y$5*('BNVP-LDVs-psgr'!Y7/'BNVP-LDVs-psgr'!Y$4)</f>
        <v>191759.85669333336</v>
      </c>
      <c r="Z7" s="50">
        <f>Z$5*('BNVP-LDVs-psgr'!Z7/'BNVP-LDVs-psgr'!Z$4)</f>
        <v>191856.44415111109</v>
      </c>
      <c r="AA7" s="50">
        <f>AA$5*('BNVP-LDVs-psgr'!AA7/'BNVP-LDVs-psgr'!AA$4)</f>
        <v>191951.88606222221</v>
      </c>
      <c r="AB7" s="50">
        <f>AB$5*('BNVP-LDVs-psgr'!AB7/'BNVP-LDVs-psgr'!AB$4)</f>
        <v>192049.24940444445</v>
      </c>
      <c r="AC7" s="50">
        <f>AC$5*('BNVP-LDVs-psgr'!AC7/'BNVP-LDVs-psgr'!AC$4)</f>
        <v>192141.44966222221</v>
      </c>
      <c r="AD7" s="50">
        <f>AD$5*('BNVP-LDVs-psgr'!AD7/'BNVP-LDVs-psgr'!AD$4)</f>
        <v>192240.54757333332</v>
      </c>
      <c r="AE7" s="50">
        <f>AE$5*('BNVP-LDVs-psgr'!AE7/'BNVP-LDVs-psgr'!AE$4)</f>
        <v>192340.73009777773</v>
      </c>
      <c r="AF7" s="50">
        <f>AF$5*('BNVP-LDVs-psgr'!AF7/'BNVP-LDVs-psgr'!AF$4)</f>
        <v>192439.00744000002</v>
      </c>
      <c r="AG7" s="50">
        <f>AG$5*('BNVP-LDVs-psgr'!AG7/'BNVP-LDVs-psgr'!AG$4)</f>
        <v>192535.56240000002</v>
      </c>
      <c r="AH7" s="50">
        <f>AH$5*('BNVP-LDVs-psgr'!AH7/'BNVP-LDVs-psgr'!AH$4)</f>
        <v>192632.84855999998</v>
      </c>
      <c r="AI7" s="50">
        <f>AI$5*('BNVP-LDVs-psgr'!AI7/'BNVP-LDVs-psgr'!AI$4)</f>
        <v>192725.03663111108</v>
      </c>
      <c r="AJ7" s="50">
        <f>AJ$5*('BNVP-LDVs-psgr'!AJ7/'BNVP-LDVs-psgr'!AJ$4)</f>
        <v>192819.53204444444</v>
      </c>
      <c r="AK7" s="50">
        <f>AK$5*('BNVP-LDVs-psgr'!AK7/'BNVP-LDVs-psgr'!AK$4)</f>
        <v>192885.90063111109</v>
      </c>
      <c r="AL7" s="37"/>
    </row>
    <row r="8" spans="1:38" s="12" customFormat="1" x14ac:dyDescent="0.25">
      <c r="A8" s="12" t="s">
        <v>1144</v>
      </c>
      <c r="B8" s="50">
        <f>$D$8</f>
        <v>318541.34603912133</v>
      </c>
      <c r="C8" s="50">
        <f>$D$8</f>
        <v>318541.34603912133</v>
      </c>
      <c r="D8" s="50">
        <f>D$5*('BNVP-LDVs-psgr'!D8/'BNVP-LDVs-psgr'!D$4)</f>
        <v>318541.34603912133</v>
      </c>
      <c r="E8" s="50">
        <f>E$5*('BNVP-LDVs-psgr'!E8/'BNVP-LDVs-psgr'!E$4)</f>
        <v>315355.93257873016</v>
      </c>
      <c r="F8" s="50">
        <f>F$5*('BNVP-LDVs-psgr'!F8/'BNVP-LDVs-psgr'!F$4)</f>
        <v>312202.37325294287</v>
      </c>
      <c r="G8" s="50">
        <f>G$5*('BNVP-LDVs-psgr'!G8/'BNVP-LDVs-psgr'!G$4)</f>
        <v>309080.34952041344</v>
      </c>
      <c r="H8" s="50">
        <f>H$5*('BNVP-LDVs-psgr'!H8/'BNVP-LDVs-psgr'!H$4)</f>
        <v>305989.54602520936</v>
      </c>
      <c r="I8" s="50">
        <f>I$5*('BNVP-LDVs-psgr'!I8/'BNVP-LDVs-psgr'!I$4)</f>
        <v>302929.65056495724</v>
      </c>
      <c r="J8" s="50">
        <f>J$5*('BNVP-LDVs-psgr'!J8/'BNVP-LDVs-psgr'!J$4)</f>
        <v>299900.35405930766</v>
      </c>
      <c r="K8" s="50">
        <f>K$5*('BNVP-LDVs-psgr'!K8/'BNVP-LDVs-psgr'!K$4)</f>
        <v>296901.35051871452</v>
      </c>
      <c r="L8" s="50">
        <f>L$5*('BNVP-LDVs-psgr'!L8/'BNVP-LDVs-psgr'!L$4)</f>
        <v>293932.3370135274</v>
      </c>
      <c r="M8" s="50">
        <f>M$5*('BNVP-LDVs-psgr'!M8/'BNVP-LDVs-psgr'!M$4)</f>
        <v>290993.01364339213</v>
      </c>
      <c r="N8" s="50">
        <f>N$5*('BNVP-LDVs-psgr'!N8/'BNVP-LDVs-psgr'!N$4)</f>
        <v>288083.08350695821</v>
      </c>
      <c r="O8" s="50">
        <f>O$5*('BNVP-LDVs-psgr'!O8/'BNVP-LDVs-psgr'!O$4)</f>
        <v>285202.25267188862</v>
      </c>
      <c r="P8" s="50">
        <f>P$5*('BNVP-LDVs-psgr'!P8/'BNVP-LDVs-psgr'!P$4)</f>
        <v>282350.23014516971</v>
      </c>
      <c r="Q8" s="50">
        <f>Q$5*('BNVP-LDVs-psgr'!Q8/'BNVP-LDVs-psgr'!Q$4)</f>
        <v>279526.72784371802</v>
      </c>
      <c r="R8" s="50">
        <f>R$5*('BNVP-LDVs-psgr'!R8/'BNVP-LDVs-psgr'!R$4)</f>
        <v>276731.46056528081</v>
      </c>
      <c r="S8" s="50">
        <f>S$5*('BNVP-LDVs-psgr'!S8/'BNVP-LDVs-psgr'!S$4)</f>
        <v>273964.14595962805</v>
      </c>
      <c r="T8" s="50">
        <f>T$5*('BNVP-LDVs-psgr'!T8/'BNVP-LDVs-psgr'!T$4)</f>
        <v>271224.5045000317</v>
      </c>
      <c r="U8" s="50">
        <f>U$5*('BNVP-LDVs-psgr'!U8/'BNVP-LDVs-psgr'!U$4)</f>
        <v>268512.25945503142</v>
      </c>
      <c r="V8" s="50">
        <f>V$5*('BNVP-LDVs-psgr'!V8/'BNVP-LDVs-psgr'!V$4)</f>
        <v>265827.13686048111</v>
      </c>
      <c r="W8" s="50">
        <f>W$5*('BNVP-LDVs-psgr'!W8/'BNVP-LDVs-psgr'!W$4)</f>
        <v>263168.86549187626</v>
      </c>
      <c r="X8" s="50">
        <f>X$5*('BNVP-LDVs-psgr'!X8/'BNVP-LDVs-psgr'!X$4)</f>
        <v>260537.17683695751</v>
      </c>
      <c r="Y8" s="50">
        <f>Y$5*('BNVP-LDVs-psgr'!Y8/'BNVP-LDVs-psgr'!Y$4)</f>
        <v>257931.80506858791</v>
      </c>
      <c r="Z8" s="50">
        <f>Z$5*('BNVP-LDVs-psgr'!Z8/'BNVP-LDVs-psgr'!Z$4)</f>
        <v>255352.48701790205</v>
      </c>
      <c r="AA8" s="50">
        <f>AA$5*('BNVP-LDVs-psgr'!AA8/'BNVP-LDVs-psgr'!AA$4)</f>
        <v>252798.96214772304</v>
      </c>
      <c r="AB8" s="50">
        <f>AB$5*('BNVP-LDVs-psgr'!AB8/'BNVP-LDVs-psgr'!AB$4)</f>
        <v>250270.97252624581</v>
      </c>
      <c r="AC8" s="50">
        <f>AC$5*('BNVP-LDVs-psgr'!AC8/'BNVP-LDVs-psgr'!AC$4)</f>
        <v>247768.26280098333</v>
      </c>
      <c r="AD8" s="50">
        <f>AD$5*('BNVP-LDVs-psgr'!AD8/'BNVP-LDVs-psgr'!AD$4)</f>
        <v>245290.58017297351</v>
      </c>
      <c r="AE8" s="50">
        <f>AE$5*('BNVP-LDVs-psgr'!AE8/'BNVP-LDVs-psgr'!AE$4)</f>
        <v>242837.67437124375</v>
      </c>
      <c r="AF8" s="50">
        <f>AF$5*('BNVP-LDVs-psgr'!AF8/'BNVP-LDVs-psgr'!AF$4)</f>
        <v>240409.29762753131</v>
      </c>
      <c r="AG8" s="50">
        <f>AG$5*('BNVP-LDVs-psgr'!AG8/'BNVP-LDVs-psgr'!AG$4)</f>
        <v>238005.20465125598</v>
      </c>
      <c r="AH8" s="50">
        <f>AH$5*('BNVP-LDVs-psgr'!AH8/'BNVP-LDVs-psgr'!AH$4)</f>
        <v>235625.15260474343</v>
      </c>
      <c r="AI8" s="50">
        <f>AI$5*('BNVP-LDVs-psgr'!AI8/'BNVP-LDVs-psgr'!AI$4)</f>
        <v>233268.90107869598</v>
      </c>
      <c r="AJ8" s="50">
        <f>AJ$5*('BNVP-LDVs-psgr'!AJ8/'BNVP-LDVs-psgr'!AJ$4)</f>
        <v>230936.21206790899</v>
      </c>
      <c r="AK8" s="50">
        <f>AK$5*('BNVP-LDVs-psgr'!AK8/'BNVP-LDVs-psgr'!AK$4)</f>
        <v>228626.8499472299</v>
      </c>
      <c r="AL8" s="3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L8"/>
  <sheetViews>
    <sheetView workbookViewId="0">
      <selection activeCell="D5" sqref="D5"/>
    </sheetView>
  </sheetViews>
  <sheetFormatPr defaultRowHeight="15" x14ac:dyDescent="0.25"/>
  <cols>
    <col min="1" max="1" width="24.42578125" customWidth="1"/>
    <col min="2" max="3" width="13.710937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701564.52292419854</v>
      </c>
      <c r="C2">
        <f>$D$2</f>
        <v>701564.52292419854</v>
      </c>
      <c r="D2" s="11">
        <f>D5*('BNVP-LDVs-psgr'!D2/'BNVP-LDVs-psgr'!D5)</f>
        <v>701564.52292419854</v>
      </c>
      <c r="E2" s="11">
        <f>E5*('BNVP-LDVs-psgr'!E2/'BNVP-LDVs-psgr'!E5)</f>
        <v>698421.64066344313</v>
      </c>
      <c r="F2" s="11">
        <f>F5*('BNVP-LDVs-psgr'!E2/'BNVP-LDVs-psgr'!E5)</f>
        <v>698421.64066344313</v>
      </c>
      <c r="G2" s="11">
        <f>G5*('BNVP-LDVs-psgr'!G2/'BNVP-LDVs-psgr'!G5)</f>
        <v>690300.48575009592</v>
      </c>
      <c r="H2" s="11">
        <f>H5*('BNVP-LDVs-psgr'!H2/'BNVP-LDVs-psgr'!H5)</f>
        <v>687590.82243744412</v>
      </c>
      <c r="I2" s="11">
        <f>I5*('BNVP-LDVs-psgr'!I2/'BNVP-LDVs-psgr'!I5)</f>
        <v>683200.71337811917</v>
      </c>
      <c r="J2" s="11">
        <f>J5*('BNVP-LDVs-psgr'!J2/'BNVP-LDVs-psgr'!J5)</f>
        <v>678456.96440005989</v>
      </c>
      <c r="K2" s="11">
        <f>K5*('BNVP-LDVs-psgr'!K2/'BNVP-LDVs-psgr'!K5)</f>
        <v>674168.4752605129</v>
      </c>
      <c r="L2" s="11">
        <f>L5*('BNVP-LDVs-psgr'!L2/'BNVP-LDVs-psgr'!L5)</f>
        <v>671563.54339313542</v>
      </c>
      <c r="M2" s="11">
        <f>M5*('BNVP-LDVs-psgr'!M2/'BNVP-LDVs-psgr'!M5)</f>
        <v>666038.58003646659</v>
      </c>
      <c r="N2" s="11">
        <f>N5*('BNVP-LDVs-psgr'!N2/'BNVP-LDVs-psgr'!N5)</f>
        <v>660705.46796031157</v>
      </c>
      <c r="O2" s="11">
        <f>O5*('BNVP-LDVs-psgr'!O2/'BNVP-LDVs-psgr'!O5)</f>
        <v>655364.3808632351</v>
      </c>
      <c r="P2" s="11">
        <f>P5*('BNVP-LDVs-psgr'!P2/'BNVP-LDVs-psgr'!P5)</f>
        <v>649738.90516991366</v>
      </c>
      <c r="Q2" s="11">
        <f>Q5*('BNVP-LDVs-psgr'!Q2/'BNVP-LDVs-psgr'!Q5)</f>
        <v>644027.44826862973</v>
      </c>
      <c r="R2" s="11">
        <f>R5*('BNVP-LDVs-psgr'!R2/'BNVP-LDVs-psgr'!R5)</f>
        <v>638362.06235580449</v>
      </c>
      <c r="S2" s="11">
        <f>S5*('BNVP-LDVs-psgr'!S2/'BNVP-LDVs-psgr'!S5)</f>
        <v>632747.2782088751</v>
      </c>
      <c r="T2" s="11">
        <f>T5*('BNVP-LDVs-psgr'!T2/'BNVP-LDVs-psgr'!T5)</f>
        <v>627188.57670179557</v>
      </c>
      <c r="U2" s="11">
        <f>U5*('BNVP-LDVs-psgr'!U2/'BNVP-LDVs-psgr'!U5)</f>
        <v>621148.42562945001</v>
      </c>
      <c r="V2" s="11">
        <f>V5*('BNVP-LDVs-psgr'!V2/'BNVP-LDVs-psgr'!V5)</f>
        <v>615064.52452970285</v>
      </c>
      <c r="W2" s="11">
        <f>W5*('BNVP-LDVs-psgr'!W2/'BNVP-LDVs-psgr'!W5)</f>
        <v>609036.77781743871</v>
      </c>
      <c r="X2" s="11">
        <f>X5*('BNVP-LDVs-psgr'!X2/'BNVP-LDVs-psgr'!X5)</f>
        <v>603080.02210753702</v>
      </c>
      <c r="Y2" s="11">
        <f>Y5*('BNVP-LDVs-psgr'!Y2/'BNVP-LDVs-psgr'!Y5)</f>
        <v>597176.54316240049</v>
      </c>
      <c r="Z2" s="11">
        <f>Z5*('BNVP-LDVs-psgr'!Z2/'BNVP-LDVs-psgr'!Z5)</f>
        <v>591329.6055337427</v>
      </c>
      <c r="AA2" s="11">
        <f>AA5*('BNVP-LDVs-psgr'!AA2/'BNVP-LDVs-psgr'!AA5)</f>
        <v>585540.55661412678</v>
      </c>
      <c r="AB2" s="11">
        <f>AB5*('BNVP-LDVs-psgr'!AB2/'BNVP-LDVs-psgr'!AB5)</f>
        <v>579811.86953577341</v>
      </c>
      <c r="AC2" s="11">
        <f>AC5*('BNVP-LDVs-psgr'!AC2/'BNVP-LDVs-psgr'!AC5)</f>
        <v>574135.2294538205</v>
      </c>
      <c r="AD2" s="11">
        <f>AD5*('BNVP-LDVs-psgr'!AD2/'BNVP-LDVs-psgr'!AD5)</f>
        <v>568523.31789931026</v>
      </c>
      <c r="AE2" s="11">
        <f>AE5*('BNVP-LDVs-psgr'!AE2/'BNVP-LDVs-psgr'!AE5)</f>
        <v>562968.9642306082</v>
      </c>
      <c r="AF2" s="11">
        <f>AF5*('BNVP-LDVs-psgr'!AF2/'BNVP-LDVs-psgr'!AF5)</f>
        <v>558015.16163461842</v>
      </c>
      <c r="AG2" s="11">
        <f>AG5*('BNVP-LDVs-psgr'!AG2/'BNVP-LDVs-psgr'!AG5)</f>
        <v>552570.59557188686</v>
      </c>
      <c r="AH2" s="11">
        <f>AH5*('BNVP-LDVs-psgr'!AH2/'BNVP-LDVs-psgr'!AH5)</f>
        <v>547171.37073454517</v>
      </c>
      <c r="AI2" s="11">
        <f>AI5*('BNVP-LDVs-psgr'!AI2/'BNVP-LDVs-psgr'!AI5)</f>
        <v>541819.79105133819</v>
      </c>
      <c r="AJ2" s="11">
        <f>AJ5*('BNVP-LDVs-psgr'!AJ2/'BNVP-LDVs-psgr'!AJ5)</f>
        <v>536523.6768402158</v>
      </c>
      <c r="AK2" s="11">
        <f>AK5*('BNVP-LDVs-psgr'!AK2/'BNVP-LDVs-psgr'!AK5)</f>
        <v>531232.35941031447</v>
      </c>
      <c r="AL2" s="11"/>
    </row>
    <row r="3" spans="1:38" x14ac:dyDescent="0.25">
      <c r="A3" t="s">
        <v>1</v>
      </c>
      <c r="B3">
        <f>$D$3</f>
        <v>135407.27428151103</v>
      </c>
      <c r="C3">
        <f>$D$3</f>
        <v>135407.27428151103</v>
      </c>
      <c r="D3" s="11">
        <f>D5*('BNVP-LDVs-frgt'!D3/'BNVP-LDVs-frgt'!D5)</f>
        <v>135407.27428151103</v>
      </c>
      <c r="E3" s="11">
        <f>E5*('BNVP-LDVs-frgt'!E3/'BNVP-LDVs-frgt'!E5)</f>
        <v>136090.05366682258</v>
      </c>
      <c r="F3" s="11">
        <f>F5*('BNVP-LDVs-frgt'!E3/'BNVP-LDVs-frgt'!E5)</f>
        <v>136090.05366682258</v>
      </c>
      <c r="G3" s="11">
        <f>G5*('BNVP-LDVs-frgt'!G3/'BNVP-LDVs-frgt'!G5)</f>
        <v>138106.7277693997</v>
      </c>
      <c r="H3" s="11">
        <f>H5*('BNVP-LDVs-frgt'!H3/'BNVP-LDVs-frgt'!H5)</f>
        <v>139269.3622383069</v>
      </c>
      <c r="I3" s="11">
        <f>I5*('BNVP-LDVs-frgt'!I3/'BNVP-LDVs-frgt'!I5)</f>
        <v>140217.59536729901</v>
      </c>
      <c r="J3" s="11">
        <f>J5*('BNVP-LDVs-frgt'!J3/'BNVP-LDVs-frgt'!J5)</f>
        <v>141026.07993774593</v>
      </c>
      <c r="K3" s="11">
        <f>K5*('BNVP-LDVs-frgt'!K3/'BNVP-LDVs-frgt'!K5)</f>
        <v>142060.76395819901</v>
      </c>
      <c r="L3" s="11">
        <f>L5*('BNVP-LDVs-frgt'!L3/'BNVP-LDVs-frgt'!L5)</f>
        <v>143186.59238660944</v>
      </c>
      <c r="M3" s="11">
        <f>M5*('BNVP-LDVs-frgt'!M3/'BNVP-LDVs-frgt'!M5)</f>
        <v>143372.45876946632</v>
      </c>
      <c r="N3" s="11">
        <f>N5*('BNVP-LDVs-frgt'!N3/'BNVP-LDVs-frgt'!N5)</f>
        <v>143537.94667318484</v>
      </c>
      <c r="O3" s="11">
        <f>O5*('BNVP-LDVs-frgt'!O3/'BNVP-LDVs-frgt'!O5)</f>
        <v>143714.95072258497</v>
      </c>
      <c r="P3" s="11">
        <f>P5*('BNVP-LDVs-frgt'!P3/'BNVP-LDVs-frgt'!P5)</f>
        <v>143878.4635791562</v>
      </c>
      <c r="Q3" s="11">
        <f>Q5*('BNVP-LDVs-frgt'!Q3/'BNVP-LDVs-frgt'!Q5)</f>
        <v>144047.15170269663</v>
      </c>
      <c r="R3" s="11">
        <f>R5*('BNVP-LDVs-frgt'!R3/'BNVP-LDVs-frgt'!R5)</f>
        <v>144213.56696016531</v>
      </c>
      <c r="S3" s="11">
        <f>S5*('BNVP-LDVs-frgt'!S3/'BNVP-LDVs-frgt'!S5)</f>
        <v>144420.44299729913</v>
      </c>
      <c r="T3" s="11">
        <f>T5*('BNVP-LDVs-frgt'!T3/'BNVP-LDVs-frgt'!T5)</f>
        <v>144672.86358588544</v>
      </c>
      <c r="U3" s="11">
        <f>U5*('BNVP-LDVs-frgt'!U3/'BNVP-LDVs-frgt'!U5)</f>
        <v>144736.9073399874</v>
      </c>
      <c r="V3" s="11">
        <f>V5*('BNVP-LDVs-frgt'!V3/'BNVP-LDVs-frgt'!V5)</f>
        <v>144772.6753046943</v>
      </c>
      <c r="W3" s="11">
        <f>W5*('BNVP-LDVs-frgt'!W3/'BNVP-LDVs-frgt'!W5)</f>
        <v>144806.78236959752</v>
      </c>
      <c r="X3" s="11">
        <f>X5*('BNVP-LDVs-frgt'!X3/'BNVP-LDVs-frgt'!X5)</f>
        <v>144851.81660902684</v>
      </c>
      <c r="Y3" s="11">
        <f>Y5*('BNVP-LDVs-frgt'!Y3/'BNVP-LDVs-frgt'!Y5)</f>
        <v>144881.32525937134</v>
      </c>
      <c r="Z3" s="11">
        <f>Z5*('BNVP-LDVs-frgt'!Z3/'BNVP-LDVs-frgt'!Z5)</f>
        <v>144935.39810231066</v>
      </c>
      <c r="AA3" s="11">
        <f>AA5*('BNVP-LDVs-frgt'!AA3/'BNVP-LDVs-frgt'!AA5)</f>
        <v>144985.93410197407</v>
      </c>
      <c r="AB3" s="11">
        <f>AB5*('BNVP-LDVs-frgt'!AB3/'BNVP-LDVs-frgt'!AB5)</f>
        <v>145217.48655230762</v>
      </c>
      <c r="AC3" s="11">
        <f>AC5*('BNVP-LDVs-frgt'!AC3/'BNVP-LDVs-frgt'!AC5)</f>
        <v>145284.50442005601</v>
      </c>
      <c r="AD3" s="11">
        <f>AD5*('BNVP-LDVs-frgt'!AD3/'BNVP-LDVs-frgt'!AD5)</f>
        <v>145351.79731378195</v>
      </c>
      <c r="AE3" s="11">
        <f>AE5*('BNVP-LDVs-frgt'!AE3/'BNVP-LDVs-frgt'!AE5)</f>
        <v>145419.25893132787</v>
      </c>
      <c r="AF3" s="11">
        <f>AF5*('BNVP-LDVs-frgt'!AF3/'BNVP-LDVs-frgt'!AF5)</f>
        <v>145574.62971474684</v>
      </c>
      <c r="AG3" s="11">
        <f>AG5*('BNVP-LDVs-frgt'!AG3/'BNVP-LDVs-frgt'!AG5)</f>
        <v>145641.39106749764</v>
      </c>
      <c r="AH3" s="11">
        <f>AH5*('BNVP-LDVs-frgt'!AH3/'BNVP-LDVs-frgt'!AH5)</f>
        <v>145708.46401457372</v>
      </c>
      <c r="AI3" s="11">
        <f>AI5*('BNVP-LDVs-frgt'!AI3/'BNVP-LDVs-frgt'!AI5)</f>
        <v>145781.00988832756</v>
      </c>
      <c r="AJ3" s="11">
        <f>AJ5*('BNVP-LDVs-frgt'!AJ3/'BNVP-LDVs-frgt'!AJ5)</f>
        <v>145858.58859658867</v>
      </c>
      <c r="AK3" s="11">
        <f>AK5*('BNVP-LDVs-frgt'!AK3/'BNVP-LDVs-frgt'!AK5)</f>
        <v>145924.5824333131</v>
      </c>
      <c r="AL3" s="11"/>
    </row>
    <row r="4" spans="1:38" x14ac:dyDescent="0.25">
      <c r="A4" t="s">
        <v>2</v>
      </c>
      <c r="B4">
        <f>$D$4</f>
        <v>132928.01486984815</v>
      </c>
      <c r="C4">
        <f>$D$4</f>
        <v>132928.01486984815</v>
      </c>
      <c r="D4" s="11">
        <f>D5</f>
        <v>132928.01486984815</v>
      </c>
      <c r="E4" s="11">
        <f t="shared" ref="E4:AK4" si="0">E5</f>
        <v>133669.21352410395</v>
      </c>
      <c r="F4" s="11">
        <f t="shared" si="0"/>
        <v>133669.21352410395</v>
      </c>
      <c r="G4" s="11">
        <f t="shared" si="0"/>
        <v>134797.39363576239</v>
      </c>
      <c r="H4" s="11">
        <f t="shared" si="0"/>
        <v>135624.51332331516</v>
      </c>
      <c r="I4" s="11">
        <f t="shared" si="0"/>
        <v>136119.7798364179</v>
      </c>
      <c r="J4" s="11">
        <f t="shared" si="0"/>
        <v>136540.04357389451</v>
      </c>
      <c r="K4" s="11">
        <f t="shared" si="0"/>
        <v>137047.45603196614</v>
      </c>
      <c r="L4" s="11">
        <f t="shared" si="0"/>
        <v>137896.88471420697</v>
      </c>
      <c r="M4" s="11">
        <f t="shared" si="0"/>
        <v>138143.84340687201</v>
      </c>
      <c r="N4" s="11">
        <f t="shared" si="0"/>
        <v>138421.91552863471</v>
      </c>
      <c r="O4" s="11">
        <f t="shared" si="0"/>
        <v>138689.82270317068</v>
      </c>
      <c r="P4" s="11">
        <f t="shared" si="0"/>
        <v>138888.22797607907</v>
      </c>
      <c r="Q4" s="11">
        <f t="shared" si="0"/>
        <v>139057.92585929303</v>
      </c>
      <c r="R4" s="11">
        <f t="shared" si="0"/>
        <v>139226.92925479283</v>
      </c>
      <c r="S4" s="11">
        <f t="shared" si="0"/>
        <v>139396.3064592536</v>
      </c>
      <c r="T4" s="11">
        <f t="shared" si="0"/>
        <v>139567.38003534407</v>
      </c>
      <c r="U4" s="11">
        <f t="shared" si="0"/>
        <v>139619.46851141649</v>
      </c>
      <c r="V4" s="11">
        <f t="shared" si="0"/>
        <v>139648.43585962683</v>
      </c>
      <c r="W4" s="11">
        <f t="shared" si="0"/>
        <v>139676.62143478182</v>
      </c>
      <c r="X4" s="11">
        <f t="shared" si="0"/>
        <v>139707.57357574909</v>
      </c>
      <c r="Y4" s="11">
        <f t="shared" si="0"/>
        <v>139737.36633968534</v>
      </c>
      <c r="Z4" s="11">
        <f t="shared" si="0"/>
        <v>139766.87068249431</v>
      </c>
      <c r="AA4" s="11">
        <f t="shared" si="0"/>
        <v>139796.53441592623</v>
      </c>
      <c r="AB4" s="11">
        <f t="shared" si="0"/>
        <v>139827.09377285844</v>
      </c>
      <c r="AC4" s="11">
        <f t="shared" si="0"/>
        <v>139856.68540100861</v>
      </c>
      <c r="AD4" s="11">
        <f t="shared" si="0"/>
        <v>139888.5350629836</v>
      </c>
      <c r="AE4" s="11">
        <f t="shared" si="0"/>
        <v>139921.06403261342</v>
      </c>
      <c r="AF4" s="11">
        <f t="shared" si="0"/>
        <v>140090.74673576813</v>
      </c>
      <c r="AG4" s="11">
        <f t="shared" si="0"/>
        <v>140125.12957014324</v>
      </c>
      <c r="AH4" s="11">
        <f t="shared" si="0"/>
        <v>140157.52761176138</v>
      </c>
      <c r="AI4" s="11">
        <f t="shared" si="0"/>
        <v>140188.61068074041</v>
      </c>
      <c r="AJ4" s="11">
        <f t="shared" si="0"/>
        <v>140220.51726793786</v>
      </c>
      <c r="AK4" s="11">
        <f t="shared" si="0"/>
        <v>140240.03123420241</v>
      </c>
      <c r="AL4" s="11"/>
    </row>
    <row r="5" spans="1:38" x14ac:dyDescent="0.25">
      <c r="A5" t="s">
        <v>3</v>
      </c>
      <c r="B5">
        <f>$D$5</f>
        <v>132928.01486984815</v>
      </c>
      <c r="C5">
        <f>$D$5</f>
        <v>132928.01486984815</v>
      </c>
      <c r="D5" s="17">
        <f>AVERAGE('Conventional Daycab Trucks'!C1:C247,'Conventional Sleeper Trucks'!C1:C214)*cpi_2014to2012</f>
        <v>132928.01486984815</v>
      </c>
      <c r="E5">
        <f>$D5*('BNVP-LDVs-frgt'!E$5/'BNVP-LDVs-frgt'!$D$5)</f>
        <v>133669.21352410395</v>
      </c>
      <c r="F5">
        <f>$D5*('BNVP-LDVs-frgt'!E$5/'BNVP-LDVs-frgt'!$D$5)</f>
        <v>133669.21352410395</v>
      </c>
      <c r="G5">
        <f>$D5*('BNVP-LDVs-frgt'!G$5/'BNVP-LDVs-frgt'!$D$5)</f>
        <v>134797.39363576239</v>
      </c>
      <c r="H5">
        <f>$D5*('BNVP-LDVs-frgt'!H$5/'BNVP-LDVs-frgt'!$D$5)</f>
        <v>135624.51332331516</v>
      </c>
      <c r="I5">
        <f>$D5*('BNVP-LDVs-frgt'!I$5/'BNVP-LDVs-frgt'!$D$5)</f>
        <v>136119.7798364179</v>
      </c>
      <c r="J5">
        <f>$D5*('BNVP-LDVs-frgt'!J$5/'BNVP-LDVs-frgt'!$D$5)</f>
        <v>136540.04357389451</v>
      </c>
      <c r="K5">
        <f>$D5*('BNVP-LDVs-frgt'!K$5/'BNVP-LDVs-frgt'!$D$5)</f>
        <v>137047.45603196614</v>
      </c>
      <c r="L5">
        <f>$D5*('BNVP-LDVs-frgt'!L$5/'BNVP-LDVs-frgt'!$D$5)</f>
        <v>137896.88471420697</v>
      </c>
      <c r="M5">
        <f>$D5*('BNVP-LDVs-frgt'!M$5/'BNVP-LDVs-frgt'!$D$5)</f>
        <v>138143.84340687201</v>
      </c>
      <c r="N5">
        <f>$D5*('BNVP-LDVs-frgt'!N$5/'BNVP-LDVs-frgt'!$D$5)</f>
        <v>138421.91552863471</v>
      </c>
      <c r="O5">
        <f>$D5*('BNVP-LDVs-frgt'!O$5/'BNVP-LDVs-frgt'!$D$5)</f>
        <v>138689.82270317068</v>
      </c>
      <c r="P5">
        <f>$D5*('BNVP-LDVs-frgt'!P$5/'BNVP-LDVs-frgt'!$D$5)</f>
        <v>138888.22797607907</v>
      </c>
      <c r="Q5">
        <f>$D5*('BNVP-LDVs-frgt'!Q$5/'BNVP-LDVs-frgt'!$D$5)</f>
        <v>139057.92585929303</v>
      </c>
      <c r="R5">
        <f>$D5*('BNVP-LDVs-frgt'!R$5/'BNVP-LDVs-frgt'!$D$5)</f>
        <v>139226.92925479283</v>
      </c>
      <c r="S5">
        <f>$D5*('BNVP-LDVs-frgt'!S$5/'BNVP-LDVs-frgt'!$D$5)</f>
        <v>139396.3064592536</v>
      </c>
      <c r="T5">
        <f>$D5*('BNVP-LDVs-frgt'!T$5/'BNVP-LDVs-frgt'!$D$5)</f>
        <v>139567.38003534407</v>
      </c>
      <c r="U5">
        <f>$D5*('BNVP-LDVs-frgt'!U$5/'BNVP-LDVs-frgt'!$D$5)</f>
        <v>139619.46851141649</v>
      </c>
      <c r="V5">
        <f>$D5*('BNVP-LDVs-frgt'!V$5/'BNVP-LDVs-frgt'!$D$5)</f>
        <v>139648.43585962683</v>
      </c>
      <c r="W5">
        <f>$D5*('BNVP-LDVs-frgt'!W$5/'BNVP-LDVs-frgt'!$D$5)</f>
        <v>139676.62143478182</v>
      </c>
      <c r="X5">
        <f>$D5*('BNVP-LDVs-frgt'!X$5/'BNVP-LDVs-frgt'!$D$5)</f>
        <v>139707.57357574909</v>
      </c>
      <c r="Y5">
        <f>$D5*('BNVP-LDVs-frgt'!Y$5/'BNVP-LDVs-frgt'!$D$5)</f>
        <v>139737.36633968534</v>
      </c>
      <c r="Z5">
        <f>$D5*('BNVP-LDVs-frgt'!Z$5/'BNVP-LDVs-frgt'!$D$5)</f>
        <v>139766.87068249431</v>
      </c>
      <c r="AA5">
        <f>$D5*('BNVP-LDVs-frgt'!AA$5/'BNVP-LDVs-frgt'!$D$5)</f>
        <v>139796.53441592623</v>
      </c>
      <c r="AB5">
        <f>$D5*('BNVP-LDVs-frgt'!AB$5/'BNVP-LDVs-frgt'!$D$5)</f>
        <v>139827.09377285844</v>
      </c>
      <c r="AC5">
        <f>$D5*('BNVP-LDVs-frgt'!AC$5/'BNVP-LDVs-frgt'!$D$5)</f>
        <v>139856.68540100861</v>
      </c>
      <c r="AD5">
        <f>$D5*('BNVP-LDVs-frgt'!AD$5/'BNVP-LDVs-frgt'!$D$5)</f>
        <v>139888.5350629836</v>
      </c>
      <c r="AE5">
        <f>$D5*('BNVP-LDVs-frgt'!AE$5/'BNVP-LDVs-frgt'!$D$5)</f>
        <v>139921.06403261342</v>
      </c>
      <c r="AF5">
        <f>$D5*('BNVP-LDVs-frgt'!AF$5/'BNVP-LDVs-frgt'!$D$5)</f>
        <v>140090.74673576813</v>
      </c>
      <c r="AG5">
        <f>$D5*('BNVP-LDVs-frgt'!AG$5/'BNVP-LDVs-frgt'!$D$5)</f>
        <v>140125.12957014324</v>
      </c>
      <c r="AH5">
        <f>$D5*('BNVP-LDVs-frgt'!AH$5/'BNVP-LDVs-frgt'!$D$5)</f>
        <v>140157.52761176138</v>
      </c>
      <c r="AI5">
        <f>$D5*('BNVP-LDVs-frgt'!AI$5/'BNVP-LDVs-frgt'!$D$5)</f>
        <v>140188.61068074041</v>
      </c>
      <c r="AJ5">
        <f>$D5*('BNVP-LDVs-frgt'!AJ$5/'BNVP-LDVs-frgt'!$D$5)</f>
        <v>140220.51726793786</v>
      </c>
      <c r="AK5">
        <f>$D5*('BNVP-LDVs-frgt'!AK$5/'BNVP-LDVs-frgt'!$D$5)</f>
        <v>140240.03123420241</v>
      </c>
    </row>
    <row r="6" spans="1:38" x14ac:dyDescent="0.25">
      <c r="A6" t="s">
        <v>4</v>
      </c>
      <c r="B6">
        <f>$D$6</f>
        <v>553866.72862436739</v>
      </c>
      <c r="C6">
        <f>$D$6</f>
        <v>553866.72862436739</v>
      </c>
      <c r="D6" s="11">
        <f>D5*('BNVP-LDVs-psgr'!D6/'BNVP-LDVs-psgr'!D5)</f>
        <v>553866.72862436739</v>
      </c>
      <c r="E6" s="11">
        <f>E5*('BNVP-LDVs-psgr'!E6/'BNVP-LDVs-psgr'!E5)</f>
        <v>551385.50578692881</v>
      </c>
      <c r="F6" s="11">
        <f>F5*('BNVP-LDVs-psgr'!E6/'BNVP-LDVs-psgr'!E5)</f>
        <v>551385.50578692881</v>
      </c>
      <c r="G6" s="11">
        <f>G5*('BNVP-LDVs-psgr'!G6/'BNVP-LDVs-psgr'!G5)</f>
        <v>544974.06769744423</v>
      </c>
      <c r="H6" s="11">
        <f>H5*('BNVP-LDVs-psgr'!H6/'BNVP-LDVs-psgr'!H5)</f>
        <v>542834.85981903505</v>
      </c>
      <c r="I6" s="11">
        <f>I5*('BNVP-LDVs-psgr'!I6/'BNVP-LDVs-psgr'!I5)</f>
        <v>539368.98424588365</v>
      </c>
      <c r="J6" s="11">
        <f>J5*('BNVP-LDVs-psgr'!J6/'BNVP-LDVs-psgr'!J5)</f>
        <v>535623.91926320526</v>
      </c>
      <c r="K6" s="11">
        <f>K5*('BNVP-LDVs-psgr'!K6/'BNVP-LDVs-psgr'!K5)</f>
        <v>532238.26994251017</v>
      </c>
      <c r="L6" s="11">
        <f>L5*('BNVP-LDVs-psgr'!L6/'BNVP-LDVs-psgr'!L5)</f>
        <v>530181.74478405435</v>
      </c>
      <c r="M6" s="11">
        <f>M5*('BNVP-LDVs-psgr'!M6/'BNVP-LDVs-psgr'!M5)</f>
        <v>525819.93160773674</v>
      </c>
      <c r="N6" s="11">
        <f>N5*('BNVP-LDVs-psgr'!N6/'BNVP-LDVs-psgr'!N5)</f>
        <v>521609.57996866712</v>
      </c>
      <c r="O6" s="11">
        <f>O5*('BNVP-LDVs-psgr'!O6/'BNVP-LDVs-psgr'!O5)</f>
        <v>517392.93226044893</v>
      </c>
      <c r="P6" s="11">
        <f>P5*('BNVP-LDVs-psgr'!P6/'BNVP-LDVs-psgr'!P5)</f>
        <v>512951.76723940572</v>
      </c>
      <c r="Q6" s="11">
        <f>Q5*('BNVP-LDVs-psgr'!Q6/'BNVP-LDVs-psgr'!Q5)</f>
        <v>508442.72231733944</v>
      </c>
      <c r="R6" s="11">
        <f>R5*('BNVP-LDVs-psgr'!R6/'BNVP-LDVs-psgr'!R5)</f>
        <v>503970.04922826687</v>
      </c>
      <c r="S6" s="11">
        <f>S5*('BNVP-LDVs-psgr'!S6/'BNVP-LDVs-psgr'!S5)</f>
        <v>499537.32490174362</v>
      </c>
      <c r="T6" s="11">
        <f>T5*('BNVP-LDVs-psgr'!T6/'BNVP-LDVs-psgr'!T5)</f>
        <v>495148.87634352298</v>
      </c>
      <c r="U6" s="11">
        <f>U5*('BNVP-LDVs-psgr'!U6/'BNVP-LDVs-psgr'!U5)</f>
        <v>490380.33602325013</v>
      </c>
      <c r="V6" s="11">
        <f>V5*('BNVP-LDVs-psgr'!V6/'BNVP-LDVs-psgr'!V5)</f>
        <v>485577.25620766036</v>
      </c>
      <c r="W6" s="11">
        <f>W5*('BNVP-LDVs-psgr'!W6/'BNVP-LDVs-psgr'!W5)</f>
        <v>480818.50880324125</v>
      </c>
      <c r="X6" s="11">
        <f>X5*('BNVP-LDVs-psgr'!X6/'BNVP-LDVs-psgr'!X5)</f>
        <v>476115.80692700314</v>
      </c>
      <c r="Y6" s="11">
        <f>Y5*('BNVP-LDVs-psgr'!Y6/'BNVP-LDVs-psgr'!Y5)</f>
        <v>471455.16565452691</v>
      </c>
      <c r="Z6" s="11">
        <f>Z5*('BNVP-LDVs-psgr'!Z6/'BNVP-LDVs-psgr'!Z5)</f>
        <v>466839.16226348124</v>
      </c>
      <c r="AA6" s="11">
        <f>AA5*('BNVP-LDVs-psgr'!AA6/'BNVP-LDVs-psgr'!AA5)</f>
        <v>462268.86048483715</v>
      </c>
      <c r="AB6" s="11">
        <f>AB5*('BNVP-LDVs-psgr'!AB6/'BNVP-LDVs-psgr'!AB5)</f>
        <v>457746.21279140026</v>
      </c>
      <c r="AC6" s="11">
        <f>AC5*('BNVP-LDVs-psgr'!AC6/'BNVP-LDVs-psgr'!AC5)</f>
        <v>453264.65483196377</v>
      </c>
      <c r="AD6" s="11">
        <f>AD5*('BNVP-LDVs-psgr'!AD6/'BNVP-LDVs-psgr'!AD5)</f>
        <v>448834.19834156107</v>
      </c>
      <c r="AE6" s="11">
        <f>AE5*('BNVP-LDVs-psgr'!AE6/'BNVP-LDVs-psgr'!AE5)</f>
        <v>444449.18228732253</v>
      </c>
      <c r="AF6" s="11">
        <f>AF5*('BNVP-LDVs-psgr'!AF6/'BNVP-LDVs-psgr'!AF5)</f>
        <v>440538.28550101473</v>
      </c>
      <c r="AG6" s="11">
        <f>AG5*('BNVP-LDVs-psgr'!AG6/'BNVP-LDVs-psgr'!AG5)</f>
        <v>436239.94387254259</v>
      </c>
      <c r="AH6" s="11">
        <f>AH5*('BNVP-LDVs-psgr'!AH6/'BNVP-LDVs-psgr'!AH5)</f>
        <v>431977.39794832544</v>
      </c>
      <c r="AI6" s="11">
        <f>AI5*('BNVP-LDVs-psgr'!AI6/'BNVP-LDVs-psgr'!AI5)</f>
        <v>427752.46661947772</v>
      </c>
      <c r="AJ6" s="11">
        <f>AJ5*('BNVP-LDVs-psgr'!AJ6/'BNVP-LDVs-psgr'!AJ5)</f>
        <v>423571.32382122322</v>
      </c>
      <c r="AK6" s="11">
        <f>AK5*('BNVP-LDVs-psgr'!AK6/'BNVP-LDVs-psgr'!AK5)</f>
        <v>419393.9679555117</v>
      </c>
      <c r="AL6" s="11"/>
    </row>
    <row r="7" spans="1:38" s="12" customFormat="1" x14ac:dyDescent="0.25">
      <c r="A7" s="12" t="s">
        <v>1143</v>
      </c>
      <c r="B7" s="12">
        <f>$D$7</f>
        <v>150517.12184581585</v>
      </c>
      <c r="C7" s="12">
        <f>$D$7</f>
        <v>150517.12184581585</v>
      </c>
      <c r="D7" s="11">
        <f>D$5*('BNVP-LDVs-frgt'!D7/'BNVP-LDVs-frgt'!D$5)</f>
        <v>150517.12184581585</v>
      </c>
      <c r="E7" s="11">
        <f>E$5*('BNVP-LDVs-frgt'!E7/'BNVP-LDVs-frgt'!E$5)</f>
        <v>151183.63771822207</v>
      </c>
      <c r="F7" s="11">
        <f>F$5*('BNVP-LDVs-frgt'!F7/'BNVP-LDVs-frgt'!F$5)</f>
        <v>151129.03961933541</v>
      </c>
      <c r="G7" s="11">
        <f>G$5*('BNVP-LDVs-frgt'!G7/'BNVP-LDVs-frgt'!G$5)</f>
        <v>152794.41696826348</v>
      </c>
      <c r="H7" s="11">
        <f>H$5*('BNVP-LDVs-frgt'!H7/'BNVP-LDVs-frgt'!H$5)</f>
        <v>153660.4616515018</v>
      </c>
      <c r="I7" s="11">
        <f>I$5*('BNVP-LDVs-frgt'!I7/'BNVP-LDVs-frgt'!I$5)</f>
        <v>154149.52434419963</v>
      </c>
      <c r="J7" s="11">
        <f>J$5*('BNVP-LDVs-frgt'!J7/'BNVP-LDVs-frgt'!J$5)</f>
        <v>154686.59894677394</v>
      </c>
      <c r="K7" s="11">
        <f>K$5*('BNVP-LDVs-frgt'!K7/'BNVP-LDVs-frgt'!K$5)</f>
        <v>155318.85805247547</v>
      </c>
      <c r="L7" s="11">
        <f>L$5*('BNVP-LDVs-frgt'!L7/'BNVP-LDVs-frgt'!L$5)</f>
        <v>156000.42483407602</v>
      </c>
      <c r="M7" s="11">
        <f>M$5*('BNVP-LDVs-frgt'!M7/'BNVP-LDVs-frgt'!M$5)</f>
        <v>156152.74905615408</v>
      </c>
      <c r="N7" s="11">
        <f>N$5*('BNVP-LDVs-frgt'!N7/'BNVP-LDVs-frgt'!N$5)</f>
        <v>156300.23763452107</v>
      </c>
      <c r="O7" s="11">
        <f>O$5*('BNVP-LDVs-frgt'!O7/'BNVP-LDVs-frgt'!O$5)</f>
        <v>156452.76323419891</v>
      </c>
      <c r="P7" s="11">
        <f>P$5*('BNVP-LDVs-frgt'!P7/'BNVP-LDVs-frgt'!P$5)</f>
        <v>156598.8609478469</v>
      </c>
      <c r="Q7" s="11">
        <f>Q$5*('BNVP-LDVs-frgt'!Q7/'BNVP-LDVs-frgt'!Q$5)</f>
        <v>156750.09661813904</v>
      </c>
      <c r="R7" s="11">
        <f>R$5*('BNVP-LDVs-frgt'!R7/'BNVP-LDVs-frgt'!R$5)</f>
        <v>156900.42073855153</v>
      </c>
      <c r="S7" s="11">
        <f>S$5*('BNVP-LDVs-frgt'!S7/'BNVP-LDVs-frgt'!S$5)</f>
        <v>157043.50459951759</v>
      </c>
      <c r="T7" s="11">
        <f>T$5*('BNVP-LDVs-frgt'!T7/'BNVP-LDVs-frgt'!T$5)</f>
        <v>157172.75902364973</v>
      </c>
      <c r="U7" s="11">
        <f>U$5*('BNVP-LDVs-frgt'!U7/'BNVP-LDVs-frgt'!U$5)</f>
        <v>157220.93838987622</v>
      </c>
      <c r="V7" s="11">
        <f>V$5*('BNVP-LDVs-frgt'!V7/'BNVP-LDVs-frgt'!V$5)</f>
        <v>157248.54294921228</v>
      </c>
      <c r="W7" s="11">
        <f>W$5*('BNVP-LDVs-frgt'!W7/'BNVP-LDVs-frgt'!W$5)</f>
        <v>157275.40381004085</v>
      </c>
      <c r="X7" s="11">
        <f>X$5*('BNVP-LDVs-frgt'!X7/'BNVP-LDVs-frgt'!X$5)</f>
        <v>157304.86714415273</v>
      </c>
      <c r="Y7" s="11">
        <f>Y$5*('BNVP-LDVs-frgt'!Y7/'BNVP-LDVs-frgt'!Y$5)</f>
        <v>157274.45545531454</v>
      </c>
      <c r="Z7" s="11">
        <f>Z$5*('BNVP-LDVs-frgt'!Z7/'BNVP-LDVs-frgt'!Z$5)</f>
        <v>157302.6365986327</v>
      </c>
      <c r="AA7" s="11">
        <f>AA$5*('BNVP-LDVs-frgt'!AA7/'BNVP-LDVs-frgt'!AA$5)</f>
        <v>157330.92090356888</v>
      </c>
      <c r="AB7" s="11">
        <f>AB$5*('BNVP-LDVs-frgt'!AB7/'BNVP-LDVs-frgt'!AB$5)</f>
        <v>157330.73706751343</v>
      </c>
      <c r="AC7" s="11">
        <f>AC$5*('BNVP-LDVs-frgt'!AC7/'BNVP-LDVs-frgt'!AC$5)</f>
        <v>157359.07044115846</v>
      </c>
      <c r="AD7" s="11">
        <f>AD$5*('BNVP-LDVs-frgt'!AD7/'BNVP-LDVs-frgt'!AD$5)</f>
        <v>157389.61637457568</v>
      </c>
      <c r="AE7" s="11">
        <f>AE$5*('BNVP-LDVs-frgt'!AE7/'BNVP-LDVs-frgt'!AE$5)</f>
        <v>157420.82399485545</v>
      </c>
      <c r="AF7" s="11">
        <f>AF$5*('BNVP-LDVs-frgt'!AF7/'BNVP-LDVs-frgt'!AF$5)</f>
        <v>157670.75112261772</v>
      </c>
      <c r="AG7" s="11">
        <f>AG$5*('BNVP-LDVs-frgt'!AG7/'BNVP-LDVs-frgt'!AG$5)</f>
        <v>157702.9893793184</v>
      </c>
      <c r="AH7" s="11">
        <f>AH$5*('BNVP-LDVs-frgt'!AH7/'BNVP-LDVs-frgt'!AH$5)</f>
        <v>157734.29240571699</v>
      </c>
      <c r="AI7" s="11">
        <f>AI$5*('BNVP-LDVs-frgt'!AI7/'BNVP-LDVs-frgt'!AI$5)</f>
        <v>157764.3379991533</v>
      </c>
      <c r="AJ7" s="11">
        <f>AJ$5*('BNVP-LDVs-frgt'!AJ7/'BNVP-LDVs-frgt'!AJ$5)</f>
        <v>157795.26742497814</v>
      </c>
      <c r="AK7" s="11">
        <f>AK$5*('BNVP-LDVs-frgt'!AK7/'BNVP-LDVs-frgt'!AK$5)</f>
        <v>157815.09229015786</v>
      </c>
      <c r="AL7" s="37"/>
    </row>
    <row r="8" spans="1:38" s="12" customFormat="1" x14ac:dyDescent="0.25">
      <c r="A8" s="12" t="s">
        <v>1144</v>
      </c>
      <c r="B8" s="12">
        <f>$D$8</f>
        <v>170845.9414873973</v>
      </c>
      <c r="C8" s="12">
        <f>$D$8</f>
        <v>170845.9414873973</v>
      </c>
      <c r="D8" s="11">
        <f>D$5*('BNVP-LDVs-frgt'!D8/'BNVP-LDVs-frgt'!D$5)</f>
        <v>170845.9414873973</v>
      </c>
      <c r="E8" s="11">
        <f>E$5*('BNVP-LDVs-frgt'!E8/'BNVP-LDVs-frgt'!E$5)</f>
        <v>168257.34878371449</v>
      </c>
      <c r="F8" s="11">
        <f>F$5*('BNVP-LDVs-frgt'!F8/'BNVP-LDVs-frgt'!F$5)</f>
        <v>164774.51256211611</v>
      </c>
      <c r="G8" s="11">
        <f>G$5*('BNVP-LDVs-frgt'!G8/'BNVP-LDVs-frgt'!G$5)</f>
        <v>164151.03918495431</v>
      </c>
      <c r="H8" s="11">
        <f>H$5*('BNVP-LDVs-frgt'!H8/'BNVP-LDVs-frgt'!H$5)</f>
        <v>160723.33595064067</v>
      </c>
      <c r="I8" s="11">
        <f>I$5*('BNVP-LDVs-frgt'!I8/'BNVP-LDVs-frgt'!I$5)</f>
        <v>157543.81284832506</v>
      </c>
      <c r="J8" s="11">
        <f>J$5*('BNVP-LDVs-frgt'!J8/'BNVP-LDVs-frgt'!J$5)</f>
        <v>154802.58380285293</v>
      </c>
      <c r="K8" s="11">
        <f>K$5*('BNVP-LDVs-frgt'!K8/'BNVP-LDVs-frgt'!K$5)</f>
        <v>152058.18632044259</v>
      </c>
      <c r="L8" s="11">
        <f>L$5*('BNVP-LDVs-frgt'!L8/'BNVP-LDVs-frgt'!L$5)</f>
        <v>149454.81406149062</v>
      </c>
      <c r="M8" s="11">
        <f>M$5*('BNVP-LDVs-frgt'!M8/'BNVP-LDVs-frgt'!M$5)</f>
        <v>146987.16592938369</v>
      </c>
      <c r="N8" s="11">
        <f>N$5*('BNVP-LDVs-frgt'!N8/'BNVP-LDVs-frgt'!N$5)</f>
        <v>144741.66639020853</v>
      </c>
      <c r="O8" s="11">
        <f>O$5*('BNVP-LDVs-frgt'!O8/'BNVP-LDVs-frgt'!O$5)</f>
        <v>142577.60962099844</v>
      </c>
      <c r="P8" s="11">
        <f>P$5*('BNVP-LDVs-frgt'!P8/'BNVP-LDVs-frgt'!P$5)</f>
        <v>140550.00811374618</v>
      </c>
      <c r="Q8" s="11">
        <f>Q$5*('BNVP-LDVs-frgt'!Q8/'BNVP-LDVs-frgt'!Q$5)</f>
        <v>138579.66576365865</v>
      </c>
      <c r="R8" s="11">
        <f>R$5*('BNVP-LDVs-frgt'!R8/'BNVP-LDVs-frgt'!R$5)</f>
        <v>136733.28990646839</v>
      </c>
      <c r="S8" s="11">
        <f>S$5*('BNVP-LDVs-frgt'!S8/'BNVP-LDVs-frgt'!S$5)</f>
        <v>134966.66834044116</v>
      </c>
      <c r="T8" s="11">
        <f>T$5*('BNVP-LDVs-frgt'!T8/'BNVP-LDVs-frgt'!T$5)</f>
        <v>133263.13766292867</v>
      </c>
      <c r="U8" s="11">
        <f>U$5*('BNVP-LDVs-frgt'!U8/'BNVP-LDVs-frgt'!U$5)</f>
        <v>131554.37139468736</v>
      </c>
      <c r="V8" s="11">
        <f>V$5*('BNVP-LDVs-frgt'!V8/'BNVP-LDVs-frgt'!V$5)</f>
        <v>129888.75400645706</v>
      </c>
      <c r="W8" s="11">
        <f>W$5*('BNVP-LDVs-frgt'!W8/'BNVP-LDVs-frgt'!W$5)</f>
        <v>128301.97085335042</v>
      </c>
      <c r="X8" s="11">
        <f>X$5*('BNVP-LDVs-frgt'!X8/'BNVP-LDVs-frgt'!X$5)</f>
        <v>126778.69048678012</v>
      </c>
      <c r="Y8" s="11">
        <f>Y$5*('BNVP-LDVs-frgt'!Y8/'BNVP-LDVs-frgt'!Y$5)</f>
        <v>125333.3302120351</v>
      </c>
      <c r="Z8" s="11">
        <f>Z$5*('BNVP-LDVs-frgt'!Z8/'BNVP-LDVs-frgt'!Z$5)</f>
        <v>123957.0819787707</v>
      </c>
      <c r="AA8" s="11">
        <f>AA$5*('BNVP-LDVs-frgt'!AA8/'BNVP-LDVs-frgt'!AA$5)</f>
        <v>122641.81942444855</v>
      </c>
      <c r="AB8" s="11">
        <f>AB$5*('BNVP-LDVs-frgt'!AB8/'BNVP-LDVs-frgt'!AB$5)</f>
        <v>121378.80547716924</v>
      </c>
      <c r="AC8" s="11">
        <f>AC$5*('BNVP-LDVs-frgt'!AC8/'BNVP-LDVs-frgt'!AC$5)</f>
        <v>120193.12571848597</v>
      </c>
      <c r="AD8" s="11">
        <f>AD$5*('BNVP-LDVs-frgt'!AD8/'BNVP-LDVs-frgt'!AD$5)</f>
        <v>119048.69964485249</v>
      </c>
      <c r="AE8" s="11">
        <f>AE$5*('BNVP-LDVs-frgt'!AE8/'BNVP-LDVs-frgt'!AE$5)</f>
        <v>117960.53347522282</v>
      </c>
      <c r="AF8" s="11">
        <f>AF$5*('BNVP-LDVs-frgt'!AF8/'BNVP-LDVs-frgt'!AF$5)</f>
        <v>116943.69061361997</v>
      </c>
      <c r="AG8" s="11">
        <f>AG$5*('BNVP-LDVs-frgt'!AG8/'BNVP-LDVs-frgt'!AG$5)</f>
        <v>115955.07306429386</v>
      </c>
      <c r="AH8" s="11">
        <f>AH$5*('BNVP-LDVs-frgt'!AH8/'BNVP-LDVs-frgt'!AH$5)</f>
        <v>115009.30586438641</v>
      </c>
      <c r="AI8" s="11">
        <f>AI$5*('BNVP-LDVs-frgt'!AI8/'BNVP-LDVs-frgt'!AI$5)</f>
        <v>114108.00364679404</v>
      </c>
      <c r="AJ8" s="11">
        <f>AJ$5*('BNVP-LDVs-frgt'!AJ8/'BNVP-LDVs-frgt'!AJ$5)</f>
        <v>113242.90853263589</v>
      </c>
      <c r="AK8" s="11">
        <f>AK$5*('BNVP-LDVs-frgt'!AK8/'BNVP-LDVs-frgt'!AK$5)</f>
        <v>112409.17682429397</v>
      </c>
      <c r="AL8" s="3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L8"/>
  <sheetViews>
    <sheetView workbookViewId="0">
      <selection activeCell="B2" sqref="B2:C8"/>
    </sheetView>
  </sheetViews>
  <sheetFormatPr defaultRowHeight="15" x14ac:dyDescent="0.25"/>
  <cols>
    <col min="1" max="3" width="24.42578125" customWidth="1"/>
    <col min="4" max="37" width="10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570355041.66666675</v>
      </c>
      <c r="C2">
        <f>$D$2</f>
        <v>570355041.66666675</v>
      </c>
      <c r="D2" s="11">
        <f>D$5*('BNVP-HDVs-psgr'!D$2/'BNVP-HDVs-psgr'!D$5)</f>
        <v>570355041.66666675</v>
      </c>
      <c r="E2" s="11">
        <f>E$5*('BNVP-HDVs-psgr'!E$2/'BNVP-HDVs-psgr'!E$5)</f>
        <v>564651491.25</v>
      </c>
      <c r="F2" s="11">
        <f>F$5*('BNVP-HDVs-psgr'!F$2/'BNVP-HDVs-psgr'!F$5)</f>
        <v>559004976.33749998</v>
      </c>
      <c r="G2" s="11">
        <f>G$5*('BNVP-HDVs-psgr'!G$2/'BNVP-HDVs-psgr'!G$5)</f>
        <v>553414926.57412505</v>
      </c>
      <c r="H2" s="11">
        <f>H$5*('BNVP-HDVs-psgr'!H$2/'BNVP-HDVs-psgr'!H$5)</f>
        <v>547880777.3083837</v>
      </c>
      <c r="I2" s="11">
        <f>I$5*('BNVP-HDVs-psgr'!I$2/'BNVP-HDVs-psgr'!I$5)</f>
        <v>542401969.5352999</v>
      </c>
      <c r="J2" s="11">
        <f>J$5*('BNVP-HDVs-psgr'!J$2/'BNVP-HDVs-psgr'!J$5)</f>
        <v>536977949.83994699</v>
      </c>
      <c r="K2" s="11">
        <f>K$5*('BNVP-HDVs-psgr'!K$2/'BNVP-HDVs-psgr'!K$5)</f>
        <v>531608170.34154749</v>
      </c>
      <c r="L2" s="11">
        <f>L$5*('BNVP-HDVs-psgr'!L$2/'BNVP-HDVs-psgr'!L$5)</f>
        <v>526292088.63813192</v>
      </c>
      <c r="M2" s="11">
        <f>M$5*('BNVP-HDVs-psgr'!M$2/'BNVP-HDVs-psgr'!M$5)</f>
        <v>521029167.75175071</v>
      </c>
      <c r="N2" s="11">
        <f>N$5*('BNVP-HDVs-psgr'!N$2/'BNVP-HDVs-psgr'!N$5)</f>
        <v>515818876.07423311</v>
      </c>
      <c r="O2" s="11">
        <f>O$5*('BNVP-HDVs-psgr'!O$2/'BNVP-HDVs-psgr'!O$5)</f>
        <v>510660687.31349081</v>
      </c>
      <c r="P2" s="11">
        <f>P$5*('BNVP-HDVs-psgr'!P$2/'BNVP-HDVs-psgr'!P$5)</f>
        <v>505554080.44035578</v>
      </c>
      <c r="Q2" s="11">
        <f>Q$5*('BNVP-HDVs-psgr'!Q$2/'BNVP-HDVs-psgr'!Q$5)</f>
        <v>500498539.63595217</v>
      </c>
      <c r="R2" s="11">
        <f>R$5*('BNVP-HDVs-psgr'!R$2/'BNVP-HDVs-psgr'!R$5)</f>
        <v>495493554.23959273</v>
      </c>
      <c r="S2" s="11">
        <f>S$5*('BNVP-HDVs-psgr'!S$2/'BNVP-HDVs-psgr'!S$5)</f>
        <v>490538618.69719684</v>
      </c>
      <c r="T2" s="11">
        <f>T$5*('BNVP-HDVs-psgr'!T$2/'BNVP-HDVs-psgr'!T$5)</f>
        <v>485633232.51022488</v>
      </c>
      <c r="U2" s="11">
        <f>U$5*('BNVP-HDVs-psgr'!U$2/'BNVP-HDVs-psgr'!U$5)</f>
        <v>480776900.18512249</v>
      </c>
      <c r="V2" s="11">
        <f>V$5*('BNVP-HDVs-psgr'!V$2/'BNVP-HDVs-psgr'!V$5)</f>
        <v>475969131.18327123</v>
      </c>
      <c r="W2" s="11">
        <f>W$5*('BNVP-HDVs-psgr'!W$2/'BNVP-HDVs-psgr'!W$5)</f>
        <v>471209439.87143862</v>
      </c>
      <c r="X2" s="11">
        <f>X$5*('BNVP-HDVs-psgr'!X$2/'BNVP-HDVs-psgr'!X$5)</f>
        <v>466497345.47272414</v>
      </c>
      <c r="Y2" s="11">
        <f>Y$5*('BNVP-HDVs-psgr'!Y$2/'BNVP-HDVs-psgr'!Y$5)</f>
        <v>461832372.01799685</v>
      </c>
      <c r="Z2" s="11">
        <f>Z$5*('BNVP-HDVs-psgr'!Z$2/'BNVP-HDVs-psgr'!Z$5)</f>
        <v>457214048.29781687</v>
      </c>
      <c r="AA2" s="11">
        <f>AA$5*('BNVP-HDVs-psgr'!AA$2/'BNVP-HDVs-psgr'!AA$5)</f>
        <v>452641907.81483865</v>
      </c>
      <c r="AB2" s="11">
        <f>AB$5*('BNVP-HDVs-psgr'!AB$2/'BNVP-HDVs-psgr'!AB$5)</f>
        <v>448115488.73669028</v>
      </c>
      <c r="AC2" s="11">
        <f>AC$5*('BNVP-HDVs-psgr'!AC$2/'BNVP-HDVs-psgr'!AC$5)</f>
        <v>443634333.84932333</v>
      </c>
      <c r="AD2" s="11">
        <f>AD$5*('BNVP-HDVs-psgr'!AD$2/'BNVP-HDVs-psgr'!AD$5)</f>
        <v>439197990.5108301</v>
      </c>
      <c r="AE2" s="11">
        <f>AE$5*('BNVP-HDVs-psgr'!AE$2/'BNVP-HDVs-psgr'!AE$5)</f>
        <v>434806010.60572189</v>
      </c>
      <c r="AF2" s="11">
        <f>AF$5*('BNVP-HDVs-psgr'!AF$2/'BNVP-HDVs-psgr'!AF$5)</f>
        <v>430457950.49966466</v>
      </c>
      <c r="AG2" s="11">
        <f>AG$5*('BNVP-HDVs-psgr'!AG$2/'BNVP-HDVs-psgr'!AG$5)</f>
        <v>426153370.99466801</v>
      </c>
      <c r="AH2" s="11">
        <f>AH$5*('BNVP-HDVs-psgr'!AH$2/'BNVP-HDVs-psgr'!AH$5)</f>
        <v>421891837.28472126</v>
      </c>
      <c r="AI2" s="11">
        <f>AI$5*('BNVP-HDVs-psgr'!AI$2/'BNVP-HDVs-psgr'!AI$5)</f>
        <v>417672918.91187406</v>
      </c>
      <c r="AJ2" s="11">
        <f>AJ$5*('BNVP-HDVs-psgr'!AJ$2/'BNVP-HDVs-psgr'!AJ$5)</f>
        <v>413496189.72275525</v>
      </c>
      <c r="AK2" s="11">
        <f>AK$5*('BNVP-HDVs-psgr'!AK$2/'BNVP-HDVs-psgr'!AK$5)</f>
        <v>409361227.82552773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64833333.333333336</v>
      </c>
      <c r="C5">
        <f>$D$5</f>
        <v>64833333.333333336</v>
      </c>
      <c r="D5" s="17">
        <f>AVERAGE('Passenger Aircraft'!C5:C10)</f>
        <v>64833333.333333336</v>
      </c>
      <c r="E5">
        <f t="shared" ref="E5:AK5" si="0">$D5</f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  <c r="AJ5">
        <f t="shared" si="0"/>
        <v>64833333.333333336</v>
      </c>
      <c r="AK5">
        <f t="shared" si="0"/>
        <v>64833333.333333336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258151215.85253793</v>
      </c>
      <c r="C8" s="12">
        <f>$D$8</f>
        <v>258151215.85253793</v>
      </c>
      <c r="D8" s="11">
        <f>D$5*('BNVP-HDVs-psgr'!D$8/'BNVP-HDVs-psgr'!D$5)</f>
        <v>258151215.85253793</v>
      </c>
      <c r="E8" s="11">
        <f>E$5*('BNVP-HDVs-psgr'!E$8/'BNVP-HDVs-psgr'!E$5)</f>
        <v>255569703.69401258</v>
      </c>
      <c r="F8" s="11">
        <f>F$5*('BNVP-HDVs-psgr'!F$8/'BNVP-HDVs-psgr'!F$5)</f>
        <v>253014006.65707248</v>
      </c>
      <c r="G8" s="11">
        <f>G$5*('BNVP-HDVs-psgr'!G$8/'BNVP-HDVs-psgr'!G$5)</f>
        <v>250483866.59050173</v>
      </c>
      <c r="H8" s="11">
        <f>H$5*('BNVP-HDVs-psgr'!H$8/'BNVP-HDVs-psgr'!H$5)</f>
        <v>247979027.92459676</v>
      </c>
      <c r="I8" s="11">
        <f>I$5*('BNVP-HDVs-psgr'!I$8/'BNVP-HDVs-psgr'!I$5)</f>
        <v>245499237.64535078</v>
      </c>
      <c r="J8" s="11">
        <f>J$5*('BNVP-HDVs-psgr'!J$8/'BNVP-HDVs-psgr'!J$5)</f>
        <v>243044245.26889727</v>
      </c>
      <c r="K8" s="11">
        <f>K$5*('BNVP-HDVs-psgr'!K$8/'BNVP-HDVs-psgr'!K$5)</f>
        <v>240613802.81620821</v>
      </c>
      <c r="L8" s="11">
        <f>L$5*('BNVP-HDVs-psgr'!L$8/'BNVP-HDVs-psgr'!L$5)</f>
        <v>238207664.78804618</v>
      </c>
      <c r="M8" s="11">
        <f>M$5*('BNVP-HDVs-psgr'!M$8/'BNVP-HDVs-psgr'!M$5)</f>
        <v>235825588.14016572</v>
      </c>
      <c r="N8" s="11">
        <f>N$5*('BNVP-HDVs-psgr'!N$8/'BNVP-HDVs-psgr'!N$5)</f>
        <v>233467332.25876406</v>
      </c>
      <c r="O8" s="11">
        <f>O$5*('BNVP-HDVs-psgr'!O$8/'BNVP-HDVs-psgr'!O$5)</f>
        <v>231132658.93617642</v>
      </c>
      <c r="P8" s="11">
        <f>P$5*('BNVP-HDVs-psgr'!P$8/'BNVP-HDVs-psgr'!P$5)</f>
        <v>228821332.34681463</v>
      </c>
      <c r="Q8" s="11">
        <f>Q$5*('BNVP-HDVs-psgr'!Q$8/'BNVP-HDVs-psgr'!Q$5)</f>
        <v>226533119.02334648</v>
      </c>
      <c r="R8" s="11">
        <f>R$5*('BNVP-HDVs-psgr'!R$8/'BNVP-HDVs-psgr'!R$5)</f>
        <v>224267787.83311301</v>
      </c>
      <c r="S8" s="11">
        <f>S$5*('BNVP-HDVs-psgr'!S$8/'BNVP-HDVs-psgr'!S$5)</f>
        <v>222025109.95478192</v>
      </c>
      <c r="T8" s="11">
        <f>T$5*('BNVP-HDVs-psgr'!T$8/'BNVP-HDVs-psgr'!T$5)</f>
        <v>219804858.85523406</v>
      </c>
      <c r="U8" s="11">
        <f>U$5*('BNVP-HDVs-psgr'!U$8/'BNVP-HDVs-psgr'!U$5)</f>
        <v>217606810.26668173</v>
      </c>
      <c r="V8" s="11">
        <f>V$5*('BNVP-HDVs-psgr'!V$8/'BNVP-HDVs-psgr'!V$5)</f>
        <v>215430742.16401494</v>
      </c>
      <c r="W8" s="11">
        <f>W$5*('BNVP-HDVs-psgr'!W$8/'BNVP-HDVs-psgr'!W$5)</f>
        <v>213276434.74237472</v>
      </c>
      <c r="X8" s="11">
        <f>X$5*('BNVP-HDVs-psgr'!X$8/'BNVP-HDVs-psgr'!X$5)</f>
        <v>211143670.39495099</v>
      </c>
      <c r="Y8" s="11">
        <f>Y$5*('BNVP-HDVs-psgr'!Y$8/'BNVP-HDVs-psgr'!Y$5)</f>
        <v>209032233.69100147</v>
      </c>
      <c r="Z8" s="11">
        <f>Z$5*('BNVP-HDVs-psgr'!Z$8/'BNVP-HDVs-psgr'!Z$5)</f>
        <v>206941911.35409147</v>
      </c>
      <c r="AA8" s="11">
        <f>AA$5*('BNVP-HDVs-psgr'!AA$8/'BNVP-HDVs-psgr'!AA$5)</f>
        <v>204872492.24055055</v>
      </c>
      <c r="AB8" s="11">
        <f>AB$5*('BNVP-HDVs-psgr'!AB$8/'BNVP-HDVs-psgr'!AB$5)</f>
        <v>202823767.31814507</v>
      </c>
      <c r="AC8" s="11">
        <f>AC$5*('BNVP-HDVs-psgr'!AC$8/'BNVP-HDVs-psgr'!AC$5)</f>
        <v>200795529.64496359</v>
      </c>
      <c r="AD8" s="11">
        <f>AD$5*('BNVP-HDVs-psgr'!AD$8/'BNVP-HDVs-psgr'!AD$5)</f>
        <v>198787574.34851396</v>
      </c>
      <c r="AE8" s="11">
        <f>AE$5*('BNVP-HDVs-psgr'!AE$8/'BNVP-HDVs-psgr'!AE$5)</f>
        <v>196799698.60502881</v>
      </c>
      <c r="AF8" s="11">
        <f>AF$5*('BNVP-HDVs-psgr'!AF$8/'BNVP-HDVs-psgr'!AF$5)</f>
        <v>194831701.6189785</v>
      </c>
      <c r="AG8" s="11">
        <f>AG$5*('BNVP-HDVs-psgr'!AG$8/'BNVP-HDVs-psgr'!AG$5)</f>
        <v>192883384.60278872</v>
      </c>
      <c r="AH8" s="11">
        <f>AH$5*('BNVP-HDVs-psgr'!AH$8/'BNVP-HDVs-psgr'!AH$5)</f>
        <v>190954550.75676081</v>
      </c>
      <c r="AI8" s="11">
        <f>AI$5*('BNVP-HDVs-psgr'!AI$8/'BNVP-HDVs-psgr'!AI$5)</f>
        <v>189045005.24919322</v>
      </c>
      <c r="AJ8" s="11">
        <f>AJ$5*('BNVP-HDVs-psgr'!AJ$8/'BNVP-HDVs-psgr'!AJ$5)</f>
        <v>187154555.19670126</v>
      </c>
      <c r="AK8" s="11">
        <f>AK$5*('BNVP-HDVs-psgr'!AK$8/'BNVP-HDVs-psgr'!AK$5)</f>
        <v>185283009.64473423</v>
      </c>
      <c r="AL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DAFE-888A-48B2-8DD6-A0A77DA88861}">
  <dimension ref="A1:AK25"/>
  <sheetViews>
    <sheetView workbookViewId="0">
      <selection activeCell="A5" sqref="A5"/>
    </sheetView>
  </sheetViews>
  <sheetFormatPr defaultRowHeight="15" x14ac:dyDescent="0.25"/>
  <cols>
    <col min="1" max="1" width="27" customWidth="1"/>
    <col min="2" max="2" width="30.5703125" bestFit="1" customWidth="1"/>
    <col min="3" max="3" width="24.140625" bestFit="1" customWidth="1"/>
  </cols>
  <sheetData>
    <row r="1" spans="1:37" x14ac:dyDescent="0.25">
      <c r="A1" s="1" t="s">
        <v>5</v>
      </c>
    </row>
    <row r="2" spans="1:37" x14ac:dyDescent="0.25">
      <c r="A2" t="s">
        <v>1196</v>
      </c>
    </row>
    <row r="3" spans="1:37" x14ac:dyDescent="0.25">
      <c r="A3" t="s">
        <v>1197</v>
      </c>
    </row>
    <row r="4" spans="1:37" x14ac:dyDescent="0.25">
      <c r="A4" t="s">
        <v>1198</v>
      </c>
    </row>
    <row r="5" spans="1:37" x14ac:dyDescent="0.25">
      <c r="A5" t="s">
        <v>1199</v>
      </c>
    </row>
    <row r="8" spans="1:37" x14ac:dyDescent="0.25">
      <c r="A8" s="51" t="s">
        <v>1170</v>
      </c>
    </row>
    <row r="9" spans="1:37" s="23" customFormat="1" x14ac:dyDescent="0.25">
      <c r="A9" s="2" t="s">
        <v>1160</v>
      </c>
      <c r="B9" s="23">
        <v>2015</v>
      </c>
      <c r="C9" s="23">
        <v>2016</v>
      </c>
      <c r="D9" s="23">
        <v>2017</v>
      </c>
      <c r="E9" s="23">
        <v>2018</v>
      </c>
      <c r="F9" s="23">
        <v>2019</v>
      </c>
      <c r="G9" s="23">
        <v>2020</v>
      </c>
      <c r="H9" s="23">
        <v>2021</v>
      </c>
      <c r="I9" s="23">
        <v>2022</v>
      </c>
      <c r="J9" s="23">
        <v>2023</v>
      </c>
      <c r="K9" s="23">
        <v>2024</v>
      </c>
      <c r="L9" s="23">
        <v>2025</v>
      </c>
      <c r="M9" s="23">
        <v>2026</v>
      </c>
      <c r="N9" s="23">
        <v>2027</v>
      </c>
      <c r="O9" s="23">
        <v>2028</v>
      </c>
      <c r="P9" s="23">
        <v>2029</v>
      </c>
      <c r="Q9" s="23">
        <v>2030</v>
      </c>
      <c r="R9" s="23">
        <v>2031</v>
      </c>
      <c r="S9" s="23">
        <v>2032</v>
      </c>
      <c r="T9" s="23">
        <v>2033</v>
      </c>
      <c r="U9" s="23">
        <v>2034</v>
      </c>
      <c r="V9" s="23">
        <v>2035</v>
      </c>
      <c r="W9" s="23">
        <v>2036</v>
      </c>
      <c r="X9" s="23">
        <v>2037</v>
      </c>
      <c r="Y9" s="23">
        <v>2038</v>
      </c>
      <c r="Z9" s="23">
        <v>2039</v>
      </c>
      <c r="AA9" s="23">
        <v>2040</v>
      </c>
      <c r="AB9" s="23">
        <v>2041</v>
      </c>
      <c r="AC9" s="23">
        <v>2042</v>
      </c>
      <c r="AD9" s="23">
        <v>2043</v>
      </c>
      <c r="AE9" s="23">
        <v>2044</v>
      </c>
      <c r="AF9" s="23">
        <v>2045</v>
      </c>
      <c r="AG9" s="23">
        <v>2046</v>
      </c>
      <c r="AH9" s="23">
        <v>2047</v>
      </c>
      <c r="AI9" s="23">
        <v>2048</v>
      </c>
      <c r="AJ9" s="23">
        <v>2049</v>
      </c>
      <c r="AK9" s="23">
        <v>2050</v>
      </c>
    </row>
    <row r="10" spans="1:37" x14ac:dyDescent="0.25">
      <c r="A10" t="s">
        <v>0</v>
      </c>
      <c r="B10">
        <f>'table 98'!Q12</f>
        <v>95000</v>
      </c>
      <c r="C10">
        <f>B10*0.99</f>
        <v>94050</v>
      </c>
      <c r="D10">
        <f t="shared" ref="D10:AK10" si="0">C10*0.99</f>
        <v>93109.5</v>
      </c>
      <c r="E10">
        <f t="shared" si="0"/>
        <v>92178.404999999999</v>
      </c>
      <c r="F10">
        <f t="shared" si="0"/>
        <v>91256.620949999997</v>
      </c>
      <c r="G10">
        <f t="shared" si="0"/>
        <v>90344.054740499996</v>
      </c>
      <c r="H10">
        <f t="shared" si="0"/>
        <v>89440.614193094996</v>
      </c>
      <c r="I10">
        <f t="shared" si="0"/>
        <v>88546.208051164052</v>
      </c>
      <c r="J10">
        <f t="shared" si="0"/>
        <v>87660.74597065241</v>
      </c>
      <c r="K10">
        <f t="shared" si="0"/>
        <v>86784.138510945879</v>
      </c>
      <c r="L10">
        <f t="shared" si="0"/>
        <v>85916.297125836412</v>
      </c>
      <c r="M10">
        <f t="shared" si="0"/>
        <v>85057.134154578045</v>
      </c>
      <c r="N10">
        <f t="shared" si="0"/>
        <v>84206.562813032258</v>
      </c>
      <c r="O10">
        <f t="shared" si="0"/>
        <v>83364.497184901935</v>
      </c>
      <c r="P10">
        <f t="shared" si="0"/>
        <v>82530.852213052916</v>
      </c>
      <c r="Q10">
        <f t="shared" si="0"/>
        <v>81705.543690922394</v>
      </c>
      <c r="R10">
        <f t="shared" si="0"/>
        <v>80888.488254013166</v>
      </c>
      <c r="S10">
        <f t="shared" si="0"/>
        <v>80079.603371473029</v>
      </c>
      <c r="T10">
        <f t="shared" si="0"/>
        <v>79278.807337758291</v>
      </c>
      <c r="U10">
        <f t="shared" si="0"/>
        <v>78486.01926438071</v>
      </c>
      <c r="V10">
        <f t="shared" si="0"/>
        <v>77701.159071736896</v>
      </c>
      <c r="W10">
        <f t="shared" si="0"/>
        <v>76924.147481019521</v>
      </c>
      <c r="X10">
        <f t="shared" si="0"/>
        <v>76154.906006209319</v>
      </c>
      <c r="Y10">
        <f t="shared" si="0"/>
        <v>75393.356946147222</v>
      </c>
      <c r="Z10">
        <f t="shared" si="0"/>
        <v>74639.423376685751</v>
      </c>
      <c r="AA10">
        <f t="shared" si="0"/>
        <v>73893.029142918895</v>
      </c>
      <c r="AB10">
        <f t="shared" si="0"/>
        <v>73154.098851489704</v>
      </c>
      <c r="AC10">
        <f t="shared" si="0"/>
        <v>72422.557862974805</v>
      </c>
      <c r="AD10">
        <f t="shared" si="0"/>
        <v>71698.332284345059</v>
      </c>
      <c r="AE10">
        <f t="shared" si="0"/>
        <v>70981.348961501601</v>
      </c>
      <c r="AF10">
        <f t="shared" si="0"/>
        <v>70271.535471886586</v>
      </c>
      <c r="AG10">
        <f t="shared" si="0"/>
        <v>69568.820117167721</v>
      </c>
      <c r="AH10">
        <f t="shared" si="0"/>
        <v>68873.13191599604</v>
      </c>
      <c r="AI10">
        <f t="shared" si="0"/>
        <v>68184.400596836073</v>
      </c>
      <c r="AJ10">
        <f t="shared" si="0"/>
        <v>67502.556590867709</v>
      </c>
      <c r="AK10">
        <f t="shared" si="0"/>
        <v>66827.531024959026</v>
      </c>
    </row>
    <row r="11" spans="1:37" x14ac:dyDescent="0.25">
      <c r="A11" t="s">
        <v>1</v>
      </c>
      <c r="B11" s="42">
        <f>'table 98'!$Q$9</f>
        <v>20000</v>
      </c>
      <c r="C11">
        <f>'table 98'!$Q$9</f>
        <v>20000</v>
      </c>
      <c r="D11">
        <f>'table 98'!$Q$9</f>
        <v>20000</v>
      </c>
      <c r="E11">
        <f>'table 98'!$Q$9</f>
        <v>20000</v>
      </c>
      <c r="F11">
        <f>'table 98'!$Q$9</f>
        <v>20000</v>
      </c>
      <c r="G11">
        <f>'table 98'!$Q$9</f>
        <v>20000</v>
      </c>
      <c r="H11">
        <f>'table 98'!$Q$9</f>
        <v>20000</v>
      </c>
      <c r="I11">
        <f>'table 98'!$Q$9</f>
        <v>20000</v>
      </c>
      <c r="J11">
        <f>'table 98'!$Q$9</f>
        <v>20000</v>
      </c>
      <c r="K11">
        <f>'table 98'!$Q$9</f>
        <v>20000</v>
      </c>
      <c r="L11">
        <f>'table 98'!$Q$9</f>
        <v>20000</v>
      </c>
      <c r="M11">
        <f>'table 98'!$Q$9</f>
        <v>20000</v>
      </c>
      <c r="N11">
        <f>'table 98'!$Q$9</f>
        <v>20000</v>
      </c>
      <c r="O11">
        <f>'table 98'!$Q$9</f>
        <v>20000</v>
      </c>
      <c r="P11">
        <f>'table 98'!$Q$9</f>
        <v>20000</v>
      </c>
      <c r="Q11">
        <f>'table 98'!$Q$9</f>
        <v>20000</v>
      </c>
      <c r="R11">
        <f>'table 98'!$Q$9</f>
        <v>20000</v>
      </c>
      <c r="S11">
        <f>'table 98'!$Q$9</f>
        <v>20000</v>
      </c>
      <c r="T11">
        <f>'table 98'!$Q$9</f>
        <v>20000</v>
      </c>
      <c r="U11">
        <f>'table 98'!$Q$9</f>
        <v>20000</v>
      </c>
      <c r="V11">
        <f>'table 98'!$Q$9</f>
        <v>20000</v>
      </c>
      <c r="W11">
        <f>'table 98'!$Q$9</f>
        <v>20000</v>
      </c>
      <c r="X11">
        <f>'table 98'!$Q$9</f>
        <v>20000</v>
      </c>
      <c r="Y11">
        <f>'table 98'!$Q$9</f>
        <v>20000</v>
      </c>
      <c r="Z11">
        <f>'table 98'!$Q$9</f>
        <v>20000</v>
      </c>
      <c r="AA11">
        <f>'table 98'!$Q$9</f>
        <v>20000</v>
      </c>
      <c r="AB11">
        <f>'table 98'!$Q$9</f>
        <v>20000</v>
      </c>
      <c r="AC11">
        <f>'table 98'!$Q$9</f>
        <v>20000</v>
      </c>
      <c r="AD11">
        <f>'table 98'!$Q$9</f>
        <v>20000</v>
      </c>
      <c r="AE11">
        <f>'table 98'!$Q$9</f>
        <v>20000</v>
      </c>
      <c r="AF11">
        <f>'table 98'!$Q$9</f>
        <v>20000</v>
      </c>
      <c r="AG11">
        <f>'table 98'!$Q$9</f>
        <v>20000</v>
      </c>
      <c r="AH11">
        <f>'table 98'!$Q$9</f>
        <v>20000</v>
      </c>
      <c r="AI11">
        <f>'table 98'!$Q$9</f>
        <v>20000</v>
      </c>
      <c r="AJ11">
        <f>'table 98'!$Q$9</f>
        <v>20000</v>
      </c>
      <c r="AK11">
        <f>'table 98'!$Q$9</f>
        <v>20000</v>
      </c>
    </row>
    <row r="12" spans="1:37" x14ac:dyDescent="0.25">
      <c r="A12" t="s">
        <v>2</v>
      </c>
      <c r="B12">
        <f>'table 98'!$Q$6</f>
        <v>18000</v>
      </c>
      <c r="C12">
        <f>'table 98'!$Q$6</f>
        <v>18000</v>
      </c>
      <c r="D12">
        <f>'table 98'!$Q$6</f>
        <v>18000</v>
      </c>
      <c r="E12">
        <f>'table 98'!$Q$6</f>
        <v>18000</v>
      </c>
      <c r="F12">
        <f>'table 98'!$Q$6</f>
        <v>18000</v>
      </c>
      <c r="G12">
        <f>'table 98'!$Q$6</f>
        <v>18000</v>
      </c>
      <c r="H12">
        <f>'table 98'!$Q$6</f>
        <v>18000</v>
      </c>
      <c r="I12">
        <f>'table 98'!$Q$6</f>
        <v>18000</v>
      </c>
      <c r="J12">
        <f>'table 98'!$Q$6</f>
        <v>18000</v>
      </c>
      <c r="K12">
        <f>'table 98'!$Q$6</f>
        <v>18000</v>
      </c>
      <c r="L12">
        <f>'table 98'!$Q$6</f>
        <v>18000</v>
      </c>
      <c r="M12">
        <f>'table 98'!$Q$6</f>
        <v>18000</v>
      </c>
      <c r="N12">
        <f>'table 98'!$Q$6</f>
        <v>18000</v>
      </c>
      <c r="O12">
        <f>'table 98'!$Q$6</f>
        <v>18000</v>
      </c>
      <c r="P12">
        <f>'table 98'!$Q$6</f>
        <v>18000</v>
      </c>
      <c r="Q12">
        <f>'table 98'!$Q$6</f>
        <v>18000</v>
      </c>
      <c r="R12">
        <f>'table 98'!$Q$6</f>
        <v>18000</v>
      </c>
      <c r="S12">
        <f>'table 98'!$Q$6</f>
        <v>18000</v>
      </c>
      <c r="T12">
        <f>'table 98'!$Q$6</f>
        <v>18000</v>
      </c>
      <c r="U12">
        <f>'table 98'!$Q$6</f>
        <v>18000</v>
      </c>
      <c r="V12">
        <f>'table 98'!$Q$6</f>
        <v>18000</v>
      </c>
      <c r="W12">
        <f>'table 98'!$Q$6</f>
        <v>18000</v>
      </c>
      <c r="X12">
        <f>'table 98'!$Q$6</f>
        <v>18000</v>
      </c>
      <c r="Y12">
        <f>'table 98'!$Q$6</f>
        <v>18000</v>
      </c>
      <c r="Z12">
        <f>'table 98'!$Q$6</f>
        <v>18000</v>
      </c>
      <c r="AA12">
        <f>'table 98'!$Q$6</f>
        <v>18000</v>
      </c>
      <c r="AB12">
        <f>'table 98'!$Q$6</f>
        <v>18000</v>
      </c>
      <c r="AC12">
        <f>'table 98'!$Q$6</f>
        <v>18000</v>
      </c>
      <c r="AD12">
        <f>'table 98'!$Q$6</f>
        <v>18000</v>
      </c>
      <c r="AE12">
        <f>'table 98'!$Q$6</f>
        <v>18000</v>
      </c>
      <c r="AF12">
        <f>'table 98'!$Q$6</f>
        <v>18000</v>
      </c>
      <c r="AG12">
        <f>'table 98'!$Q$6</f>
        <v>18000</v>
      </c>
      <c r="AH12">
        <f>'table 98'!$Q$6</f>
        <v>18000</v>
      </c>
      <c r="AI12">
        <f>'table 98'!$Q$6</f>
        <v>18000</v>
      </c>
      <c r="AJ12">
        <f>'table 98'!$Q$6</f>
        <v>18000</v>
      </c>
      <c r="AK12">
        <f>'table 98'!$Q$6</f>
        <v>18000</v>
      </c>
    </row>
    <row r="13" spans="1:37" x14ac:dyDescent="0.25">
      <c r="A13" t="s">
        <v>3</v>
      </c>
      <c r="B13">
        <f>'table 98'!$Q$16</f>
        <v>18000</v>
      </c>
      <c r="C13">
        <f>'table 98'!$Q$16</f>
        <v>18000</v>
      </c>
      <c r="D13">
        <f>'table 98'!$Q$16</f>
        <v>18000</v>
      </c>
      <c r="E13">
        <f>'table 98'!$Q$16</f>
        <v>18000</v>
      </c>
      <c r="F13">
        <f>'table 98'!$Q$16</f>
        <v>18000</v>
      </c>
      <c r="G13">
        <f>'table 98'!$Q$16</f>
        <v>18000</v>
      </c>
      <c r="H13">
        <f>'table 98'!$Q$16</f>
        <v>18000</v>
      </c>
      <c r="I13">
        <f>'table 98'!$Q$16</f>
        <v>18000</v>
      </c>
      <c r="J13">
        <f>'table 98'!$Q$16</f>
        <v>18000</v>
      </c>
      <c r="K13">
        <f>'table 98'!$Q$16</f>
        <v>18000</v>
      </c>
      <c r="L13">
        <f>'table 98'!$Q$16</f>
        <v>18000</v>
      </c>
      <c r="M13">
        <f>'table 98'!$Q$16</f>
        <v>18000</v>
      </c>
      <c r="N13">
        <f>'table 98'!$Q$16</f>
        <v>18000</v>
      </c>
      <c r="O13">
        <f>'table 98'!$Q$16</f>
        <v>18000</v>
      </c>
      <c r="P13">
        <f>'table 98'!$Q$16</f>
        <v>18000</v>
      </c>
      <c r="Q13">
        <f>'table 98'!$Q$16</f>
        <v>18000</v>
      </c>
      <c r="R13">
        <f>'table 98'!$Q$16</f>
        <v>18000</v>
      </c>
      <c r="S13">
        <f>'table 98'!$Q$16</f>
        <v>18000</v>
      </c>
      <c r="T13">
        <f>'table 98'!$Q$16</f>
        <v>18000</v>
      </c>
      <c r="U13">
        <f>'table 98'!$Q$16</f>
        <v>18000</v>
      </c>
      <c r="V13">
        <f>'table 98'!$Q$16</f>
        <v>18000</v>
      </c>
      <c r="W13">
        <f>'table 98'!$Q$16</f>
        <v>18000</v>
      </c>
      <c r="X13">
        <f>'table 98'!$Q$16</f>
        <v>18000</v>
      </c>
      <c r="Y13">
        <f>'table 98'!$Q$16</f>
        <v>18000</v>
      </c>
      <c r="Z13">
        <f>'table 98'!$Q$16</f>
        <v>18000</v>
      </c>
      <c r="AA13">
        <f>'table 98'!$Q$16</f>
        <v>18000</v>
      </c>
      <c r="AB13">
        <f>'table 98'!$Q$16</f>
        <v>18000</v>
      </c>
      <c r="AC13">
        <f>'table 98'!$Q$16</f>
        <v>18000</v>
      </c>
      <c r="AD13">
        <f>'table 98'!$Q$16</f>
        <v>18000</v>
      </c>
      <c r="AE13">
        <f>'table 98'!$Q$16</f>
        <v>18000</v>
      </c>
      <c r="AF13">
        <f>'table 98'!$Q$16</f>
        <v>18000</v>
      </c>
      <c r="AG13">
        <f>'table 98'!$Q$16</f>
        <v>18000</v>
      </c>
      <c r="AH13">
        <f>'table 98'!$Q$16</f>
        <v>18000</v>
      </c>
      <c r="AI13">
        <f>'table 98'!$Q$16</f>
        <v>18000</v>
      </c>
      <c r="AJ13">
        <f>'table 98'!$Q$16</f>
        <v>18000</v>
      </c>
      <c r="AK13">
        <f>'table 98'!$Q$16</f>
        <v>18000</v>
      </c>
    </row>
    <row r="14" spans="1:37" x14ac:dyDescent="0.25">
      <c r="A14" t="s">
        <v>4</v>
      </c>
      <c r="B14">
        <f>'table 98'!Q11</f>
        <v>75000</v>
      </c>
      <c r="C14">
        <f>B14*0.99</f>
        <v>74250</v>
      </c>
      <c r="D14">
        <f t="shared" ref="D14:AK15" si="1">C14*0.99</f>
        <v>73507.5</v>
      </c>
      <c r="E14">
        <f t="shared" si="1"/>
        <v>72772.425000000003</v>
      </c>
      <c r="F14">
        <f t="shared" si="1"/>
        <v>72044.700750000004</v>
      </c>
      <c r="G14">
        <f t="shared" si="1"/>
        <v>71324.253742500005</v>
      </c>
      <c r="H14">
        <f t="shared" si="1"/>
        <v>70611.011205075003</v>
      </c>
      <c r="I14">
        <f t="shared" si="1"/>
        <v>69904.901093024251</v>
      </c>
      <c r="J14">
        <f t="shared" si="1"/>
        <v>69205.852082094003</v>
      </c>
      <c r="K14">
        <f t="shared" si="1"/>
        <v>68513.793561273065</v>
      </c>
      <c r="L14">
        <f t="shared" si="1"/>
        <v>67828.655625660336</v>
      </c>
      <c r="M14">
        <f t="shared" si="1"/>
        <v>67150.369069403736</v>
      </c>
      <c r="N14">
        <f t="shared" si="1"/>
        <v>66478.865378709699</v>
      </c>
      <c r="O14">
        <f t="shared" si="1"/>
        <v>65814.076724922605</v>
      </c>
      <c r="P14">
        <f t="shared" si="1"/>
        <v>65155.935957673377</v>
      </c>
      <c r="Q14">
        <f t="shared" si="1"/>
        <v>64504.376598096642</v>
      </c>
      <c r="R14">
        <f t="shared" si="1"/>
        <v>63859.332832115673</v>
      </c>
      <c r="S14">
        <f t="shared" si="1"/>
        <v>63220.739503794517</v>
      </c>
      <c r="T14">
        <f t="shared" si="1"/>
        <v>62588.532108756568</v>
      </c>
      <c r="U14">
        <f t="shared" si="1"/>
        <v>61962.646787669</v>
      </c>
      <c r="V14">
        <f t="shared" si="1"/>
        <v>61343.020319792311</v>
      </c>
      <c r="W14">
        <f t="shared" si="1"/>
        <v>60729.590116594387</v>
      </c>
      <c r="X14">
        <f t="shared" si="1"/>
        <v>60122.294215428439</v>
      </c>
      <c r="Y14">
        <f t="shared" si="1"/>
        <v>59521.071273274152</v>
      </c>
      <c r="Z14">
        <f t="shared" si="1"/>
        <v>58925.860560541412</v>
      </c>
      <c r="AA14">
        <f t="shared" si="1"/>
        <v>58336.601954935999</v>
      </c>
      <c r="AB14">
        <f t="shared" si="1"/>
        <v>57753.235935386641</v>
      </c>
      <c r="AC14">
        <f t="shared" si="1"/>
        <v>57175.703576032771</v>
      </c>
      <c r="AD14">
        <f t="shared" si="1"/>
        <v>56603.946540272445</v>
      </c>
      <c r="AE14">
        <f t="shared" si="1"/>
        <v>56037.90707486972</v>
      </c>
      <c r="AF14">
        <f t="shared" si="1"/>
        <v>55477.528004121021</v>
      </c>
      <c r="AG14">
        <f t="shared" si="1"/>
        <v>54922.752724079808</v>
      </c>
      <c r="AH14">
        <f t="shared" si="1"/>
        <v>54373.525196839008</v>
      </c>
      <c r="AI14">
        <f t="shared" si="1"/>
        <v>53829.789944870616</v>
      </c>
      <c r="AJ14">
        <f t="shared" si="1"/>
        <v>53291.49204542191</v>
      </c>
      <c r="AK14">
        <f t="shared" si="1"/>
        <v>52758.577124967691</v>
      </c>
    </row>
    <row r="15" spans="1:37" x14ac:dyDescent="0.25">
      <c r="A15" t="s">
        <v>1144</v>
      </c>
      <c r="B15" s="11">
        <v>71671.802858802301</v>
      </c>
      <c r="C15">
        <f>B15*0.99</f>
        <v>70955.084830214284</v>
      </c>
      <c r="D15">
        <f t="shared" si="1"/>
        <v>70245.533981912144</v>
      </c>
      <c r="E15">
        <f t="shared" si="1"/>
        <v>69543.078642093024</v>
      </c>
      <c r="F15">
        <f t="shared" si="1"/>
        <v>68847.647855672098</v>
      </c>
      <c r="G15">
        <f t="shared" si="1"/>
        <v>68159.171377115374</v>
      </c>
      <c r="H15">
        <f t="shared" si="1"/>
        <v>67477.579663344222</v>
      </c>
      <c r="I15">
        <f t="shared" si="1"/>
        <v>66802.803866710776</v>
      </c>
      <c r="J15">
        <f t="shared" si="1"/>
        <v>66134.775828043668</v>
      </c>
      <c r="K15">
        <f t="shared" si="1"/>
        <v>65473.428069763228</v>
      </c>
      <c r="L15">
        <f t="shared" si="1"/>
        <v>64818.693789065597</v>
      </c>
      <c r="M15">
        <f t="shared" si="1"/>
        <v>64170.506851174941</v>
      </c>
      <c r="N15">
        <f t="shared" si="1"/>
        <v>63528.801782663191</v>
      </c>
      <c r="O15">
        <f t="shared" si="1"/>
        <v>62893.513764836556</v>
      </c>
      <c r="P15">
        <f t="shared" si="1"/>
        <v>62264.578627188188</v>
      </c>
      <c r="Q15">
        <f t="shared" si="1"/>
        <v>61641.932840916306</v>
      </c>
      <c r="R15">
        <f t="shared" si="1"/>
        <v>61025.513512507139</v>
      </c>
      <c r="S15">
        <f t="shared" si="1"/>
        <v>60415.258377382066</v>
      </c>
      <c r="T15">
        <f t="shared" si="1"/>
        <v>59811.105793608243</v>
      </c>
      <c r="U15">
        <f t="shared" si="1"/>
        <v>59212.99473567216</v>
      </c>
      <c r="V15">
        <f t="shared" si="1"/>
        <v>58620.864788315441</v>
      </c>
      <c r="W15">
        <f t="shared" si="1"/>
        <v>58034.656140432286</v>
      </c>
      <c r="X15">
        <f t="shared" si="1"/>
        <v>57454.309579027962</v>
      </c>
      <c r="Y15">
        <f t="shared" si="1"/>
        <v>56879.766483237683</v>
      </c>
      <c r="Z15">
        <f t="shared" si="1"/>
        <v>56310.968818405308</v>
      </c>
      <c r="AA15">
        <f t="shared" si="1"/>
        <v>55747.859130221252</v>
      </c>
      <c r="AB15">
        <f t="shared" si="1"/>
        <v>55190.380538919038</v>
      </c>
      <c r="AC15">
        <f t="shared" si="1"/>
        <v>54638.476733529846</v>
      </c>
      <c r="AD15">
        <f t="shared" si="1"/>
        <v>54092.091966194545</v>
      </c>
      <c r="AE15">
        <f t="shared" si="1"/>
        <v>53551.171046532596</v>
      </c>
      <c r="AF15">
        <f t="shared" si="1"/>
        <v>53015.65933606727</v>
      </c>
      <c r="AG15">
        <f t="shared" si="1"/>
        <v>52485.502742706594</v>
      </c>
      <c r="AH15">
        <f t="shared" si="1"/>
        <v>51960.647715279527</v>
      </c>
      <c r="AI15">
        <f t="shared" si="1"/>
        <v>51441.041238126731</v>
      </c>
      <c r="AJ15">
        <f t="shared" si="1"/>
        <v>50926.630825745466</v>
      </c>
      <c r="AK15">
        <f t="shared" si="1"/>
        <v>50417.364517488008</v>
      </c>
    </row>
    <row r="16" spans="1:37" x14ac:dyDescent="0.25">
      <c r="A16" t="s">
        <v>1143</v>
      </c>
      <c r="B16" s="42">
        <f>'table 98'!$Q$9</f>
        <v>20000</v>
      </c>
      <c r="C16">
        <f>'table 98'!$Q$9</f>
        <v>20000</v>
      </c>
      <c r="D16">
        <f>'table 98'!$Q$9</f>
        <v>20000</v>
      </c>
      <c r="E16">
        <f>'table 98'!$Q$9</f>
        <v>20000</v>
      </c>
      <c r="F16">
        <f>'table 98'!$Q$9</f>
        <v>20000</v>
      </c>
      <c r="G16">
        <f>'table 98'!$Q$9</f>
        <v>20000</v>
      </c>
      <c r="H16">
        <f>'table 98'!$Q$9</f>
        <v>20000</v>
      </c>
      <c r="I16">
        <f>'table 98'!$Q$9</f>
        <v>20000</v>
      </c>
      <c r="J16">
        <f>'table 98'!$Q$9</f>
        <v>20000</v>
      </c>
      <c r="K16">
        <f>'table 98'!$Q$9</f>
        <v>20000</v>
      </c>
      <c r="L16">
        <f>'table 98'!$Q$9</f>
        <v>20000</v>
      </c>
      <c r="M16">
        <f>'table 98'!$Q$9</f>
        <v>20000</v>
      </c>
      <c r="N16">
        <f>'table 98'!$Q$9</f>
        <v>20000</v>
      </c>
      <c r="O16">
        <f>'table 98'!$Q$9</f>
        <v>20000</v>
      </c>
      <c r="P16">
        <f>'table 98'!$Q$9</f>
        <v>20000</v>
      </c>
      <c r="Q16">
        <f>'table 98'!$Q$9</f>
        <v>20000</v>
      </c>
      <c r="R16">
        <f>'table 98'!$Q$9</f>
        <v>20000</v>
      </c>
      <c r="S16">
        <f>'table 98'!$Q$9</f>
        <v>20000</v>
      </c>
      <c r="T16">
        <f>'table 98'!$Q$9</f>
        <v>20000</v>
      </c>
      <c r="U16">
        <f>'table 98'!$Q$9</f>
        <v>20000</v>
      </c>
      <c r="V16">
        <f>'table 98'!$Q$9</f>
        <v>20000</v>
      </c>
      <c r="W16">
        <f>'table 98'!$Q$9</f>
        <v>20000</v>
      </c>
      <c r="X16">
        <f>'table 98'!$Q$9</f>
        <v>20000</v>
      </c>
      <c r="Y16">
        <f>'table 98'!$Q$9</f>
        <v>20000</v>
      </c>
      <c r="Z16">
        <f>'table 98'!$Q$9</f>
        <v>20000</v>
      </c>
      <c r="AA16">
        <f>'table 98'!$Q$9</f>
        <v>20000</v>
      </c>
      <c r="AB16">
        <f>'table 98'!$Q$9</f>
        <v>20000</v>
      </c>
      <c r="AC16">
        <f>'table 98'!$Q$9</f>
        <v>20000</v>
      </c>
      <c r="AD16">
        <f>'table 98'!$Q$9</f>
        <v>20000</v>
      </c>
      <c r="AE16">
        <f>'table 98'!$Q$9</f>
        <v>20000</v>
      </c>
      <c r="AF16">
        <f>'table 98'!$Q$9</f>
        <v>20000</v>
      </c>
      <c r="AG16">
        <f>'table 98'!$Q$9</f>
        <v>20000</v>
      </c>
      <c r="AH16">
        <f>'table 98'!$Q$9</f>
        <v>20000</v>
      </c>
      <c r="AI16">
        <f>'table 98'!$Q$9</f>
        <v>20000</v>
      </c>
      <c r="AJ16">
        <f>'table 98'!$Q$9</f>
        <v>20000</v>
      </c>
      <c r="AK16">
        <f>'table 98'!$Q$9</f>
        <v>20000</v>
      </c>
    </row>
    <row r="18" spans="1:37" x14ac:dyDescent="0.25">
      <c r="A18" s="51" t="s">
        <v>1206</v>
      </c>
    </row>
    <row r="19" spans="1:37" s="23" customFormat="1" x14ac:dyDescent="0.25">
      <c r="A19" s="2" t="s">
        <v>1160</v>
      </c>
      <c r="B19" s="23">
        <v>2015</v>
      </c>
      <c r="C19" s="23">
        <v>2016</v>
      </c>
      <c r="D19" s="23">
        <v>2017</v>
      </c>
      <c r="E19" s="23">
        <v>2018</v>
      </c>
      <c r="F19" s="23">
        <v>2019</v>
      </c>
      <c r="G19" s="23">
        <v>2020</v>
      </c>
      <c r="H19" s="23">
        <v>2021</v>
      </c>
      <c r="I19" s="23">
        <v>2022</v>
      </c>
      <c r="J19" s="23">
        <v>2023</v>
      </c>
      <c r="K19" s="23">
        <v>2024</v>
      </c>
      <c r="L19" s="23">
        <v>2025</v>
      </c>
      <c r="M19" s="23">
        <v>2026</v>
      </c>
      <c r="N19" s="23">
        <v>2027</v>
      </c>
      <c r="O19" s="23">
        <v>2028</v>
      </c>
      <c r="P19" s="23">
        <v>2029</v>
      </c>
      <c r="Q19" s="23">
        <v>2030</v>
      </c>
      <c r="R19" s="23">
        <v>2031</v>
      </c>
      <c r="S19" s="23">
        <v>2032</v>
      </c>
      <c r="T19" s="23">
        <v>2033</v>
      </c>
      <c r="U19" s="23">
        <v>2034</v>
      </c>
      <c r="V19" s="23">
        <v>2035</v>
      </c>
      <c r="W19" s="23">
        <v>2036</v>
      </c>
      <c r="X19" s="23">
        <v>2037</v>
      </c>
      <c r="Y19" s="23">
        <v>2038</v>
      </c>
      <c r="Z19" s="23">
        <v>2039</v>
      </c>
      <c r="AA19" s="23">
        <v>2040</v>
      </c>
      <c r="AB19" s="23">
        <v>2041</v>
      </c>
      <c r="AC19" s="23">
        <v>2042</v>
      </c>
      <c r="AD19" s="23">
        <v>2043</v>
      </c>
      <c r="AE19" s="23">
        <v>2044</v>
      </c>
      <c r="AF19" s="23">
        <v>2045</v>
      </c>
      <c r="AG19" s="23">
        <v>2046</v>
      </c>
      <c r="AH19" s="23">
        <v>2047</v>
      </c>
      <c r="AI19" s="23">
        <v>2048</v>
      </c>
      <c r="AJ19" s="23">
        <v>2049</v>
      </c>
      <c r="AK19" s="23">
        <v>2050</v>
      </c>
    </row>
    <row r="20" spans="1:37" x14ac:dyDescent="0.25">
      <c r="A20" t="s">
        <v>3</v>
      </c>
      <c r="B20" s="42">
        <f>AVERAGE('table 98'!$Q$17:$Q$19)</f>
        <v>80000</v>
      </c>
      <c r="C20" s="42">
        <f>AVERAGE('table 98'!$Q$17:$Q$19)</f>
        <v>80000</v>
      </c>
      <c r="D20" s="42">
        <f>AVERAGE('table 98'!$Q$17:$Q$19)</f>
        <v>80000</v>
      </c>
      <c r="E20" s="42">
        <f>AVERAGE('table 98'!$Q$17:$Q$19)</f>
        <v>80000</v>
      </c>
      <c r="F20" s="42">
        <f>AVERAGE('table 98'!$Q$17:$Q$19)</f>
        <v>80000</v>
      </c>
      <c r="G20" s="42">
        <f>AVERAGE('table 98'!$Q$17:$Q$19)</f>
        <v>80000</v>
      </c>
      <c r="H20" s="42">
        <f>AVERAGE('table 98'!$Q$17:$Q$19)</f>
        <v>80000</v>
      </c>
      <c r="I20" s="42">
        <f>AVERAGE('table 98'!$Q$17:$Q$19)</f>
        <v>80000</v>
      </c>
      <c r="J20" s="42">
        <f>AVERAGE('table 98'!$Q$17:$Q$19)</f>
        <v>80000</v>
      </c>
      <c r="K20" s="42">
        <f>AVERAGE('table 98'!$Q$17:$Q$19)</f>
        <v>80000</v>
      </c>
      <c r="L20" s="42">
        <f>AVERAGE('table 98'!$Q$17:$Q$19)</f>
        <v>80000</v>
      </c>
      <c r="M20" s="42">
        <f>AVERAGE('table 98'!$Q$17:$Q$19)</f>
        <v>80000</v>
      </c>
      <c r="N20" s="42">
        <f>AVERAGE('table 98'!$Q$17:$Q$19)</f>
        <v>80000</v>
      </c>
      <c r="O20" s="42">
        <f>AVERAGE('table 98'!$Q$17:$Q$19)</f>
        <v>80000</v>
      </c>
      <c r="P20" s="42">
        <f>AVERAGE('table 98'!$Q$17:$Q$19)</f>
        <v>80000</v>
      </c>
      <c r="Q20" s="42">
        <f>AVERAGE('table 98'!$Q$17:$Q$19)</f>
        <v>80000</v>
      </c>
      <c r="R20" s="42">
        <f>AVERAGE('table 98'!$Q$17:$Q$19)</f>
        <v>80000</v>
      </c>
      <c r="S20" s="42">
        <f>AVERAGE('table 98'!$Q$17:$Q$19)</f>
        <v>80000</v>
      </c>
      <c r="T20" s="42">
        <f>AVERAGE('table 98'!$Q$17:$Q$19)</f>
        <v>80000</v>
      </c>
      <c r="U20" s="42">
        <f>AVERAGE('table 98'!$Q$17:$Q$19)</f>
        <v>80000</v>
      </c>
      <c r="V20" s="42">
        <f>AVERAGE('table 98'!$Q$17:$Q$19)</f>
        <v>80000</v>
      </c>
      <c r="W20" s="42">
        <f>AVERAGE('table 98'!$Q$17:$Q$19)</f>
        <v>80000</v>
      </c>
      <c r="X20" s="42">
        <f>AVERAGE('table 98'!$Q$17:$Q$19)</f>
        <v>80000</v>
      </c>
      <c r="Y20" s="42">
        <f>AVERAGE('table 98'!$Q$17:$Q$19)</f>
        <v>80000</v>
      </c>
      <c r="Z20" s="42">
        <f>AVERAGE('table 98'!$Q$17:$Q$19)</f>
        <v>80000</v>
      </c>
      <c r="AA20" s="42">
        <f>AVERAGE('table 98'!$Q$17:$Q$19)</f>
        <v>80000</v>
      </c>
      <c r="AB20" s="42">
        <f>AVERAGE('table 98'!$Q$17:$Q$19)</f>
        <v>80000</v>
      </c>
      <c r="AC20" s="42">
        <f>AVERAGE('table 98'!$Q$17:$Q$19)</f>
        <v>80000</v>
      </c>
      <c r="AD20" s="42">
        <f>AVERAGE('table 98'!$Q$17:$Q$19)</f>
        <v>80000</v>
      </c>
      <c r="AE20" s="42">
        <f>AVERAGE('table 98'!$Q$17:$Q$19)</f>
        <v>80000</v>
      </c>
      <c r="AF20" s="42">
        <f>AVERAGE('table 98'!$Q$17:$Q$19)</f>
        <v>80000</v>
      </c>
      <c r="AG20" s="42">
        <f>AVERAGE('table 98'!$Q$17:$Q$19)</f>
        <v>80000</v>
      </c>
      <c r="AH20" s="42">
        <f>AVERAGE('table 98'!$Q$17:$Q$19)</f>
        <v>80000</v>
      </c>
      <c r="AI20" s="42">
        <f>AVERAGE('table 98'!$Q$17:$Q$19)</f>
        <v>80000</v>
      </c>
      <c r="AJ20" s="42">
        <f>AVERAGE('table 98'!$Q$17:$Q$19)</f>
        <v>80000</v>
      </c>
      <c r="AK20" s="42">
        <f>AVERAGE('table 98'!$Q$17:$Q$19)</f>
        <v>80000</v>
      </c>
    </row>
    <row r="22" spans="1:37" x14ac:dyDescent="0.25">
      <c r="A22" s="51" t="s">
        <v>1171</v>
      </c>
    </row>
    <row r="23" spans="1:37" s="23" customFormat="1" x14ac:dyDescent="0.25">
      <c r="A23" s="2" t="s">
        <v>1160</v>
      </c>
      <c r="B23" s="23">
        <v>2015</v>
      </c>
      <c r="C23" s="23">
        <v>2016</v>
      </c>
      <c r="D23" s="23">
        <v>2017</v>
      </c>
      <c r="E23" s="23">
        <v>2018</v>
      </c>
      <c r="F23" s="23">
        <v>2019</v>
      </c>
      <c r="G23" s="23">
        <v>2020</v>
      </c>
      <c r="H23" s="23">
        <v>2021</v>
      </c>
      <c r="I23" s="23">
        <v>2022</v>
      </c>
      <c r="J23" s="23">
        <v>2023</v>
      </c>
      <c r="K23" s="23">
        <v>2024</v>
      </c>
      <c r="L23" s="23">
        <v>2025</v>
      </c>
      <c r="M23" s="23">
        <v>2026</v>
      </c>
      <c r="N23" s="23">
        <v>2027</v>
      </c>
      <c r="O23" s="23">
        <v>2028</v>
      </c>
      <c r="P23" s="23">
        <v>2029</v>
      </c>
      <c r="Q23" s="23">
        <v>2030</v>
      </c>
      <c r="R23" s="23">
        <v>2031</v>
      </c>
      <c r="S23" s="23">
        <v>2032</v>
      </c>
      <c r="T23" s="23">
        <v>2033</v>
      </c>
      <c r="U23" s="23">
        <v>2034</v>
      </c>
      <c r="V23" s="23">
        <v>2035</v>
      </c>
      <c r="W23" s="23">
        <v>2036</v>
      </c>
      <c r="X23" s="23">
        <v>2037</v>
      </c>
      <c r="Y23" s="23">
        <v>2038</v>
      </c>
      <c r="Z23" s="23">
        <v>2039</v>
      </c>
      <c r="AA23" s="23">
        <v>2040</v>
      </c>
      <c r="AB23" s="23">
        <v>2041</v>
      </c>
      <c r="AC23" s="23">
        <v>2042</v>
      </c>
      <c r="AD23" s="23">
        <v>2043</v>
      </c>
      <c r="AE23" s="23">
        <v>2044</v>
      </c>
      <c r="AF23" s="23">
        <v>2045</v>
      </c>
      <c r="AG23" s="23">
        <v>2046</v>
      </c>
      <c r="AH23" s="23">
        <v>2047</v>
      </c>
      <c r="AI23" s="23">
        <v>2048</v>
      </c>
      <c r="AJ23" s="23">
        <v>2049</v>
      </c>
      <c r="AK23" s="23">
        <v>2050</v>
      </c>
    </row>
    <row r="24" spans="1:37" x14ac:dyDescent="0.25">
      <c r="A24" t="s">
        <v>0</v>
      </c>
      <c r="B24" s="11">
        <v>14759.423945652174</v>
      </c>
      <c r="C24">
        <f>B24*0.99</f>
        <v>14611.829706195651</v>
      </c>
      <c r="D24">
        <f t="shared" ref="D24:AK24" si="2">C24*0.99</f>
        <v>14465.711409133693</v>
      </c>
      <c r="E24">
        <f t="shared" si="2"/>
        <v>14321.054295042357</v>
      </c>
      <c r="F24">
        <f t="shared" si="2"/>
        <v>14177.843752091932</v>
      </c>
      <c r="G24">
        <f t="shared" si="2"/>
        <v>14036.065314571013</v>
      </c>
      <c r="H24">
        <f t="shared" si="2"/>
        <v>13895.704661425303</v>
      </c>
      <c r="I24">
        <f t="shared" si="2"/>
        <v>13756.747614811051</v>
      </c>
      <c r="J24">
        <f t="shared" si="2"/>
        <v>13619.180138662939</v>
      </c>
      <c r="K24">
        <f t="shared" si="2"/>
        <v>13482.988337276311</v>
      </c>
      <c r="L24">
        <f t="shared" si="2"/>
        <v>13348.158453903547</v>
      </c>
      <c r="M24">
        <f t="shared" si="2"/>
        <v>13214.676869364512</v>
      </c>
      <c r="N24">
        <f t="shared" si="2"/>
        <v>13082.530100670867</v>
      </c>
      <c r="O24">
        <f t="shared" si="2"/>
        <v>12951.704799664158</v>
      </c>
      <c r="P24">
        <f t="shared" si="2"/>
        <v>12822.187751667516</v>
      </c>
      <c r="Q24">
        <f t="shared" si="2"/>
        <v>12693.965874150841</v>
      </c>
      <c r="R24">
        <f t="shared" si="2"/>
        <v>12567.026215409333</v>
      </c>
      <c r="S24">
        <f t="shared" si="2"/>
        <v>12441.355953255239</v>
      </c>
      <c r="T24">
        <f t="shared" si="2"/>
        <v>12316.942393722686</v>
      </c>
      <c r="U24">
        <f t="shared" si="2"/>
        <v>12193.772969785459</v>
      </c>
      <c r="V24">
        <f t="shared" si="2"/>
        <v>12071.835240087605</v>
      </c>
      <c r="W24">
        <f t="shared" si="2"/>
        <v>11951.116887686729</v>
      </c>
      <c r="X24">
        <f t="shared" si="2"/>
        <v>11831.605718809862</v>
      </c>
      <c r="Y24">
        <f t="shared" si="2"/>
        <v>11713.289661621764</v>
      </c>
      <c r="Z24">
        <f t="shared" si="2"/>
        <v>11596.156765005546</v>
      </c>
      <c r="AA24">
        <f t="shared" si="2"/>
        <v>11480.19519735549</v>
      </c>
      <c r="AB24">
        <f t="shared" si="2"/>
        <v>11365.393245381934</v>
      </c>
      <c r="AC24">
        <f t="shared" si="2"/>
        <v>11251.739312928115</v>
      </c>
      <c r="AD24">
        <f t="shared" si="2"/>
        <v>11139.221919798834</v>
      </c>
      <c r="AE24">
        <f t="shared" si="2"/>
        <v>11027.829700600845</v>
      </c>
      <c r="AF24">
        <f t="shared" si="2"/>
        <v>10917.551403594836</v>
      </c>
      <c r="AG24">
        <f t="shared" si="2"/>
        <v>10808.375889558887</v>
      </c>
      <c r="AH24">
        <f t="shared" si="2"/>
        <v>10700.292130663298</v>
      </c>
      <c r="AI24">
        <f t="shared" si="2"/>
        <v>10593.289209356664</v>
      </c>
      <c r="AJ24">
        <f t="shared" si="2"/>
        <v>10487.356317263098</v>
      </c>
      <c r="AK24">
        <f t="shared" si="2"/>
        <v>10382.482754090468</v>
      </c>
    </row>
    <row r="25" spans="1:37" x14ac:dyDescent="0.25">
      <c r="A25" t="s">
        <v>2</v>
      </c>
      <c r="B25" s="42">
        <f>AVERAGE('table 98'!$Q$4:$Q$5)</f>
        <v>7000</v>
      </c>
      <c r="C25" s="42">
        <f>AVERAGE('table 98'!$Q$4:$Q$5)</f>
        <v>7000</v>
      </c>
      <c r="D25" s="42">
        <f>AVERAGE('table 98'!$Q$4:$Q$5)</f>
        <v>7000</v>
      </c>
      <c r="E25" s="42">
        <f>AVERAGE('table 98'!$Q$4:$Q$5)</f>
        <v>7000</v>
      </c>
      <c r="F25" s="42">
        <f>AVERAGE('table 98'!$Q$4:$Q$5)</f>
        <v>7000</v>
      </c>
      <c r="G25" s="42">
        <f>AVERAGE('table 98'!$Q$4:$Q$5)</f>
        <v>7000</v>
      </c>
      <c r="H25" s="42">
        <f>AVERAGE('table 98'!$Q$4:$Q$5)</f>
        <v>7000</v>
      </c>
      <c r="I25" s="42">
        <f>AVERAGE('table 98'!$Q$4:$Q$5)</f>
        <v>7000</v>
      </c>
      <c r="J25" s="42">
        <f>AVERAGE('table 98'!$Q$4:$Q$5)</f>
        <v>7000</v>
      </c>
      <c r="K25" s="42">
        <f>AVERAGE('table 98'!$Q$4:$Q$5)</f>
        <v>7000</v>
      </c>
      <c r="L25" s="42">
        <f>AVERAGE('table 98'!$Q$4:$Q$5)</f>
        <v>7000</v>
      </c>
      <c r="M25" s="42">
        <f>AVERAGE('table 98'!$Q$4:$Q$5)</f>
        <v>7000</v>
      </c>
      <c r="N25" s="42">
        <f>AVERAGE('table 98'!$Q$4:$Q$5)</f>
        <v>7000</v>
      </c>
      <c r="O25" s="42">
        <f>AVERAGE('table 98'!$Q$4:$Q$5)</f>
        <v>7000</v>
      </c>
      <c r="P25" s="42">
        <f>AVERAGE('table 98'!$Q$4:$Q$5)</f>
        <v>7000</v>
      </c>
      <c r="Q25" s="42">
        <f>AVERAGE('table 98'!$Q$4:$Q$5)</f>
        <v>7000</v>
      </c>
      <c r="R25" s="42">
        <f>AVERAGE('table 98'!$Q$4:$Q$5)</f>
        <v>7000</v>
      </c>
      <c r="S25" s="42">
        <f>AVERAGE('table 98'!$Q$4:$Q$5)</f>
        <v>7000</v>
      </c>
      <c r="T25" s="42">
        <f>AVERAGE('table 98'!$Q$4:$Q$5)</f>
        <v>7000</v>
      </c>
      <c r="U25" s="42">
        <f>AVERAGE('table 98'!$Q$4:$Q$5)</f>
        <v>7000</v>
      </c>
      <c r="V25" s="42">
        <f>AVERAGE('table 98'!$Q$4:$Q$5)</f>
        <v>7000</v>
      </c>
      <c r="W25" s="42">
        <f>AVERAGE('table 98'!$Q$4:$Q$5)</f>
        <v>7000</v>
      </c>
      <c r="X25" s="42">
        <f>AVERAGE('table 98'!$Q$4:$Q$5)</f>
        <v>7000</v>
      </c>
      <c r="Y25" s="42">
        <f>AVERAGE('table 98'!$Q$4:$Q$5)</f>
        <v>7000</v>
      </c>
      <c r="Z25" s="42">
        <f>AVERAGE('table 98'!$Q$4:$Q$5)</f>
        <v>7000</v>
      </c>
      <c r="AA25" s="42">
        <f>AVERAGE('table 98'!$Q$4:$Q$5)</f>
        <v>7000</v>
      </c>
      <c r="AB25" s="42">
        <f>AVERAGE('table 98'!$Q$4:$Q$5)</f>
        <v>7000</v>
      </c>
      <c r="AC25" s="42">
        <f>AVERAGE('table 98'!$Q$4:$Q$5)</f>
        <v>7000</v>
      </c>
      <c r="AD25" s="42">
        <f>AVERAGE('table 98'!$Q$4:$Q$5)</f>
        <v>7000</v>
      </c>
      <c r="AE25" s="42">
        <f>AVERAGE('table 98'!$Q$4:$Q$5)</f>
        <v>7000</v>
      </c>
      <c r="AF25" s="42">
        <f>AVERAGE('table 98'!$Q$4:$Q$5)</f>
        <v>7000</v>
      </c>
      <c r="AG25" s="42">
        <f>AVERAGE('table 98'!$Q$4:$Q$5)</f>
        <v>7000</v>
      </c>
      <c r="AH25" s="42">
        <f>AVERAGE('table 98'!$Q$4:$Q$5)</f>
        <v>7000</v>
      </c>
      <c r="AI25" s="42">
        <f>AVERAGE('table 98'!$Q$4:$Q$5)</f>
        <v>7000</v>
      </c>
      <c r="AJ25" s="42">
        <f>AVERAGE('table 98'!$Q$4:$Q$5)</f>
        <v>7000</v>
      </c>
      <c r="AK25" s="42">
        <f>AVERAGE('table 98'!$Q$4:$Q$5)</f>
        <v>7000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L8"/>
  <sheetViews>
    <sheetView workbookViewId="0">
      <selection activeCell="B2" sqref="B2:C8"/>
    </sheetView>
  </sheetViews>
  <sheetFormatPr defaultRowHeight="15" x14ac:dyDescent="0.25"/>
  <cols>
    <col min="1" max="3" width="24.42578125" customWidth="1"/>
    <col min="4" max="37" width="10.1406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570355041.66666675</v>
      </c>
      <c r="C2">
        <f>$D$2</f>
        <v>570355041.66666675</v>
      </c>
      <c r="D2" s="11">
        <f>D$5*('BNVP-HDVs-psgr'!D$2/'BNVP-HDVs-psgr'!D$5)</f>
        <v>570355041.66666675</v>
      </c>
      <c r="E2" s="11">
        <f>E$5*('BNVP-HDVs-psgr'!E$2/'BNVP-HDVs-psgr'!E$5)</f>
        <v>564651491.25</v>
      </c>
      <c r="F2" s="11">
        <f>F$5*('BNVP-HDVs-psgr'!F$2/'BNVP-HDVs-psgr'!F$5)</f>
        <v>559004976.33749998</v>
      </c>
      <c r="G2" s="11">
        <f>G$5*('BNVP-HDVs-psgr'!G$2/'BNVP-HDVs-psgr'!G$5)</f>
        <v>553414926.57412505</v>
      </c>
      <c r="H2" s="11">
        <f>H$5*('BNVP-HDVs-psgr'!H$2/'BNVP-HDVs-psgr'!H$5)</f>
        <v>547880777.3083837</v>
      </c>
      <c r="I2" s="11">
        <f>I$5*('BNVP-HDVs-psgr'!I$2/'BNVP-HDVs-psgr'!I$5)</f>
        <v>542401969.5352999</v>
      </c>
      <c r="J2" s="11">
        <f>J$5*('BNVP-HDVs-psgr'!J$2/'BNVP-HDVs-psgr'!J$5)</f>
        <v>536977949.83994699</v>
      </c>
      <c r="K2" s="11">
        <f>K$5*('BNVP-HDVs-psgr'!K$2/'BNVP-HDVs-psgr'!K$5)</f>
        <v>531608170.34154749</v>
      </c>
      <c r="L2" s="11">
        <f>L$5*('BNVP-HDVs-psgr'!L$2/'BNVP-HDVs-psgr'!L$5)</f>
        <v>526292088.63813192</v>
      </c>
      <c r="M2" s="11">
        <f>M$5*('BNVP-HDVs-psgr'!M$2/'BNVP-HDVs-psgr'!M$5)</f>
        <v>521029167.75175071</v>
      </c>
      <c r="N2" s="11">
        <f>N$5*('BNVP-HDVs-psgr'!N$2/'BNVP-HDVs-psgr'!N$5)</f>
        <v>515818876.07423311</v>
      </c>
      <c r="O2" s="11">
        <f>O$5*('BNVP-HDVs-psgr'!O$2/'BNVP-HDVs-psgr'!O$5)</f>
        <v>510660687.31349081</v>
      </c>
      <c r="P2" s="11">
        <f>P$5*('BNVP-HDVs-psgr'!P$2/'BNVP-HDVs-psgr'!P$5)</f>
        <v>505554080.44035578</v>
      </c>
      <c r="Q2" s="11">
        <f>Q$5*('BNVP-HDVs-psgr'!Q$2/'BNVP-HDVs-psgr'!Q$5)</f>
        <v>500498539.63595217</v>
      </c>
      <c r="R2" s="11">
        <f>R$5*('BNVP-HDVs-psgr'!R$2/'BNVP-HDVs-psgr'!R$5)</f>
        <v>495493554.23959273</v>
      </c>
      <c r="S2" s="11">
        <f>S$5*('BNVP-HDVs-psgr'!S$2/'BNVP-HDVs-psgr'!S$5)</f>
        <v>490538618.69719684</v>
      </c>
      <c r="T2" s="11">
        <f>T$5*('BNVP-HDVs-psgr'!T$2/'BNVP-HDVs-psgr'!T$5)</f>
        <v>485633232.51022488</v>
      </c>
      <c r="U2" s="11">
        <f>U$5*('BNVP-HDVs-psgr'!U$2/'BNVP-HDVs-psgr'!U$5)</f>
        <v>480776900.18512249</v>
      </c>
      <c r="V2" s="11">
        <f>V$5*('BNVP-HDVs-psgr'!V$2/'BNVP-HDVs-psgr'!V$5)</f>
        <v>475969131.18327123</v>
      </c>
      <c r="W2" s="11">
        <f>W$5*('BNVP-HDVs-psgr'!W$2/'BNVP-HDVs-psgr'!W$5)</f>
        <v>471209439.87143862</v>
      </c>
      <c r="X2" s="11">
        <f>X$5*('BNVP-HDVs-psgr'!X$2/'BNVP-HDVs-psgr'!X$5)</f>
        <v>466497345.47272414</v>
      </c>
      <c r="Y2" s="11">
        <f>Y$5*('BNVP-HDVs-psgr'!Y$2/'BNVP-HDVs-psgr'!Y$5)</f>
        <v>461832372.01799685</v>
      </c>
      <c r="Z2" s="11">
        <f>Z$5*('BNVP-HDVs-psgr'!Z$2/'BNVP-HDVs-psgr'!Z$5)</f>
        <v>457214048.29781687</v>
      </c>
      <c r="AA2" s="11">
        <f>AA$5*('BNVP-HDVs-psgr'!AA$2/'BNVP-HDVs-psgr'!AA$5)</f>
        <v>452641907.81483865</v>
      </c>
      <c r="AB2" s="11">
        <f>AB$5*('BNVP-HDVs-psgr'!AB$2/'BNVP-HDVs-psgr'!AB$5)</f>
        <v>448115488.73669028</v>
      </c>
      <c r="AC2" s="11">
        <f>AC$5*('BNVP-HDVs-psgr'!AC$2/'BNVP-HDVs-psgr'!AC$5)</f>
        <v>443634333.84932333</v>
      </c>
      <c r="AD2" s="11">
        <f>AD$5*('BNVP-HDVs-psgr'!AD$2/'BNVP-HDVs-psgr'!AD$5)</f>
        <v>439197990.5108301</v>
      </c>
      <c r="AE2" s="11">
        <f>AE$5*('BNVP-HDVs-psgr'!AE$2/'BNVP-HDVs-psgr'!AE$5)</f>
        <v>434806010.60572189</v>
      </c>
      <c r="AF2" s="11">
        <f>AF$5*('BNVP-HDVs-psgr'!AF$2/'BNVP-HDVs-psgr'!AF$5)</f>
        <v>430457950.49966466</v>
      </c>
      <c r="AG2" s="11">
        <f>AG$5*('BNVP-HDVs-psgr'!AG$2/'BNVP-HDVs-psgr'!AG$5)</f>
        <v>426153370.99466801</v>
      </c>
      <c r="AH2" s="11">
        <f>AH$5*('BNVP-HDVs-psgr'!AH$2/'BNVP-HDVs-psgr'!AH$5)</f>
        <v>421891837.28472126</v>
      </c>
      <c r="AI2" s="11">
        <f>AI$5*('BNVP-HDVs-psgr'!AI$2/'BNVP-HDVs-psgr'!AI$5)</f>
        <v>417672918.91187406</v>
      </c>
      <c r="AJ2" s="11">
        <f>AJ$5*('BNVP-HDVs-psgr'!AJ$2/'BNVP-HDVs-psgr'!AJ$5)</f>
        <v>413496189.72275525</v>
      </c>
      <c r="AK2" s="11">
        <f>AK$5*('BNVP-HDVs-psgr'!AK$2/'BNVP-HDVs-psgr'!AK$5)</f>
        <v>409361227.82552773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64833333.333333336</v>
      </c>
      <c r="C5">
        <f>$D$5</f>
        <v>64833333.333333336</v>
      </c>
      <c r="D5" s="18">
        <f>AVERAGE('Passenger Aircraft'!C5:C10)</f>
        <v>64833333.333333336</v>
      </c>
      <c r="E5">
        <f t="shared" ref="E5:AK5" si="0">$D5</f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  <c r="AJ5">
        <f t="shared" si="0"/>
        <v>64833333.333333336</v>
      </c>
      <c r="AK5">
        <f t="shared" si="0"/>
        <v>64833333.333333336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258151215.85253793</v>
      </c>
      <c r="C8" s="12">
        <f>$D$8</f>
        <v>258151215.85253793</v>
      </c>
      <c r="D8" s="11">
        <f>D$5*('BNVP-HDVs-psgr'!D$8/'BNVP-HDVs-psgr'!D$5)</f>
        <v>258151215.85253793</v>
      </c>
      <c r="E8" s="11">
        <f>E$5*('BNVP-HDVs-psgr'!E$8/'BNVP-HDVs-psgr'!E$5)</f>
        <v>255569703.69401258</v>
      </c>
      <c r="F8" s="11">
        <f>F$5*('BNVP-HDVs-psgr'!F$8/'BNVP-HDVs-psgr'!F$5)</f>
        <v>253014006.65707248</v>
      </c>
      <c r="G8" s="11">
        <f>G$5*('BNVP-HDVs-psgr'!G$8/'BNVP-HDVs-psgr'!G$5)</f>
        <v>250483866.59050173</v>
      </c>
      <c r="H8" s="11">
        <f>H$5*('BNVP-HDVs-psgr'!H$8/'BNVP-HDVs-psgr'!H$5)</f>
        <v>247979027.92459676</v>
      </c>
      <c r="I8" s="11">
        <f>I$5*('BNVP-HDVs-psgr'!I$8/'BNVP-HDVs-psgr'!I$5)</f>
        <v>245499237.64535078</v>
      </c>
      <c r="J8" s="11">
        <f>J$5*('BNVP-HDVs-psgr'!J$8/'BNVP-HDVs-psgr'!J$5)</f>
        <v>243044245.26889727</v>
      </c>
      <c r="K8" s="11">
        <f>K$5*('BNVP-HDVs-psgr'!K$8/'BNVP-HDVs-psgr'!K$5)</f>
        <v>240613802.81620821</v>
      </c>
      <c r="L8" s="11">
        <f>L$5*('BNVP-HDVs-psgr'!L$8/'BNVP-HDVs-psgr'!L$5)</f>
        <v>238207664.78804618</v>
      </c>
      <c r="M8" s="11">
        <f>M$5*('BNVP-HDVs-psgr'!M$8/'BNVP-HDVs-psgr'!M$5)</f>
        <v>235825588.14016572</v>
      </c>
      <c r="N8" s="11">
        <f>N$5*('BNVP-HDVs-psgr'!N$8/'BNVP-HDVs-psgr'!N$5)</f>
        <v>233467332.25876406</v>
      </c>
      <c r="O8" s="11">
        <f>O$5*('BNVP-HDVs-psgr'!O$8/'BNVP-HDVs-psgr'!O$5)</f>
        <v>231132658.93617642</v>
      </c>
      <c r="P8" s="11">
        <f>P$5*('BNVP-HDVs-psgr'!P$8/'BNVP-HDVs-psgr'!P$5)</f>
        <v>228821332.34681463</v>
      </c>
      <c r="Q8" s="11">
        <f>Q$5*('BNVP-HDVs-psgr'!Q$8/'BNVP-HDVs-psgr'!Q$5)</f>
        <v>226533119.02334648</v>
      </c>
      <c r="R8" s="11">
        <f>R$5*('BNVP-HDVs-psgr'!R$8/'BNVP-HDVs-psgr'!R$5)</f>
        <v>224267787.83311301</v>
      </c>
      <c r="S8" s="11">
        <f>S$5*('BNVP-HDVs-psgr'!S$8/'BNVP-HDVs-psgr'!S$5)</f>
        <v>222025109.95478192</v>
      </c>
      <c r="T8" s="11">
        <f>T$5*('BNVP-HDVs-psgr'!T$8/'BNVP-HDVs-psgr'!T$5)</f>
        <v>219804858.85523406</v>
      </c>
      <c r="U8" s="11">
        <f>U$5*('BNVP-HDVs-psgr'!U$8/'BNVP-HDVs-psgr'!U$5)</f>
        <v>217606810.26668173</v>
      </c>
      <c r="V8" s="11">
        <f>V$5*('BNVP-HDVs-psgr'!V$8/'BNVP-HDVs-psgr'!V$5)</f>
        <v>215430742.16401494</v>
      </c>
      <c r="W8" s="11">
        <f>W$5*('BNVP-HDVs-psgr'!W$8/'BNVP-HDVs-psgr'!W$5)</f>
        <v>213276434.74237472</v>
      </c>
      <c r="X8" s="11">
        <f>X$5*('BNVP-HDVs-psgr'!X$8/'BNVP-HDVs-psgr'!X$5)</f>
        <v>211143670.39495099</v>
      </c>
      <c r="Y8" s="11">
        <f>Y$5*('BNVP-HDVs-psgr'!Y$8/'BNVP-HDVs-psgr'!Y$5)</f>
        <v>209032233.69100147</v>
      </c>
      <c r="Z8" s="11">
        <f>Z$5*('BNVP-HDVs-psgr'!Z$8/'BNVP-HDVs-psgr'!Z$5)</f>
        <v>206941911.35409147</v>
      </c>
      <c r="AA8" s="11">
        <f>AA$5*('BNVP-HDVs-psgr'!AA$8/'BNVP-HDVs-psgr'!AA$5)</f>
        <v>204872492.24055055</v>
      </c>
      <c r="AB8" s="11">
        <f>AB$5*('BNVP-HDVs-psgr'!AB$8/'BNVP-HDVs-psgr'!AB$5)</f>
        <v>202823767.31814507</v>
      </c>
      <c r="AC8" s="11">
        <f>AC$5*('BNVP-HDVs-psgr'!AC$8/'BNVP-HDVs-psgr'!AC$5)</f>
        <v>200795529.64496359</v>
      </c>
      <c r="AD8" s="11">
        <f>AD$5*('BNVP-HDVs-psgr'!AD$8/'BNVP-HDVs-psgr'!AD$5)</f>
        <v>198787574.34851396</v>
      </c>
      <c r="AE8" s="11">
        <f>AE$5*('BNVP-HDVs-psgr'!AE$8/'BNVP-HDVs-psgr'!AE$5)</f>
        <v>196799698.60502881</v>
      </c>
      <c r="AF8" s="11">
        <f>AF$5*('BNVP-HDVs-psgr'!AF$8/'BNVP-HDVs-psgr'!AF$5)</f>
        <v>194831701.6189785</v>
      </c>
      <c r="AG8" s="11">
        <f>AG$5*('BNVP-HDVs-psgr'!AG$8/'BNVP-HDVs-psgr'!AG$5)</f>
        <v>192883384.60278872</v>
      </c>
      <c r="AH8" s="11">
        <f>AH$5*('BNVP-HDVs-psgr'!AH$8/'BNVP-HDVs-psgr'!AH$5)</f>
        <v>190954550.75676081</v>
      </c>
      <c r="AI8" s="11">
        <f>AI$5*('BNVP-HDVs-psgr'!AI$8/'BNVP-HDVs-psgr'!AI$5)</f>
        <v>189045005.24919322</v>
      </c>
      <c r="AJ8" s="11">
        <f>AJ$5*('BNVP-HDVs-psgr'!AJ$8/'BNVP-HDVs-psgr'!AJ$5)</f>
        <v>187154555.19670126</v>
      </c>
      <c r="AK8" s="11">
        <f>AK$5*('BNVP-HDVs-psgr'!AK$8/'BNVP-HDVs-psgr'!AK$5)</f>
        <v>185283009.64473423</v>
      </c>
      <c r="AL8" s="3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L8"/>
  <sheetViews>
    <sheetView workbookViewId="0">
      <selection activeCell="B2" sqref="B2:C8"/>
    </sheetView>
  </sheetViews>
  <sheetFormatPr defaultRowHeight="15" x14ac:dyDescent="0.25"/>
  <cols>
    <col min="1" max="3" width="24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21993125</v>
      </c>
      <c r="C2">
        <f>$D$2</f>
        <v>21993125</v>
      </c>
      <c r="D2" s="11">
        <f>D$5*('BNVP-HDVs-psgr'!D$2/'BNVP-HDVs-psgr'!D$5)</f>
        <v>21993125</v>
      </c>
      <c r="E2" s="11">
        <f>E$5*('BNVP-HDVs-psgr'!E$2/'BNVP-HDVs-psgr'!E$5)</f>
        <v>21773193.749999996</v>
      </c>
      <c r="F2" s="11">
        <f>F$5*('BNVP-HDVs-psgr'!F$2/'BNVP-HDVs-psgr'!F$5)</f>
        <v>21555461.812499996</v>
      </c>
      <c r="G2" s="11">
        <f>G$5*('BNVP-HDVs-psgr'!G$2/'BNVP-HDVs-psgr'!G$5)</f>
        <v>21339907.194375001</v>
      </c>
      <c r="H2" s="11">
        <f>H$5*('BNVP-HDVs-psgr'!H$2/'BNVP-HDVs-psgr'!H$5)</f>
        <v>21126508.122431248</v>
      </c>
      <c r="I2" s="11">
        <f>I$5*('BNVP-HDVs-psgr'!I$2/'BNVP-HDVs-psgr'!I$5)</f>
        <v>20915243.041206937</v>
      </c>
      <c r="J2" s="11">
        <f>J$5*('BNVP-HDVs-psgr'!J$2/'BNVP-HDVs-psgr'!J$5)</f>
        <v>20706090.610794868</v>
      </c>
      <c r="K2" s="11">
        <f>K$5*('BNVP-HDVs-psgr'!K$2/'BNVP-HDVs-psgr'!K$5)</f>
        <v>20499029.704686921</v>
      </c>
      <c r="L2" s="11">
        <f>L$5*('BNVP-HDVs-psgr'!L$2/'BNVP-HDVs-psgr'!L$5)</f>
        <v>20294039.407640047</v>
      </c>
      <c r="M2" s="11">
        <f>M$5*('BNVP-HDVs-psgr'!M$2/'BNVP-HDVs-psgr'!M$5)</f>
        <v>20091099.013563652</v>
      </c>
      <c r="N2" s="11">
        <f>N$5*('BNVP-HDVs-psgr'!N$2/'BNVP-HDVs-psgr'!N$5)</f>
        <v>19890188.023428012</v>
      </c>
      <c r="O2" s="11">
        <f>O$5*('BNVP-HDVs-psgr'!O$2/'BNVP-HDVs-psgr'!O$5)</f>
        <v>19691286.143193733</v>
      </c>
      <c r="P2" s="11">
        <f>P$5*('BNVP-HDVs-psgr'!P$2/'BNVP-HDVs-psgr'!P$5)</f>
        <v>19494373.281761792</v>
      </c>
      <c r="Q2" s="11">
        <f>Q$5*('BNVP-HDVs-psgr'!Q$2/'BNVP-HDVs-psgr'!Q$5)</f>
        <v>19299429.548944172</v>
      </c>
      <c r="R2" s="11">
        <f>R$5*('BNVP-HDVs-psgr'!R$2/'BNVP-HDVs-psgr'!R$5)</f>
        <v>19106435.253454734</v>
      </c>
      <c r="S2" s="11">
        <f>S$5*('BNVP-HDVs-psgr'!S$2/'BNVP-HDVs-psgr'!S$5)</f>
        <v>18915370.900920186</v>
      </c>
      <c r="T2" s="11">
        <f>T$5*('BNVP-HDVs-psgr'!T$2/'BNVP-HDVs-psgr'!T$5)</f>
        <v>18726217.191910982</v>
      </c>
      <c r="U2" s="11">
        <f>U$5*('BNVP-HDVs-psgr'!U$2/'BNVP-HDVs-psgr'!U$5)</f>
        <v>18538955.019991871</v>
      </c>
      <c r="V2" s="11">
        <f>V$5*('BNVP-HDVs-psgr'!V$2/'BNVP-HDVs-psgr'!V$5)</f>
        <v>18353565.469791949</v>
      </c>
      <c r="W2" s="11">
        <f>W$5*('BNVP-HDVs-psgr'!W$2/'BNVP-HDVs-psgr'!W$5)</f>
        <v>18170029.815094031</v>
      </c>
      <c r="X2" s="11">
        <f>X$5*('BNVP-HDVs-psgr'!X$2/'BNVP-HDVs-psgr'!X$5)</f>
        <v>17988329.51694309</v>
      </c>
      <c r="Y2" s="11">
        <f>Y$5*('BNVP-HDVs-psgr'!Y$2/'BNVP-HDVs-psgr'!Y$5)</f>
        <v>17808446.221773658</v>
      </c>
      <c r="Z2" s="11">
        <f>Z$5*('BNVP-HDVs-psgr'!Z$2/'BNVP-HDVs-psgr'!Z$5)</f>
        <v>17630361.759555921</v>
      </c>
      <c r="AA2" s="11">
        <f>AA$5*('BNVP-HDVs-psgr'!AA$2/'BNVP-HDVs-psgr'!AA$5)</f>
        <v>17454058.141960356</v>
      </c>
      <c r="AB2" s="11">
        <f>AB$5*('BNVP-HDVs-psgr'!AB$2/'BNVP-HDVs-psgr'!AB$5)</f>
        <v>17279517.560540754</v>
      </c>
      <c r="AC2" s="11">
        <f>AC$5*('BNVP-HDVs-psgr'!AC$2/'BNVP-HDVs-psgr'!AC$5)</f>
        <v>17106722.384935346</v>
      </c>
      <c r="AD2" s="11">
        <f>AD$5*('BNVP-HDVs-psgr'!AD$2/'BNVP-HDVs-psgr'!AD$5)</f>
        <v>16935655.161085993</v>
      </c>
      <c r="AE2" s="11">
        <f>AE$5*('BNVP-HDVs-psgr'!AE$2/'BNVP-HDVs-psgr'!AE$5)</f>
        <v>16766298.609475136</v>
      </c>
      <c r="AF2" s="11">
        <f>AF$5*('BNVP-HDVs-psgr'!AF$2/'BNVP-HDVs-psgr'!AF$5)</f>
        <v>16598635.623380385</v>
      </c>
      <c r="AG2" s="11">
        <f>AG$5*('BNVP-HDVs-psgr'!AG$2/'BNVP-HDVs-psgr'!AG$5)</f>
        <v>16432649.26714658</v>
      </c>
      <c r="AH2" s="11">
        <f>AH$5*('BNVP-HDVs-psgr'!AH$2/'BNVP-HDVs-psgr'!AH$5)</f>
        <v>16268322.774475113</v>
      </c>
      <c r="AI2" s="11">
        <f>AI$5*('BNVP-HDVs-psgr'!AI$2/'BNVP-HDVs-psgr'!AI$5)</f>
        <v>16105639.546730362</v>
      </c>
      <c r="AJ2" s="11">
        <f>AJ$5*('BNVP-HDVs-psgr'!AJ$2/'BNVP-HDVs-psgr'!AJ$5)</f>
        <v>15944583.151263056</v>
      </c>
      <c r="AK2" s="11">
        <f>AK$5*('BNVP-HDVs-psgr'!AK$2/'BNVP-HDVs-psgr'!AK$5)</f>
        <v>15785137.319750426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2500000</v>
      </c>
      <c r="C5">
        <f>$D$5</f>
        <v>2500000</v>
      </c>
      <c r="D5" s="18">
        <v>2500000</v>
      </c>
      <c r="E5">
        <f t="shared" ref="E5:AK5" si="0">$D5</f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  <c r="AJ5">
        <f t="shared" si="0"/>
        <v>2500000</v>
      </c>
      <c r="AK5">
        <f t="shared" si="0"/>
        <v>2500000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9954417.0637225416</v>
      </c>
      <c r="C8" s="12">
        <f>$D$8</f>
        <v>9954417.0637225416</v>
      </c>
      <c r="D8" s="11">
        <f>D$5*('BNVP-HDVs-psgr'!D$8/'BNVP-HDVs-psgr'!D$5)</f>
        <v>9954417.0637225416</v>
      </c>
      <c r="E8" s="11">
        <f>E$5*('BNVP-HDVs-psgr'!E$8/'BNVP-HDVs-psgr'!E$5)</f>
        <v>9854872.8930853177</v>
      </c>
      <c r="F8" s="11">
        <f>F$5*('BNVP-HDVs-psgr'!F$8/'BNVP-HDVs-psgr'!F$5)</f>
        <v>9756324.1641544644</v>
      </c>
      <c r="G8" s="11">
        <f>G$5*('BNVP-HDVs-psgr'!G$8/'BNVP-HDVs-psgr'!G$5)</f>
        <v>9658760.9225129206</v>
      </c>
      <c r="H8" s="11">
        <f>H$5*('BNVP-HDVs-psgr'!H$8/'BNVP-HDVs-psgr'!H$5)</f>
        <v>9562173.3132877927</v>
      </c>
      <c r="I8" s="11">
        <f>I$5*('BNVP-HDVs-psgr'!I$8/'BNVP-HDVs-psgr'!I$5)</f>
        <v>9466551.5801549144</v>
      </c>
      <c r="J8" s="11">
        <f>J$5*('BNVP-HDVs-psgr'!J$8/'BNVP-HDVs-psgr'!J$5)</f>
        <v>9371886.0643533636</v>
      </c>
      <c r="K8" s="11">
        <f>K$5*('BNVP-HDVs-psgr'!K$8/'BNVP-HDVs-psgr'!K$5)</f>
        <v>9278167.2037098277</v>
      </c>
      <c r="L8" s="11">
        <f>L$5*('BNVP-HDVs-psgr'!L$8/'BNVP-HDVs-psgr'!L$5)</f>
        <v>9185385.531672731</v>
      </c>
      <c r="M8" s="11">
        <f>M$5*('BNVP-HDVs-psgr'!M$8/'BNVP-HDVs-psgr'!M$5)</f>
        <v>9093531.6763560046</v>
      </c>
      <c r="N8" s="11">
        <f>N$5*('BNVP-HDVs-psgr'!N$8/'BNVP-HDVs-psgr'!N$5)</f>
        <v>9002596.3595924433</v>
      </c>
      <c r="O8" s="11">
        <f>O$5*('BNVP-HDVs-psgr'!O$8/'BNVP-HDVs-psgr'!O$5)</f>
        <v>8912570.3959965203</v>
      </c>
      <c r="P8" s="11">
        <f>P$5*('BNVP-HDVs-psgr'!P$8/'BNVP-HDVs-psgr'!P$5)</f>
        <v>8823444.6920365542</v>
      </c>
      <c r="Q8" s="11">
        <f>Q$5*('BNVP-HDVs-psgr'!Q$8/'BNVP-HDVs-psgr'!Q$5)</f>
        <v>8735210.2451161891</v>
      </c>
      <c r="R8" s="11">
        <f>R$5*('BNVP-HDVs-psgr'!R$8/'BNVP-HDVs-psgr'!R$5)</f>
        <v>8647858.1426650267</v>
      </c>
      <c r="S8" s="11">
        <f>S$5*('BNVP-HDVs-psgr'!S$8/'BNVP-HDVs-psgr'!S$5)</f>
        <v>8561379.5612383764</v>
      </c>
      <c r="T8" s="11">
        <f>T$5*('BNVP-HDVs-psgr'!T$8/'BNVP-HDVs-psgr'!T$5)</f>
        <v>8475765.7656259909</v>
      </c>
      <c r="U8" s="11">
        <f>U$5*('BNVP-HDVs-psgr'!U$8/'BNVP-HDVs-psgr'!U$5)</f>
        <v>8391008.1079697311</v>
      </c>
      <c r="V8" s="11">
        <f>V$5*('BNVP-HDVs-psgr'!V$8/'BNVP-HDVs-psgr'!V$5)</f>
        <v>8307098.0268900348</v>
      </c>
      <c r="W8" s="11">
        <f>W$5*('BNVP-HDVs-psgr'!W$8/'BNVP-HDVs-psgr'!W$5)</f>
        <v>8224027.0466211326</v>
      </c>
      <c r="X8" s="11">
        <f>X$5*('BNVP-HDVs-psgr'!X$8/'BNVP-HDVs-psgr'!X$5)</f>
        <v>8141786.7761549223</v>
      </c>
      <c r="Y8" s="11">
        <f>Y$5*('BNVP-HDVs-psgr'!Y$8/'BNVP-HDVs-psgr'!Y$5)</f>
        <v>8060368.9083933728</v>
      </c>
      <c r="Z8" s="11">
        <f>Z$5*('BNVP-HDVs-psgr'!Z$8/'BNVP-HDVs-psgr'!Z$5)</f>
        <v>7979765.219309439</v>
      </c>
      <c r="AA8" s="11">
        <f>AA$5*('BNVP-HDVs-psgr'!AA$8/'BNVP-HDVs-psgr'!AA$5)</f>
        <v>7899967.5671163453</v>
      </c>
      <c r="AB8" s="11">
        <f>AB$5*('BNVP-HDVs-psgr'!AB$8/'BNVP-HDVs-psgr'!AB$5)</f>
        <v>7820967.8914451823</v>
      </c>
      <c r="AC8" s="11">
        <f>AC$5*('BNVP-HDVs-psgr'!AC$8/'BNVP-HDVs-psgr'!AC$5)</f>
        <v>7742758.2125307294</v>
      </c>
      <c r="AD8" s="11">
        <f>AD$5*('BNVP-HDVs-psgr'!AD$8/'BNVP-HDVs-psgr'!AD$5)</f>
        <v>7665330.6304054223</v>
      </c>
      <c r="AE8" s="11">
        <f>AE$5*('BNVP-HDVs-psgr'!AE$8/'BNVP-HDVs-psgr'!AE$5)</f>
        <v>7588677.324101367</v>
      </c>
      <c r="AF8" s="11">
        <f>AF$5*('BNVP-HDVs-psgr'!AF$8/'BNVP-HDVs-psgr'!AF$5)</f>
        <v>7512790.5508603528</v>
      </c>
      <c r="AG8" s="11">
        <f>AG$5*('BNVP-HDVs-psgr'!AG$8/'BNVP-HDVs-psgr'!AG$5)</f>
        <v>7437662.6453517489</v>
      </c>
      <c r="AH8" s="11">
        <f>AH$5*('BNVP-HDVs-psgr'!AH$8/'BNVP-HDVs-psgr'!AH$5)</f>
        <v>7363286.0188982319</v>
      </c>
      <c r="AI8" s="11">
        <f>AI$5*('BNVP-HDVs-psgr'!AI$8/'BNVP-HDVs-psgr'!AI$5)</f>
        <v>7289653.1587092495</v>
      </c>
      <c r="AJ8" s="11">
        <f>AJ$5*('BNVP-HDVs-psgr'!AJ$8/'BNVP-HDVs-psgr'!AJ$5)</f>
        <v>7216756.6271221563</v>
      </c>
      <c r="AK8" s="11">
        <f>AK$5*('BNVP-HDVs-psgr'!AK$8/'BNVP-HDVs-psgr'!AK$5)</f>
        <v>7144589.0608509341</v>
      </c>
      <c r="AL8" s="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L8"/>
  <sheetViews>
    <sheetView workbookViewId="0">
      <selection activeCell="U34" sqref="U34"/>
    </sheetView>
  </sheetViews>
  <sheetFormatPr defaultRowHeight="15" x14ac:dyDescent="0.25"/>
  <cols>
    <col min="1" max="3" width="24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21993125</v>
      </c>
      <c r="C2">
        <f>$D$2</f>
        <v>21993125</v>
      </c>
      <c r="D2" s="11">
        <f>D$5*('BNVP-HDVs-psgr'!D$2/'BNVP-HDVs-psgr'!D$5)</f>
        <v>21993125</v>
      </c>
      <c r="E2" s="11">
        <f>E$5*('BNVP-HDVs-psgr'!E$2/'BNVP-HDVs-psgr'!E$5)</f>
        <v>21773193.749999996</v>
      </c>
      <c r="F2" s="11">
        <f>F$5*('BNVP-HDVs-psgr'!F$2/'BNVP-HDVs-psgr'!F$5)</f>
        <v>21555461.812499996</v>
      </c>
      <c r="G2" s="11">
        <f>G$5*('BNVP-HDVs-psgr'!G$2/'BNVP-HDVs-psgr'!G$5)</f>
        <v>21339907.194375001</v>
      </c>
      <c r="H2" s="11">
        <f>H$5*('BNVP-HDVs-psgr'!H$2/'BNVP-HDVs-psgr'!H$5)</f>
        <v>21126508.122431248</v>
      </c>
      <c r="I2" s="11">
        <f>I$5*('BNVP-HDVs-psgr'!I$2/'BNVP-HDVs-psgr'!I$5)</f>
        <v>20915243.041206937</v>
      </c>
      <c r="J2" s="11">
        <f>J$5*('BNVP-HDVs-psgr'!J$2/'BNVP-HDVs-psgr'!J$5)</f>
        <v>20706090.610794868</v>
      </c>
      <c r="K2" s="11">
        <f>K$5*('BNVP-HDVs-psgr'!K$2/'BNVP-HDVs-psgr'!K$5)</f>
        <v>20499029.704686921</v>
      </c>
      <c r="L2" s="11">
        <f>L$5*('BNVP-HDVs-psgr'!L$2/'BNVP-HDVs-psgr'!L$5)</f>
        <v>20294039.407640047</v>
      </c>
      <c r="M2" s="11">
        <f>M$5*('BNVP-HDVs-psgr'!M$2/'BNVP-HDVs-psgr'!M$5)</f>
        <v>20091099.013563652</v>
      </c>
      <c r="N2" s="11">
        <f>N$5*('BNVP-HDVs-psgr'!N$2/'BNVP-HDVs-psgr'!N$5)</f>
        <v>19890188.023428012</v>
      </c>
      <c r="O2" s="11">
        <f>O$5*('BNVP-HDVs-psgr'!O$2/'BNVP-HDVs-psgr'!O$5)</f>
        <v>19691286.143193733</v>
      </c>
      <c r="P2" s="11">
        <f>P$5*('BNVP-HDVs-psgr'!P$2/'BNVP-HDVs-psgr'!P$5)</f>
        <v>19494373.281761792</v>
      </c>
      <c r="Q2" s="11">
        <f>Q$5*('BNVP-HDVs-psgr'!Q$2/'BNVP-HDVs-psgr'!Q$5)</f>
        <v>19299429.548944172</v>
      </c>
      <c r="R2" s="11">
        <f>R$5*('BNVP-HDVs-psgr'!R$2/'BNVP-HDVs-psgr'!R$5)</f>
        <v>19106435.253454734</v>
      </c>
      <c r="S2" s="11">
        <f>S$5*('BNVP-HDVs-psgr'!S$2/'BNVP-HDVs-psgr'!S$5)</f>
        <v>18915370.900920186</v>
      </c>
      <c r="T2" s="11">
        <f>T$5*('BNVP-HDVs-psgr'!T$2/'BNVP-HDVs-psgr'!T$5)</f>
        <v>18726217.191910982</v>
      </c>
      <c r="U2" s="11">
        <f>U$5*('BNVP-HDVs-psgr'!U$2/'BNVP-HDVs-psgr'!U$5)</f>
        <v>18538955.019991871</v>
      </c>
      <c r="V2" s="11">
        <f>V$5*('BNVP-HDVs-psgr'!V$2/'BNVP-HDVs-psgr'!V$5)</f>
        <v>18353565.469791949</v>
      </c>
      <c r="W2" s="11">
        <f>W$5*('BNVP-HDVs-psgr'!W$2/'BNVP-HDVs-psgr'!W$5)</f>
        <v>18170029.815094031</v>
      </c>
      <c r="X2" s="11">
        <f>X$5*('BNVP-HDVs-psgr'!X$2/'BNVP-HDVs-psgr'!X$5)</f>
        <v>17988329.51694309</v>
      </c>
      <c r="Y2" s="11">
        <f>Y$5*('BNVP-HDVs-psgr'!Y$2/'BNVP-HDVs-psgr'!Y$5)</f>
        <v>17808446.221773658</v>
      </c>
      <c r="Z2" s="11">
        <f>Z$5*('BNVP-HDVs-psgr'!Z$2/'BNVP-HDVs-psgr'!Z$5)</f>
        <v>17630361.759555921</v>
      </c>
      <c r="AA2" s="11">
        <f>AA$5*('BNVP-HDVs-psgr'!AA$2/'BNVP-HDVs-psgr'!AA$5)</f>
        <v>17454058.141960356</v>
      </c>
      <c r="AB2" s="11">
        <f>AB$5*('BNVP-HDVs-psgr'!AB$2/'BNVP-HDVs-psgr'!AB$5)</f>
        <v>17279517.560540754</v>
      </c>
      <c r="AC2" s="11">
        <f>AC$5*('BNVP-HDVs-psgr'!AC$2/'BNVP-HDVs-psgr'!AC$5)</f>
        <v>17106722.384935346</v>
      </c>
      <c r="AD2" s="11">
        <f>AD$5*('BNVP-HDVs-psgr'!AD$2/'BNVP-HDVs-psgr'!AD$5)</f>
        <v>16935655.161085993</v>
      </c>
      <c r="AE2" s="11">
        <f>AE$5*('BNVP-HDVs-psgr'!AE$2/'BNVP-HDVs-psgr'!AE$5)</f>
        <v>16766298.609475136</v>
      </c>
      <c r="AF2" s="11">
        <f>AF$5*('BNVP-HDVs-psgr'!AF$2/'BNVP-HDVs-psgr'!AF$5)</f>
        <v>16598635.623380385</v>
      </c>
      <c r="AG2" s="11">
        <f>AG$5*('BNVP-HDVs-psgr'!AG$2/'BNVP-HDVs-psgr'!AG$5)</f>
        <v>16432649.26714658</v>
      </c>
      <c r="AH2" s="11">
        <f>AH$5*('BNVP-HDVs-psgr'!AH$2/'BNVP-HDVs-psgr'!AH$5)</f>
        <v>16268322.774475113</v>
      </c>
      <c r="AI2" s="11">
        <f>AI$5*('BNVP-HDVs-psgr'!AI$2/'BNVP-HDVs-psgr'!AI$5)</f>
        <v>16105639.546730362</v>
      </c>
      <c r="AJ2" s="11">
        <f>AJ$5*('BNVP-HDVs-psgr'!AJ$2/'BNVP-HDVs-psgr'!AJ$5)</f>
        <v>15944583.151263056</v>
      </c>
      <c r="AK2" s="11">
        <f>AK$5*('BNVP-HDVs-psgr'!AK$2/'BNVP-HDVs-psgr'!AK$5)</f>
        <v>15785137.319750426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2500000</v>
      </c>
      <c r="C5">
        <f>$D$5</f>
        <v>2500000</v>
      </c>
      <c r="D5" s="18">
        <v>2500000</v>
      </c>
      <c r="E5">
        <f t="shared" ref="E5:AK5" si="0">$D5</f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  <c r="AJ5">
        <f t="shared" si="0"/>
        <v>2500000</v>
      </c>
      <c r="AK5">
        <f t="shared" si="0"/>
        <v>2500000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9954417.0637225416</v>
      </c>
      <c r="C8" s="12">
        <f>$D$8</f>
        <v>9954417.0637225416</v>
      </c>
      <c r="D8" s="11">
        <f>D$5*('BNVP-HDVs-psgr'!D$8/'BNVP-HDVs-psgr'!D$5)</f>
        <v>9954417.0637225416</v>
      </c>
      <c r="E8" s="11">
        <f>E$5*('BNVP-HDVs-psgr'!E$8/'BNVP-HDVs-psgr'!E$5)</f>
        <v>9854872.8930853177</v>
      </c>
      <c r="F8" s="11">
        <f>F$5*('BNVP-HDVs-psgr'!F$8/'BNVP-HDVs-psgr'!F$5)</f>
        <v>9756324.1641544644</v>
      </c>
      <c r="G8" s="11">
        <f>G$5*('BNVP-HDVs-psgr'!G$8/'BNVP-HDVs-psgr'!G$5)</f>
        <v>9658760.9225129206</v>
      </c>
      <c r="H8" s="11">
        <f>H$5*('BNVP-HDVs-psgr'!H$8/'BNVP-HDVs-psgr'!H$5)</f>
        <v>9562173.3132877927</v>
      </c>
      <c r="I8" s="11">
        <f>I$5*('BNVP-HDVs-psgr'!I$8/'BNVP-HDVs-psgr'!I$5)</f>
        <v>9466551.5801549144</v>
      </c>
      <c r="J8" s="11">
        <f>J$5*('BNVP-HDVs-psgr'!J$8/'BNVP-HDVs-psgr'!J$5)</f>
        <v>9371886.0643533636</v>
      </c>
      <c r="K8" s="11">
        <f>K$5*('BNVP-HDVs-psgr'!K$8/'BNVP-HDVs-psgr'!K$5)</f>
        <v>9278167.2037098277</v>
      </c>
      <c r="L8" s="11">
        <f>L$5*('BNVP-HDVs-psgr'!L$8/'BNVP-HDVs-psgr'!L$5)</f>
        <v>9185385.531672731</v>
      </c>
      <c r="M8" s="11">
        <f>M$5*('BNVP-HDVs-psgr'!M$8/'BNVP-HDVs-psgr'!M$5)</f>
        <v>9093531.6763560046</v>
      </c>
      <c r="N8" s="11">
        <f>N$5*('BNVP-HDVs-psgr'!N$8/'BNVP-HDVs-psgr'!N$5)</f>
        <v>9002596.3595924433</v>
      </c>
      <c r="O8" s="11">
        <f>O$5*('BNVP-HDVs-psgr'!O$8/'BNVP-HDVs-psgr'!O$5)</f>
        <v>8912570.3959965203</v>
      </c>
      <c r="P8" s="11">
        <f>P$5*('BNVP-HDVs-psgr'!P$8/'BNVP-HDVs-psgr'!P$5)</f>
        <v>8823444.6920365542</v>
      </c>
      <c r="Q8" s="11">
        <f>Q$5*('BNVP-HDVs-psgr'!Q$8/'BNVP-HDVs-psgr'!Q$5)</f>
        <v>8735210.2451161891</v>
      </c>
      <c r="R8" s="11">
        <f>R$5*('BNVP-HDVs-psgr'!R$8/'BNVP-HDVs-psgr'!R$5)</f>
        <v>8647858.1426650267</v>
      </c>
      <c r="S8" s="11">
        <f>S$5*('BNVP-HDVs-psgr'!S$8/'BNVP-HDVs-psgr'!S$5)</f>
        <v>8561379.5612383764</v>
      </c>
      <c r="T8" s="11">
        <f>T$5*('BNVP-HDVs-psgr'!T$8/'BNVP-HDVs-psgr'!T$5)</f>
        <v>8475765.7656259909</v>
      </c>
      <c r="U8" s="11">
        <f>U$5*('BNVP-HDVs-psgr'!U$8/'BNVP-HDVs-psgr'!U$5)</f>
        <v>8391008.1079697311</v>
      </c>
      <c r="V8" s="11">
        <f>V$5*('BNVP-HDVs-psgr'!V$8/'BNVP-HDVs-psgr'!V$5)</f>
        <v>8307098.0268900348</v>
      </c>
      <c r="W8" s="11">
        <f>W$5*('BNVP-HDVs-psgr'!W$8/'BNVP-HDVs-psgr'!W$5)</f>
        <v>8224027.0466211326</v>
      </c>
      <c r="X8" s="11">
        <f>X$5*('BNVP-HDVs-psgr'!X$8/'BNVP-HDVs-psgr'!X$5)</f>
        <v>8141786.7761549223</v>
      </c>
      <c r="Y8" s="11">
        <f>Y$5*('BNVP-HDVs-psgr'!Y$8/'BNVP-HDVs-psgr'!Y$5)</f>
        <v>8060368.9083933728</v>
      </c>
      <c r="Z8" s="11">
        <f>Z$5*('BNVP-HDVs-psgr'!Z$8/'BNVP-HDVs-psgr'!Z$5)</f>
        <v>7979765.219309439</v>
      </c>
      <c r="AA8" s="11">
        <f>AA$5*('BNVP-HDVs-psgr'!AA$8/'BNVP-HDVs-psgr'!AA$5)</f>
        <v>7899967.5671163453</v>
      </c>
      <c r="AB8" s="11">
        <f>AB$5*('BNVP-HDVs-psgr'!AB$8/'BNVP-HDVs-psgr'!AB$5)</f>
        <v>7820967.8914451823</v>
      </c>
      <c r="AC8" s="11">
        <f>AC$5*('BNVP-HDVs-psgr'!AC$8/'BNVP-HDVs-psgr'!AC$5)</f>
        <v>7742758.2125307294</v>
      </c>
      <c r="AD8" s="11">
        <f>AD$5*('BNVP-HDVs-psgr'!AD$8/'BNVP-HDVs-psgr'!AD$5)</f>
        <v>7665330.6304054223</v>
      </c>
      <c r="AE8" s="11">
        <f>AE$5*('BNVP-HDVs-psgr'!AE$8/'BNVP-HDVs-psgr'!AE$5)</f>
        <v>7588677.324101367</v>
      </c>
      <c r="AF8" s="11">
        <f>AF$5*('BNVP-HDVs-psgr'!AF$8/'BNVP-HDVs-psgr'!AF$5)</f>
        <v>7512790.5508603528</v>
      </c>
      <c r="AG8" s="11">
        <f>AG$5*('BNVP-HDVs-psgr'!AG$8/'BNVP-HDVs-psgr'!AG$5)</f>
        <v>7437662.6453517489</v>
      </c>
      <c r="AH8" s="11">
        <f>AH$5*('BNVP-HDVs-psgr'!AH$8/'BNVP-HDVs-psgr'!AH$5)</f>
        <v>7363286.0188982319</v>
      </c>
      <c r="AI8" s="11">
        <f>AI$5*('BNVP-HDVs-psgr'!AI$8/'BNVP-HDVs-psgr'!AI$5)</f>
        <v>7289653.1587092495</v>
      </c>
      <c r="AJ8" s="11">
        <f>AJ$5*('BNVP-HDVs-psgr'!AJ$8/'BNVP-HDVs-psgr'!AJ$5)</f>
        <v>7216756.6271221563</v>
      </c>
      <c r="AK8" s="11">
        <f>AK$5*('BNVP-HDVs-psgr'!AK$8/'BNVP-HDVs-psgr'!AK$5)</f>
        <v>7144589.0608509341</v>
      </c>
      <c r="AL8" s="3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L23"/>
  <sheetViews>
    <sheetView workbookViewId="0">
      <selection activeCell="C16" sqref="C16"/>
    </sheetView>
  </sheetViews>
  <sheetFormatPr defaultRowHeight="15" x14ac:dyDescent="0.25"/>
  <cols>
    <col min="1" max="3" width="24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4398625</v>
      </c>
      <c r="C2">
        <f>$D$2</f>
        <v>4398625</v>
      </c>
      <c r="D2" s="11">
        <f>D$5*('BNVP-HDVs-psgr'!D$2/'BNVP-HDVs-psgr'!D$5)</f>
        <v>4398625</v>
      </c>
      <c r="E2" s="11">
        <f>E$5*('BNVP-HDVs-psgr'!E$2/'BNVP-HDVs-psgr'!E$5)</f>
        <v>4354638.7499999991</v>
      </c>
      <c r="F2" s="11">
        <f>F$5*('BNVP-HDVs-psgr'!F$2/'BNVP-HDVs-psgr'!F$5)</f>
        <v>4311092.3624999989</v>
      </c>
      <c r="G2" s="11">
        <f>G$5*('BNVP-HDVs-psgr'!G$2/'BNVP-HDVs-psgr'!G$5)</f>
        <v>4267981.438875</v>
      </c>
      <c r="H2" s="11">
        <f>H$5*('BNVP-HDVs-psgr'!H$2/'BNVP-HDVs-psgr'!H$5)</f>
        <v>4225301.6244862489</v>
      </c>
      <c r="I2" s="11">
        <f>I$5*('BNVP-HDVs-psgr'!I$2/'BNVP-HDVs-psgr'!I$5)</f>
        <v>4183048.6082413872</v>
      </c>
      <c r="J2" s="11">
        <f>J$5*('BNVP-HDVs-psgr'!J$2/'BNVP-HDVs-psgr'!J$5)</f>
        <v>4141218.1221589739</v>
      </c>
      <c r="K2" s="11">
        <f>K$5*('BNVP-HDVs-psgr'!K$2/'BNVP-HDVs-psgr'!K$5)</f>
        <v>4099805.940937384</v>
      </c>
      <c r="L2" s="11">
        <f>L$5*('BNVP-HDVs-psgr'!L$2/'BNVP-HDVs-psgr'!L$5)</f>
        <v>4058807.8815280097</v>
      </c>
      <c r="M2" s="11">
        <f>M$5*('BNVP-HDVs-psgr'!M$2/'BNVP-HDVs-psgr'!M$5)</f>
        <v>4018219.8027127301</v>
      </c>
      <c r="N2" s="11">
        <f>N$5*('BNVP-HDVs-psgr'!N$2/'BNVP-HDVs-psgr'!N$5)</f>
        <v>3978037.6046856022</v>
      </c>
      <c r="O2" s="11">
        <f>O$5*('BNVP-HDVs-psgr'!O$2/'BNVP-HDVs-psgr'!O$5)</f>
        <v>3938257.2286387463</v>
      </c>
      <c r="P2" s="11">
        <f>P$5*('BNVP-HDVs-psgr'!P$2/'BNVP-HDVs-psgr'!P$5)</f>
        <v>3898874.6563523579</v>
      </c>
      <c r="Q2" s="11">
        <f>Q$5*('BNVP-HDVs-psgr'!Q$2/'BNVP-HDVs-psgr'!Q$5)</f>
        <v>3859885.9097888344</v>
      </c>
      <c r="R2" s="11">
        <f>R$5*('BNVP-HDVs-psgr'!R$2/'BNVP-HDVs-psgr'!R$5)</f>
        <v>3821287.0506909466</v>
      </c>
      <c r="S2" s="11">
        <f>S$5*('BNVP-HDVs-psgr'!S$2/'BNVP-HDVs-psgr'!S$5)</f>
        <v>3783074.180184037</v>
      </c>
      <c r="T2" s="11">
        <f>T$5*('BNVP-HDVs-psgr'!T$2/'BNVP-HDVs-psgr'!T$5)</f>
        <v>3745243.4383821967</v>
      </c>
      <c r="U2" s="11">
        <f>U$5*('BNVP-HDVs-psgr'!U$2/'BNVP-HDVs-psgr'!U$5)</f>
        <v>3707791.0039983741</v>
      </c>
      <c r="V2" s="11">
        <f>V$5*('BNVP-HDVs-psgr'!V$2/'BNVP-HDVs-psgr'!V$5)</f>
        <v>3670713.0939583895</v>
      </c>
      <c r="W2" s="11">
        <f>W$5*('BNVP-HDVs-psgr'!W$2/'BNVP-HDVs-psgr'!W$5)</f>
        <v>3634005.9630188067</v>
      </c>
      <c r="X2" s="11">
        <f>X$5*('BNVP-HDVs-psgr'!X$2/'BNVP-HDVs-psgr'!X$5)</f>
        <v>3597665.903388618</v>
      </c>
      <c r="Y2" s="11">
        <f>Y$5*('BNVP-HDVs-psgr'!Y$2/'BNVP-HDVs-psgr'!Y$5)</f>
        <v>3561689.2443547314</v>
      </c>
      <c r="Z2" s="11">
        <f>Z$5*('BNVP-HDVs-psgr'!Z$2/'BNVP-HDVs-psgr'!Z$5)</f>
        <v>3526072.3519111839</v>
      </c>
      <c r="AA2" s="11">
        <f>AA$5*('BNVP-HDVs-psgr'!AA$2/'BNVP-HDVs-psgr'!AA$5)</f>
        <v>3490811.6283920715</v>
      </c>
      <c r="AB2" s="11">
        <f>AB$5*('BNVP-HDVs-psgr'!AB$2/'BNVP-HDVs-psgr'!AB$5)</f>
        <v>3455903.5121081513</v>
      </c>
      <c r="AC2" s="11">
        <f>AC$5*('BNVP-HDVs-psgr'!AC$2/'BNVP-HDVs-psgr'!AC$5)</f>
        <v>3421344.4769870695</v>
      </c>
      <c r="AD2" s="11">
        <f>AD$5*('BNVP-HDVs-psgr'!AD$2/'BNVP-HDVs-psgr'!AD$5)</f>
        <v>3387131.032217199</v>
      </c>
      <c r="AE2" s="11">
        <f>AE$5*('BNVP-HDVs-psgr'!AE$2/'BNVP-HDVs-psgr'!AE$5)</f>
        <v>3353259.7218950274</v>
      </c>
      <c r="AF2" s="11">
        <f>AF$5*('BNVP-HDVs-psgr'!AF$2/'BNVP-HDVs-psgr'!AF$5)</f>
        <v>3319727.1246760767</v>
      </c>
      <c r="AG2" s="11">
        <f>AG$5*('BNVP-HDVs-psgr'!AG$2/'BNVP-HDVs-psgr'!AG$5)</f>
        <v>3286529.8534293161</v>
      </c>
      <c r="AH2" s="11">
        <f>AH$5*('BNVP-HDVs-psgr'!AH$2/'BNVP-HDVs-psgr'!AH$5)</f>
        <v>3253664.5548950224</v>
      </c>
      <c r="AI2" s="11">
        <f>AI$5*('BNVP-HDVs-psgr'!AI$2/'BNVP-HDVs-psgr'!AI$5)</f>
        <v>3221127.9093460725</v>
      </c>
      <c r="AJ2" s="11">
        <f>AJ$5*('BNVP-HDVs-psgr'!AJ$2/'BNVP-HDVs-psgr'!AJ$5)</f>
        <v>3188916.6302526114</v>
      </c>
      <c r="AK2" s="11">
        <f>AK$5*('BNVP-HDVs-psgr'!AK$2/'BNVP-HDVs-psgr'!AK$5)</f>
        <v>3157027.4639500855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 s="67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 s="62">
        <f>'ships-psgr'!A6</f>
        <v>500000</v>
      </c>
      <c r="C5">
        <f>$B$5</f>
        <v>500000</v>
      </c>
      <c r="D5">
        <f t="shared" ref="D5:AK5" si="0">$B$5</f>
        <v>500000</v>
      </c>
      <c r="E5">
        <f t="shared" si="0"/>
        <v>500000</v>
      </c>
      <c r="F5">
        <f t="shared" si="0"/>
        <v>500000</v>
      </c>
      <c r="G5">
        <f t="shared" si="0"/>
        <v>500000</v>
      </c>
      <c r="H5">
        <f t="shared" si="0"/>
        <v>500000</v>
      </c>
      <c r="I5">
        <f t="shared" si="0"/>
        <v>500000</v>
      </c>
      <c r="J5">
        <f t="shared" si="0"/>
        <v>500000</v>
      </c>
      <c r="K5">
        <f t="shared" si="0"/>
        <v>500000</v>
      </c>
      <c r="L5">
        <f t="shared" si="0"/>
        <v>500000</v>
      </c>
      <c r="M5">
        <f t="shared" si="0"/>
        <v>500000</v>
      </c>
      <c r="N5">
        <f t="shared" si="0"/>
        <v>500000</v>
      </c>
      <c r="O5">
        <f t="shared" si="0"/>
        <v>500000</v>
      </c>
      <c r="P5">
        <f t="shared" si="0"/>
        <v>500000</v>
      </c>
      <c r="Q5">
        <f t="shared" si="0"/>
        <v>500000</v>
      </c>
      <c r="R5">
        <f t="shared" si="0"/>
        <v>500000</v>
      </c>
      <c r="S5">
        <f t="shared" si="0"/>
        <v>500000</v>
      </c>
      <c r="T5">
        <f t="shared" si="0"/>
        <v>500000</v>
      </c>
      <c r="U5">
        <f t="shared" si="0"/>
        <v>500000</v>
      </c>
      <c r="V5">
        <f t="shared" si="0"/>
        <v>500000</v>
      </c>
      <c r="W5">
        <f t="shared" si="0"/>
        <v>500000</v>
      </c>
      <c r="X5">
        <f t="shared" si="0"/>
        <v>500000</v>
      </c>
      <c r="Y5">
        <f t="shared" si="0"/>
        <v>500000</v>
      </c>
      <c r="Z5">
        <f t="shared" si="0"/>
        <v>500000</v>
      </c>
      <c r="AA5">
        <f t="shared" si="0"/>
        <v>500000</v>
      </c>
      <c r="AB5">
        <f t="shared" si="0"/>
        <v>500000</v>
      </c>
      <c r="AC5">
        <f t="shared" si="0"/>
        <v>500000</v>
      </c>
      <c r="AD5">
        <f t="shared" si="0"/>
        <v>500000</v>
      </c>
      <c r="AE5">
        <f t="shared" si="0"/>
        <v>500000</v>
      </c>
      <c r="AF5">
        <f t="shared" si="0"/>
        <v>500000</v>
      </c>
      <c r="AG5">
        <f t="shared" si="0"/>
        <v>500000</v>
      </c>
      <c r="AH5">
        <f t="shared" si="0"/>
        <v>500000</v>
      </c>
      <c r="AI5">
        <f t="shared" si="0"/>
        <v>500000</v>
      </c>
      <c r="AJ5">
        <f t="shared" si="0"/>
        <v>500000</v>
      </c>
      <c r="AK5">
        <f t="shared" si="0"/>
        <v>500000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1990883.4127445084</v>
      </c>
      <c r="C8" s="12">
        <f>$D$8</f>
        <v>1990883.4127445084</v>
      </c>
      <c r="D8" s="11">
        <f>D$5*('BNVP-HDVs-psgr'!D$8/'BNVP-HDVs-psgr'!D$5)</f>
        <v>1990883.4127445084</v>
      </c>
      <c r="E8" s="11">
        <f>E$5*('BNVP-HDVs-psgr'!E$8/'BNVP-HDVs-psgr'!E$5)</f>
        <v>1970974.5786170636</v>
      </c>
      <c r="F8" s="11">
        <f>F$5*('BNVP-HDVs-psgr'!F$8/'BNVP-HDVs-psgr'!F$5)</f>
        <v>1951264.8328308931</v>
      </c>
      <c r="G8" s="11">
        <f>G$5*('BNVP-HDVs-psgr'!G$8/'BNVP-HDVs-psgr'!G$5)</f>
        <v>1931752.1845025839</v>
      </c>
      <c r="H8" s="11">
        <f>H$5*('BNVP-HDVs-psgr'!H$8/'BNVP-HDVs-psgr'!H$5)</f>
        <v>1912434.6626575587</v>
      </c>
      <c r="I8" s="11">
        <f>I$5*('BNVP-HDVs-psgr'!I$8/'BNVP-HDVs-psgr'!I$5)</f>
        <v>1893310.3160309826</v>
      </c>
      <c r="J8" s="11">
        <f>J$5*('BNVP-HDVs-psgr'!J$8/'BNVP-HDVs-psgr'!J$5)</f>
        <v>1874377.2128706728</v>
      </c>
      <c r="K8" s="11">
        <f>K$5*('BNVP-HDVs-psgr'!K$8/'BNVP-HDVs-psgr'!K$5)</f>
        <v>1855633.4407419658</v>
      </c>
      <c r="L8" s="11">
        <f>L$5*('BNVP-HDVs-psgr'!L$8/'BNVP-HDVs-psgr'!L$5)</f>
        <v>1837077.1063345463</v>
      </c>
      <c r="M8" s="11">
        <f>M$5*('BNVP-HDVs-psgr'!M$8/'BNVP-HDVs-psgr'!M$5)</f>
        <v>1818706.3352712006</v>
      </c>
      <c r="N8" s="11">
        <f>N$5*('BNVP-HDVs-psgr'!N$8/'BNVP-HDVs-psgr'!N$5)</f>
        <v>1800519.2719184889</v>
      </c>
      <c r="O8" s="11">
        <f>O$5*('BNVP-HDVs-psgr'!O$8/'BNVP-HDVs-psgr'!O$5)</f>
        <v>1782514.0791993039</v>
      </c>
      <c r="P8" s="11">
        <f>P$5*('BNVP-HDVs-psgr'!P$8/'BNVP-HDVs-psgr'!P$5)</f>
        <v>1764688.9384073108</v>
      </c>
      <c r="Q8" s="11">
        <f>Q$5*('BNVP-HDVs-psgr'!Q$8/'BNVP-HDVs-psgr'!Q$5)</f>
        <v>1747042.0490232378</v>
      </c>
      <c r="R8" s="11">
        <f>R$5*('BNVP-HDVs-psgr'!R$8/'BNVP-HDVs-psgr'!R$5)</f>
        <v>1729571.6285330052</v>
      </c>
      <c r="S8" s="11">
        <f>S$5*('BNVP-HDVs-psgr'!S$8/'BNVP-HDVs-psgr'!S$5)</f>
        <v>1712275.9122476755</v>
      </c>
      <c r="T8" s="11">
        <f>T$5*('BNVP-HDVs-psgr'!T$8/'BNVP-HDVs-psgr'!T$5)</f>
        <v>1695153.1531251981</v>
      </c>
      <c r="U8" s="11">
        <f>U$5*('BNVP-HDVs-psgr'!U$8/'BNVP-HDVs-psgr'!U$5)</f>
        <v>1678201.6215939464</v>
      </c>
      <c r="V8" s="11">
        <f>V$5*('BNVP-HDVs-psgr'!V$8/'BNVP-HDVs-psgr'!V$5)</f>
        <v>1661419.6053780071</v>
      </c>
      <c r="W8" s="11">
        <f>W$5*('BNVP-HDVs-psgr'!W$8/'BNVP-HDVs-psgr'!W$5)</f>
        <v>1644805.4093242267</v>
      </c>
      <c r="X8" s="11">
        <f>X$5*('BNVP-HDVs-psgr'!X$8/'BNVP-HDVs-psgr'!X$5)</f>
        <v>1628357.3552309845</v>
      </c>
      <c r="Y8" s="11">
        <f>Y$5*('BNVP-HDVs-psgr'!Y$8/'BNVP-HDVs-psgr'!Y$5)</f>
        <v>1612073.7816786745</v>
      </c>
      <c r="Z8" s="11">
        <f>Z$5*('BNVP-HDVs-psgr'!Z$8/'BNVP-HDVs-psgr'!Z$5)</f>
        <v>1595953.0438618879</v>
      </c>
      <c r="AA8" s="11">
        <f>AA$5*('BNVP-HDVs-psgr'!AA$8/'BNVP-HDVs-psgr'!AA$5)</f>
        <v>1579993.5134232689</v>
      </c>
      <c r="AB8" s="11">
        <f>AB$5*('BNVP-HDVs-psgr'!AB$8/'BNVP-HDVs-psgr'!AB$5)</f>
        <v>1564193.5782890364</v>
      </c>
      <c r="AC8" s="11">
        <f>AC$5*('BNVP-HDVs-psgr'!AC$8/'BNVP-HDVs-psgr'!AC$5)</f>
        <v>1548551.6425061459</v>
      </c>
      <c r="AD8" s="11">
        <f>AD$5*('BNVP-HDVs-psgr'!AD$8/'BNVP-HDVs-psgr'!AD$5)</f>
        <v>1533066.1260810846</v>
      </c>
      <c r="AE8" s="11">
        <f>AE$5*('BNVP-HDVs-psgr'!AE$8/'BNVP-HDVs-psgr'!AE$5)</f>
        <v>1517735.4648202735</v>
      </c>
      <c r="AF8" s="11">
        <f>AF$5*('BNVP-HDVs-psgr'!AF$8/'BNVP-HDVs-psgr'!AF$5)</f>
        <v>1502558.1101720706</v>
      </c>
      <c r="AG8" s="11">
        <f>AG$5*('BNVP-HDVs-psgr'!AG$8/'BNVP-HDVs-psgr'!AG$5)</f>
        <v>1487532.5290703499</v>
      </c>
      <c r="AH8" s="11">
        <f>AH$5*('BNVP-HDVs-psgr'!AH$8/'BNVP-HDVs-psgr'!AH$5)</f>
        <v>1472657.2037796464</v>
      </c>
      <c r="AI8" s="11">
        <f>AI$5*('BNVP-HDVs-psgr'!AI$8/'BNVP-HDVs-psgr'!AI$5)</f>
        <v>1457930.6317418499</v>
      </c>
      <c r="AJ8" s="11">
        <f>AJ$5*('BNVP-HDVs-psgr'!AJ$8/'BNVP-HDVs-psgr'!AJ$5)</f>
        <v>1443351.3254244311</v>
      </c>
      <c r="AK8" s="11">
        <f>AK$5*('BNVP-HDVs-psgr'!AK$8/'BNVP-HDVs-psgr'!AK$5)</f>
        <v>1428917.8121701868</v>
      </c>
      <c r="AL8" s="37"/>
    </row>
    <row r="23" spans="3:3" x14ac:dyDescent="0.25">
      <c r="C23" s="5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L8"/>
  <sheetViews>
    <sheetView workbookViewId="0">
      <selection activeCell="D2" sqref="D2"/>
    </sheetView>
  </sheetViews>
  <sheetFormatPr defaultRowHeight="15" x14ac:dyDescent="0.25"/>
  <cols>
    <col min="1" max="3" width="24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87972500</v>
      </c>
      <c r="C2">
        <f>$D$2</f>
        <v>87972500</v>
      </c>
      <c r="D2" s="11">
        <f>D$5*('BNVP-HDVs-psgr'!D$2/'BNVP-HDVs-psgr'!D$5)</f>
        <v>87972500</v>
      </c>
      <c r="E2" s="11">
        <f>E$5*('BNVP-HDVs-psgr'!E$2/'BNVP-HDVs-psgr'!E$5)</f>
        <v>87092774.999999985</v>
      </c>
      <c r="F2" s="11">
        <f>F$5*('BNVP-HDVs-psgr'!F$2/'BNVP-HDVs-psgr'!F$5)</f>
        <v>86221847.249999985</v>
      </c>
      <c r="G2" s="11">
        <f>G$5*('BNVP-HDVs-psgr'!G$2/'BNVP-HDVs-psgr'!G$5)</f>
        <v>85359628.777500004</v>
      </c>
      <c r="H2" s="11">
        <f>H$5*('BNVP-HDVs-psgr'!H$2/'BNVP-HDVs-psgr'!H$5)</f>
        <v>84506032.489724994</v>
      </c>
      <c r="I2" s="11">
        <f>I$5*('BNVP-HDVs-psgr'!I$2/'BNVP-HDVs-psgr'!I$5)</f>
        <v>83660972.164827749</v>
      </c>
      <c r="J2" s="11">
        <f>J$5*('BNVP-HDVs-psgr'!J$2/'BNVP-HDVs-psgr'!J$5)</f>
        <v>82824362.443179473</v>
      </c>
      <c r="K2" s="11">
        <f>K$5*('BNVP-HDVs-psgr'!K$2/'BNVP-HDVs-psgr'!K$5)</f>
        <v>81996118.818747684</v>
      </c>
      <c r="L2" s="11">
        <f>L$5*('BNVP-HDVs-psgr'!L$2/'BNVP-HDVs-psgr'!L$5)</f>
        <v>81176157.630560189</v>
      </c>
      <c r="M2" s="11">
        <f>M$5*('BNVP-HDVs-psgr'!M$2/'BNVP-HDVs-psgr'!M$5)</f>
        <v>80364396.054254606</v>
      </c>
      <c r="N2" s="11">
        <f>N$5*('BNVP-HDVs-psgr'!N$2/'BNVP-HDVs-psgr'!N$5)</f>
        <v>79560752.093712047</v>
      </c>
      <c r="O2" s="11">
        <f>O$5*('BNVP-HDVs-psgr'!O$2/'BNVP-HDVs-psgr'!O$5)</f>
        <v>78765144.572774932</v>
      </c>
      <c r="P2" s="11">
        <f>P$5*('BNVP-HDVs-psgr'!P$2/'BNVP-HDVs-psgr'!P$5)</f>
        <v>77977493.127047166</v>
      </c>
      <c r="Q2" s="11">
        <f>Q$5*('BNVP-HDVs-psgr'!Q$2/'BNVP-HDVs-psgr'!Q$5)</f>
        <v>77197718.195776686</v>
      </c>
      <c r="R2" s="11">
        <f>R$5*('BNVP-HDVs-psgr'!R$2/'BNVP-HDVs-psgr'!R$5)</f>
        <v>76425741.013818935</v>
      </c>
      <c r="S2" s="11">
        <f>S$5*('BNVP-HDVs-psgr'!S$2/'BNVP-HDVs-psgr'!S$5)</f>
        <v>75661483.603680745</v>
      </c>
      <c r="T2" s="11">
        <f>T$5*('BNVP-HDVs-psgr'!T$2/'BNVP-HDVs-psgr'!T$5)</f>
        <v>74904868.767643929</v>
      </c>
      <c r="U2" s="11">
        <f>U$5*('BNVP-HDVs-psgr'!U$2/'BNVP-HDVs-psgr'!U$5)</f>
        <v>74155820.079967484</v>
      </c>
      <c r="V2" s="11">
        <f>V$5*('BNVP-HDVs-psgr'!V$2/'BNVP-HDVs-psgr'!V$5)</f>
        <v>73414261.879167795</v>
      </c>
      <c r="W2" s="11">
        <f>W$5*('BNVP-HDVs-psgr'!W$2/'BNVP-HDVs-psgr'!W$5)</f>
        <v>72680119.260376126</v>
      </c>
      <c r="X2" s="11">
        <f>X$5*('BNVP-HDVs-psgr'!X$2/'BNVP-HDVs-psgr'!X$5)</f>
        <v>71953318.067772359</v>
      </c>
      <c r="Y2" s="11">
        <f>Y$5*('BNVP-HDVs-psgr'!Y$2/'BNVP-HDVs-psgr'!Y$5)</f>
        <v>71233784.887094632</v>
      </c>
      <c r="Z2" s="11">
        <f>Z$5*('BNVP-HDVs-psgr'!Z$2/'BNVP-HDVs-psgr'!Z$5)</f>
        <v>70521447.038223684</v>
      </c>
      <c r="AA2" s="11">
        <f>AA$5*('BNVP-HDVs-psgr'!AA$2/'BNVP-HDVs-psgr'!AA$5)</f>
        <v>69816232.567841426</v>
      </c>
      <c r="AB2" s="11">
        <f>AB$5*('BNVP-HDVs-psgr'!AB$2/'BNVP-HDVs-psgr'!AB$5)</f>
        <v>69118070.242163017</v>
      </c>
      <c r="AC2" s="11">
        <f>AC$5*('BNVP-HDVs-psgr'!AC$2/'BNVP-HDVs-psgr'!AC$5)</f>
        <v>68426889.539741382</v>
      </c>
      <c r="AD2" s="11">
        <f>AD$5*('BNVP-HDVs-psgr'!AD$2/'BNVP-HDVs-psgr'!AD$5)</f>
        <v>67742620.644343972</v>
      </c>
      <c r="AE2" s="11">
        <f>AE$5*('BNVP-HDVs-psgr'!AE$2/'BNVP-HDVs-psgr'!AE$5)</f>
        <v>67065194.437900543</v>
      </c>
      <c r="AF2" s="11">
        <f>AF$5*('BNVP-HDVs-psgr'!AF$2/'BNVP-HDVs-psgr'!AF$5)</f>
        <v>66394542.493521541</v>
      </c>
      <c r="AG2" s="11">
        <f>AG$5*('BNVP-HDVs-psgr'!AG$2/'BNVP-HDVs-psgr'!AG$5)</f>
        <v>65730597.06858632</v>
      </c>
      <c r="AH2" s="11">
        <f>AH$5*('BNVP-HDVs-psgr'!AH$2/'BNVP-HDVs-psgr'!AH$5)</f>
        <v>65073291.09790045</v>
      </c>
      <c r="AI2" s="11">
        <f>AI$5*('BNVP-HDVs-psgr'!AI$2/'BNVP-HDVs-psgr'!AI$5)</f>
        <v>64422558.186921448</v>
      </c>
      <c r="AJ2" s="11">
        <f>AJ$5*('BNVP-HDVs-psgr'!AJ$2/'BNVP-HDVs-psgr'!AJ$5)</f>
        <v>63778332.605052225</v>
      </c>
      <c r="AK2" s="11">
        <f>AK$5*('BNVP-HDVs-psgr'!AK$2/'BNVP-HDVs-psgr'!AK$5)</f>
        <v>63140549.279001705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10000000</v>
      </c>
      <c r="C5">
        <f>$D$5</f>
        <v>10000000</v>
      </c>
      <c r="D5" s="18">
        <f>Ships!A35</f>
        <v>10000000</v>
      </c>
      <c r="E5">
        <f t="shared" ref="E5:AK5" si="0">$D5</f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  <c r="AJ5">
        <f t="shared" si="0"/>
        <v>10000000</v>
      </c>
      <c r="AK5">
        <f t="shared" si="0"/>
        <v>10000000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39817668.254890166</v>
      </c>
      <c r="C8" s="12">
        <f>$D$8</f>
        <v>39817668.254890166</v>
      </c>
      <c r="D8" s="11">
        <f>D$5*('BNVP-HDVs-psgr'!D$8/'BNVP-HDVs-psgr'!D$5)</f>
        <v>39817668.254890166</v>
      </c>
      <c r="E8" s="11">
        <f>E$5*('BNVP-HDVs-psgr'!E$8/'BNVP-HDVs-psgr'!E$5)</f>
        <v>39419491.572341271</v>
      </c>
      <c r="F8" s="11">
        <f>F$5*('BNVP-HDVs-psgr'!F$8/'BNVP-HDVs-psgr'!F$5)</f>
        <v>39025296.656617858</v>
      </c>
      <c r="G8" s="11">
        <f>G$5*('BNVP-HDVs-psgr'!G$8/'BNVP-HDVs-psgr'!G$5)</f>
        <v>38635043.690051682</v>
      </c>
      <c r="H8" s="11">
        <f>H$5*('BNVP-HDVs-psgr'!H$8/'BNVP-HDVs-psgr'!H$5)</f>
        <v>38248693.253151171</v>
      </c>
      <c r="I8" s="11">
        <f>I$5*('BNVP-HDVs-psgr'!I$8/'BNVP-HDVs-psgr'!I$5)</f>
        <v>37866206.320619658</v>
      </c>
      <c r="J8" s="11">
        <f>J$5*('BNVP-HDVs-psgr'!J$8/'BNVP-HDVs-psgr'!J$5)</f>
        <v>37487544.257413454</v>
      </c>
      <c r="K8" s="11">
        <f>K$5*('BNVP-HDVs-psgr'!K$8/'BNVP-HDVs-psgr'!K$5)</f>
        <v>37112668.814839311</v>
      </c>
      <c r="L8" s="11">
        <f>L$5*('BNVP-HDVs-psgr'!L$8/'BNVP-HDVs-psgr'!L$5)</f>
        <v>36741542.126690924</v>
      </c>
      <c r="M8" s="11">
        <f>M$5*('BNVP-HDVs-psgr'!M$8/'BNVP-HDVs-psgr'!M$5)</f>
        <v>36374126.705424018</v>
      </c>
      <c r="N8" s="11">
        <f>N$5*('BNVP-HDVs-psgr'!N$8/'BNVP-HDVs-psgr'!N$5)</f>
        <v>36010385.438369773</v>
      </c>
      <c r="O8" s="11">
        <f>O$5*('BNVP-HDVs-psgr'!O$8/'BNVP-HDVs-psgr'!O$5)</f>
        <v>35650281.583986081</v>
      </c>
      <c r="P8" s="11">
        <f>P$5*('BNVP-HDVs-psgr'!P$8/'BNVP-HDVs-psgr'!P$5)</f>
        <v>35293778.768146217</v>
      </c>
      <c r="Q8" s="11">
        <f>Q$5*('BNVP-HDVs-psgr'!Q$8/'BNVP-HDVs-psgr'!Q$5)</f>
        <v>34940840.980464756</v>
      </c>
      <c r="R8" s="11">
        <f>R$5*('BNVP-HDVs-psgr'!R$8/'BNVP-HDVs-psgr'!R$5)</f>
        <v>34591432.570660107</v>
      </c>
      <c r="S8" s="11">
        <f>S$5*('BNVP-HDVs-psgr'!S$8/'BNVP-HDVs-psgr'!S$5)</f>
        <v>34245518.244953506</v>
      </c>
      <c r="T8" s="11">
        <f>T$5*('BNVP-HDVs-psgr'!T$8/'BNVP-HDVs-psgr'!T$5)</f>
        <v>33903063.062503964</v>
      </c>
      <c r="U8" s="11">
        <f>U$5*('BNVP-HDVs-psgr'!U$8/'BNVP-HDVs-psgr'!U$5)</f>
        <v>33564032.431878924</v>
      </c>
      <c r="V8" s="11">
        <f>V$5*('BNVP-HDVs-psgr'!V$8/'BNVP-HDVs-psgr'!V$5)</f>
        <v>33228392.107560139</v>
      </c>
      <c r="W8" s="11">
        <f>W$5*('BNVP-HDVs-psgr'!W$8/'BNVP-HDVs-psgr'!W$5)</f>
        <v>32896108.186484531</v>
      </c>
      <c r="X8" s="11">
        <f>X$5*('BNVP-HDVs-psgr'!X$8/'BNVP-HDVs-psgr'!X$5)</f>
        <v>32567147.104619689</v>
      </c>
      <c r="Y8" s="11">
        <f>Y$5*('BNVP-HDVs-psgr'!Y$8/'BNVP-HDVs-psgr'!Y$5)</f>
        <v>32241475.633573491</v>
      </c>
      <c r="Z8" s="11">
        <f>Z$5*('BNVP-HDVs-psgr'!Z$8/'BNVP-HDVs-psgr'!Z$5)</f>
        <v>31919060.877237756</v>
      </c>
      <c r="AA8" s="11">
        <f>AA$5*('BNVP-HDVs-psgr'!AA$8/'BNVP-HDVs-psgr'!AA$5)</f>
        <v>31599870.268465381</v>
      </c>
      <c r="AB8" s="11">
        <f>AB$5*('BNVP-HDVs-psgr'!AB$8/'BNVP-HDVs-psgr'!AB$5)</f>
        <v>31283871.565780729</v>
      </c>
      <c r="AC8" s="11">
        <f>AC$5*('BNVP-HDVs-psgr'!AC$8/'BNVP-HDVs-psgr'!AC$5)</f>
        <v>30971032.850122917</v>
      </c>
      <c r="AD8" s="11">
        <f>AD$5*('BNVP-HDVs-psgr'!AD$8/'BNVP-HDVs-psgr'!AD$5)</f>
        <v>30661322.521621689</v>
      </c>
      <c r="AE8" s="11">
        <f>AE$5*('BNVP-HDVs-psgr'!AE$8/'BNVP-HDVs-psgr'!AE$5)</f>
        <v>30354709.296405468</v>
      </c>
      <c r="AF8" s="11">
        <f>AF$5*('BNVP-HDVs-psgr'!AF$8/'BNVP-HDVs-psgr'!AF$5)</f>
        <v>30051162.203441411</v>
      </c>
      <c r="AG8" s="11">
        <f>AG$5*('BNVP-HDVs-psgr'!AG$8/'BNVP-HDVs-psgr'!AG$5)</f>
        <v>29750650.581406996</v>
      </c>
      <c r="AH8" s="11">
        <f>AH$5*('BNVP-HDVs-psgr'!AH$8/'BNVP-HDVs-psgr'!AH$5)</f>
        <v>29453144.075592928</v>
      </c>
      <c r="AI8" s="11">
        <f>AI$5*('BNVP-HDVs-psgr'!AI$8/'BNVP-HDVs-psgr'!AI$5)</f>
        <v>29158612.634836998</v>
      </c>
      <c r="AJ8" s="11">
        <f>AJ$5*('BNVP-HDVs-psgr'!AJ$8/'BNVP-HDVs-psgr'!AJ$5)</f>
        <v>28867026.508488625</v>
      </c>
      <c r="AK8" s="11">
        <f>AK$5*('BNVP-HDVs-psgr'!AK$8/'BNVP-HDVs-psgr'!AK$5)</f>
        <v>28578356.243403737</v>
      </c>
      <c r="AL8" s="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L8"/>
  <sheetViews>
    <sheetView workbookViewId="0">
      <selection activeCell="D2" sqref="D2"/>
    </sheetView>
  </sheetViews>
  <sheetFormatPr defaultRowHeight="15" x14ac:dyDescent="0.25"/>
  <cols>
    <col min="1" max="3" width="24.425781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 s="49">
        <f>'psgr-road'!B24</f>
        <v>14759.423945652174</v>
      </c>
      <c r="C2" s="48">
        <f>'psgr-road'!C24</f>
        <v>14611.829706195651</v>
      </c>
      <c r="D2" s="48">
        <f>'psgr-road'!D24</f>
        <v>14465.711409133693</v>
      </c>
      <c r="E2" s="48">
        <f>'psgr-road'!E24</f>
        <v>14321.054295042357</v>
      </c>
      <c r="F2" s="48">
        <f>'psgr-road'!F24</f>
        <v>14177.843752091932</v>
      </c>
      <c r="G2" s="48">
        <f>'psgr-road'!G24</f>
        <v>14036.065314571013</v>
      </c>
      <c r="H2" s="48">
        <f>'psgr-road'!H24</f>
        <v>13895.704661425303</v>
      </c>
      <c r="I2" s="48">
        <f>'psgr-road'!I24</f>
        <v>13756.747614811051</v>
      </c>
      <c r="J2" s="48">
        <f>'psgr-road'!J24</f>
        <v>13619.180138662939</v>
      </c>
      <c r="K2" s="48">
        <f>'psgr-road'!K24</f>
        <v>13482.988337276311</v>
      </c>
      <c r="L2" s="48">
        <f>'psgr-road'!L24</f>
        <v>13348.158453903547</v>
      </c>
      <c r="M2" s="48">
        <f>'psgr-road'!M24</f>
        <v>13214.676869364512</v>
      </c>
      <c r="N2" s="48">
        <f>'psgr-road'!N24</f>
        <v>13082.530100670867</v>
      </c>
      <c r="O2" s="48">
        <f>'psgr-road'!O24</f>
        <v>12951.704799664158</v>
      </c>
      <c r="P2" s="48">
        <f>'psgr-road'!P24</f>
        <v>12822.187751667516</v>
      </c>
      <c r="Q2" s="48">
        <f>'psgr-road'!Q24</f>
        <v>12693.965874150841</v>
      </c>
      <c r="R2" s="48">
        <f>'psgr-road'!R24</f>
        <v>12567.026215409333</v>
      </c>
      <c r="S2" s="48">
        <f>'psgr-road'!S24</f>
        <v>12441.355953255239</v>
      </c>
      <c r="T2" s="48">
        <f>'psgr-road'!T24</f>
        <v>12316.942393722686</v>
      </c>
      <c r="U2" s="48">
        <f>'psgr-road'!U24</f>
        <v>12193.772969785459</v>
      </c>
      <c r="V2" s="48">
        <f>'psgr-road'!V24</f>
        <v>12071.835240087605</v>
      </c>
      <c r="W2" s="48">
        <f>'psgr-road'!W24</f>
        <v>11951.116887686729</v>
      </c>
      <c r="X2" s="48">
        <f>'psgr-road'!X24</f>
        <v>11831.605718809862</v>
      </c>
      <c r="Y2" s="48">
        <f>'psgr-road'!Y24</f>
        <v>11713.289661621764</v>
      </c>
      <c r="Z2" s="48">
        <f>'psgr-road'!Z24</f>
        <v>11596.156765005546</v>
      </c>
      <c r="AA2" s="48">
        <f>'psgr-road'!AA24</f>
        <v>11480.19519735549</v>
      </c>
      <c r="AB2" s="48">
        <f>'psgr-road'!AB24</f>
        <v>11365.393245381934</v>
      </c>
      <c r="AC2" s="48">
        <f>'psgr-road'!AC24</f>
        <v>11251.739312928115</v>
      </c>
      <c r="AD2" s="48">
        <f>'psgr-road'!AD24</f>
        <v>11139.221919798834</v>
      </c>
      <c r="AE2" s="48">
        <f>'psgr-road'!AE24</f>
        <v>11027.829700600845</v>
      </c>
      <c r="AF2" s="48">
        <f>'psgr-road'!AF24</f>
        <v>10917.551403594836</v>
      </c>
      <c r="AG2" s="48">
        <f>'psgr-road'!AG24</f>
        <v>10808.375889558887</v>
      </c>
      <c r="AH2" s="48">
        <f>'psgr-road'!AH24</f>
        <v>10700.292130663298</v>
      </c>
      <c r="AI2" s="48">
        <f>'psgr-road'!AI24</f>
        <v>10593.289209356664</v>
      </c>
      <c r="AJ2" s="48">
        <f>'psgr-road'!AJ24</f>
        <v>10487.356317263098</v>
      </c>
      <c r="AK2" s="48">
        <f>'psgr-road'!AK24</f>
        <v>10382.482754090468</v>
      </c>
      <c r="AL2" s="11"/>
    </row>
    <row r="3" spans="1:38" x14ac:dyDescent="0.25">
      <c r="A3" t="s">
        <v>1</v>
      </c>
      <c r="B3" s="48">
        <f>$D$3</f>
        <v>0</v>
      </c>
      <c r="C3" s="48">
        <f>$D$3</f>
        <v>0</v>
      </c>
      <c r="D3" s="48">
        <v>0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</row>
    <row r="4" spans="1:38" x14ac:dyDescent="0.25">
      <c r="A4" t="s">
        <v>2</v>
      </c>
      <c r="B4" s="49">
        <f>'psgr-road'!B25</f>
        <v>7000</v>
      </c>
      <c r="C4" s="48">
        <f>'psgr-road'!C25</f>
        <v>7000</v>
      </c>
      <c r="D4" s="48">
        <f>'psgr-road'!D25</f>
        <v>7000</v>
      </c>
      <c r="E4" s="48">
        <f>$D4</f>
        <v>7000</v>
      </c>
      <c r="F4" s="48">
        <f t="shared" ref="F4:AK4" si="0">$D4</f>
        <v>7000</v>
      </c>
      <c r="G4" s="48">
        <f t="shared" si="0"/>
        <v>7000</v>
      </c>
      <c r="H4" s="48">
        <f t="shared" si="0"/>
        <v>7000</v>
      </c>
      <c r="I4" s="48">
        <f t="shared" si="0"/>
        <v>7000</v>
      </c>
      <c r="J4" s="48">
        <f t="shared" si="0"/>
        <v>7000</v>
      </c>
      <c r="K4" s="48">
        <f t="shared" si="0"/>
        <v>7000</v>
      </c>
      <c r="L4" s="48">
        <f t="shared" si="0"/>
        <v>7000</v>
      </c>
      <c r="M4" s="48">
        <f t="shared" si="0"/>
        <v>7000</v>
      </c>
      <c r="N4" s="48">
        <f t="shared" si="0"/>
        <v>7000</v>
      </c>
      <c r="O4" s="48">
        <f t="shared" si="0"/>
        <v>7000</v>
      </c>
      <c r="P4" s="48">
        <f t="shared" si="0"/>
        <v>7000</v>
      </c>
      <c r="Q4" s="48">
        <f t="shared" si="0"/>
        <v>7000</v>
      </c>
      <c r="R4" s="48">
        <f t="shared" si="0"/>
        <v>7000</v>
      </c>
      <c r="S4" s="48">
        <f t="shared" si="0"/>
        <v>7000</v>
      </c>
      <c r="T4" s="48">
        <f t="shared" si="0"/>
        <v>7000</v>
      </c>
      <c r="U4" s="48">
        <f t="shared" si="0"/>
        <v>7000</v>
      </c>
      <c r="V4" s="48">
        <f t="shared" si="0"/>
        <v>7000</v>
      </c>
      <c r="W4" s="48">
        <f t="shared" si="0"/>
        <v>7000</v>
      </c>
      <c r="X4" s="48">
        <f t="shared" si="0"/>
        <v>7000</v>
      </c>
      <c r="Y4" s="48">
        <f t="shared" si="0"/>
        <v>7000</v>
      </c>
      <c r="Z4" s="48">
        <f t="shared" si="0"/>
        <v>7000</v>
      </c>
      <c r="AA4" s="48">
        <f t="shared" si="0"/>
        <v>7000</v>
      </c>
      <c r="AB4" s="48">
        <f t="shared" si="0"/>
        <v>7000</v>
      </c>
      <c r="AC4" s="48">
        <f t="shared" si="0"/>
        <v>7000</v>
      </c>
      <c r="AD4" s="48">
        <f t="shared" si="0"/>
        <v>7000</v>
      </c>
      <c r="AE4" s="48">
        <f t="shared" si="0"/>
        <v>7000</v>
      </c>
      <c r="AF4" s="48">
        <f t="shared" si="0"/>
        <v>7000</v>
      </c>
      <c r="AG4" s="48">
        <f t="shared" si="0"/>
        <v>7000</v>
      </c>
      <c r="AH4" s="48">
        <f t="shared" si="0"/>
        <v>7000</v>
      </c>
      <c r="AI4" s="48">
        <f t="shared" si="0"/>
        <v>7000</v>
      </c>
      <c r="AJ4" s="48">
        <f t="shared" si="0"/>
        <v>7000</v>
      </c>
      <c r="AK4" s="48">
        <f t="shared" si="0"/>
        <v>7000</v>
      </c>
    </row>
    <row r="5" spans="1:38" x14ac:dyDescent="0.25">
      <c r="A5" t="s">
        <v>3</v>
      </c>
      <c r="B5" s="48">
        <f>$D$5</f>
        <v>0</v>
      </c>
      <c r="C5" s="48">
        <f>$D$5</f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</row>
    <row r="6" spans="1:38" x14ac:dyDescent="0.25">
      <c r="A6" t="s">
        <v>4</v>
      </c>
      <c r="B6" s="48">
        <f>$D$6</f>
        <v>0</v>
      </c>
      <c r="C6" s="48">
        <f>$D$6</f>
        <v>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</row>
    <row r="7" spans="1:38" s="12" customFormat="1" x14ac:dyDescent="0.25">
      <c r="A7" s="12" t="s">
        <v>1143</v>
      </c>
      <c r="B7" s="50">
        <f>$D$7</f>
        <v>0</v>
      </c>
      <c r="C7" s="50">
        <f>$D$7</f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37"/>
    </row>
    <row r="8" spans="1:38" s="12" customFormat="1" x14ac:dyDescent="0.25">
      <c r="A8" s="12" t="s">
        <v>1144</v>
      </c>
      <c r="B8" s="50">
        <f>$D$8</f>
        <v>0</v>
      </c>
      <c r="C8" s="50">
        <f>$D$8</f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3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L8"/>
  <sheetViews>
    <sheetView workbookViewId="0">
      <selection activeCell="C1" sqref="B1:C1048576"/>
    </sheetView>
  </sheetViews>
  <sheetFormatPr defaultRowHeight="15" x14ac:dyDescent="0.25"/>
  <cols>
    <col min="1" max="1" width="24.42578125" customWidth="1"/>
    <col min="2" max="3" width="11.28515625" customWidth="1"/>
  </cols>
  <sheetData>
    <row r="1" spans="1:38" x14ac:dyDescent="0.25">
      <c r="A1" s="1" t="s">
        <v>1160</v>
      </c>
      <c r="B1" s="22">
        <v>2015</v>
      </c>
      <c r="C1" s="22">
        <v>2016</v>
      </c>
      <c r="D1">
        <f>'AEO 53'!C1</f>
        <v>2017</v>
      </c>
      <c r="E1">
        <f>'AEO 53'!D1</f>
        <v>2018</v>
      </c>
      <c r="F1">
        <f>'AEO 53'!E1</f>
        <v>2019</v>
      </c>
      <c r="G1">
        <f>'AEO 53'!F1</f>
        <v>2020</v>
      </c>
      <c r="H1">
        <f>'AEO 53'!G1</f>
        <v>2021</v>
      </c>
      <c r="I1">
        <f>'AEO 53'!H1</f>
        <v>2022</v>
      </c>
      <c r="J1">
        <f>'AEO 53'!I1</f>
        <v>2023</v>
      </c>
      <c r="K1">
        <f>'AEO 53'!J1</f>
        <v>2024</v>
      </c>
      <c r="L1">
        <f>'AEO 53'!K1</f>
        <v>2025</v>
      </c>
      <c r="M1">
        <f>'AEO 53'!L1</f>
        <v>2026</v>
      </c>
      <c r="N1">
        <f>'AEO 53'!M1</f>
        <v>2027</v>
      </c>
      <c r="O1">
        <f>'AEO 53'!N1</f>
        <v>2028</v>
      </c>
      <c r="P1">
        <f>'AEO 53'!O1</f>
        <v>2029</v>
      </c>
      <c r="Q1">
        <f>'AEO 53'!P1</f>
        <v>2030</v>
      </c>
      <c r="R1">
        <f>'AEO 53'!Q1</f>
        <v>2031</v>
      </c>
      <c r="S1">
        <f>'AEO 53'!R1</f>
        <v>2032</v>
      </c>
      <c r="T1">
        <f>'AEO 53'!S1</f>
        <v>2033</v>
      </c>
      <c r="U1">
        <f>'AEO 53'!T1</f>
        <v>2034</v>
      </c>
      <c r="V1">
        <f>'AEO 53'!U1</f>
        <v>2035</v>
      </c>
      <c r="W1">
        <f>'AEO 53'!V1</f>
        <v>2036</v>
      </c>
      <c r="X1">
        <f>'AEO 53'!W1</f>
        <v>2037</v>
      </c>
      <c r="Y1">
        <f>'AEO 53'!X1</f>
        <v>2038</v>
      </c>
      <c r="Z1">
        <f>'AEO 53'!Y1</f>
        <v>2039</v>
      </c>
      <c r="AA1">
        <f>'AEO 53'!Z1</f>
        <v>2040</v>
      </c>
      <c r="AB1">
        <f>'AEO 53'!AA1</f>
        <v>2041</v>
      </c>
      <c r="AC1">
        <f>'AEO 53'!AB1</f>
        <v>2042</v>
      </c>
      <c r="AD1">
        <f>'AEO 53'!AC1</f>
        <v>2043</v>
      </c>
      <c r="AE1">
        <f>'AEO 53'!AD1</f>
        <v>2044</v>
      </c>
      <c r="AF1">
        <f>'AEO 53'!AE1</f>
        <v>2045</v>
      </c>
      <c r="AG1">
        <f>'AEO 53'!AF1</f>
        <v>2046</v>
      </c>
      <c r="AH1">
        <f>'AEO 53'!AG1</f>
        <v>2047</v>
      </c>
      <c r="AI1">
        <f>'AEO 53'!AH1</f>
        <v>2048</v>
      </c>
      <c r="AJ1">
        <f>'AEO 53'!AI1</f>
        <v>2049</v>
      </c>
      <c r="AK1">
        <f>'AEO 53'!AJ1</f>
        <v>2050</v>
      </c>
    </row>
    <row r="2" spans="1:38" x14ac:dyDescent="0.25">
      <c r="A2" t="s">
        <v>0</v>
      </c>
      <c r="B2">
        <f>$D$2</f>
        <v>0</v>
      </c>
      <c r="C2">
        <f>$D$2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</v>
      </c>
      <c r="B3">
        <f>$D$3</f>
        <v>0</v>
      </c>
      <c r="C3">
        <f>$D$3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f>$D$4</f>
        <v>0</v>
      </c>
      <c r="C4">
        <f>$D$4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f>$D$5</f>
        <v>0</v>
      </c>
      <c r="C5">
        <f>$D$5</f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4</v>
      </c>
      <c r="B6">
        <f>$D$6</f>
        <v>0</v>
      </c>
      <c r="C6">
        <f>$D$6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s="12" customFormat="1" x14ac:dyDescent="0.25">
      <c r="A7" s="12" t="s">
        <v>1143</v>
      </c>
      <c r="B7" s="12">
        <f>$D$7</f>
        <v>0</v>
      </c>
      <c r="C7" s="12">
        <f>$D$7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7"/>
    </row>
    <row r="8" spans="1:38" s="12" customFormat="1" x14ac:dyDescent="0.25">
      <c r="A8" s="12" t="s">
        <v>1144</v>
      </c>
      <c r="B8" s="12">
        <f>$D$8</f>
        <v>0</v>
      </c>
      <c r="C8" s="12">
        <f>$D$8</f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DEB2-D87D-41D9-B3C2-300951F96131}">
  <dimension ref="A1:Q19"/>
  <sheetViews>
    <sheetView workbookViewId="0">
      <selection activeCell="O1" sqref="O1"/>
    </sheetView>
  </sheetViews>
  <sheetFormatPr defaultRowHeight="15" x14ac:dyDescent="0.25"/>
  <cols>
    <col min="15" max="15" width="38" customWidth="1"/>
    <col min="16" max="16" width="30.5703125" bestFit="1" customWidth="1"/>
    <col min="17" max="17" width="24.140625" bestFit="1" customWidth="1"/>
  </cols>
  <sheetData>
    <row r="1" spans="1:17" x14ac:dyDescent="0.25">
      <c r="A1" t="s">
        <v>1168</v>
      </c>
      <c r="O1" s="63" t="s">
        <v>1205</v>
      </c>
    </row>
    <row r="2" spans="1:17" x14ac:dyDescent="0.25">
      <c r="A2" t="s">
        <v>1169</v>
      </c>
      <c r="O2" t="s">
        <v>1169</v>
      </c>
    </row>
    <row r="3" spans="1:17" x14ac:dyDescent="0.25">
      <c r="O3" s="43" t="s">
        <v>1172</v>
      </c>
      <c r="P3" s="43" t="s">
        <v>1173</v>
      </c>
      <c r="Q3" s="44" t="s">
        <v>1174</v>
      </c>
    </row>
    <row r="4" spans="1:17" x14ac:dyDescent="0.25">
      <c r="O4" s="64" t="s">
        <v>1175</v>
      </c>
      <c r="P4" s="45" t="s">
        <v>1176</v>
      </c>
      <c r="Q4" s="46">
        <v>7000</v>
      </c>
    </row>
    <row r="5" spans="1:17" x14ac:dyDescent="0.25">
      <c r="O5" s="64"/>
      <c r="P5" s="45" t="s">
        <v>1177</v>
      </c>
      <c r="Q5" s="46">
        <v>7000</v>
      </c>
    </row>
    <row r="6" spans="1:17" x14ac:dyDescent="0.25">
      <c r="O6" s="64" t="s">
        <v>1178</v>
      </c>
      <c r="P6" s="45" t="s">
        <v>1176</v>
      </c>
      <c r="Q6" s="46">
        <v>18000</v>
      </c>
    </row>
    <row r="7" spans="1:17" x14ac:dyDescent="0.25">
      <c r="O7" s="64"/>
      <c r="P7" s="45" t="s">
        <v>1179</v>
      </c>
      <c r="Q7" s="46">
        <v>13000</v>
      </c>
    </row>
    <row r="8" spans="1:17" x14ac:dyDescent="0.25">
      <c r="O8" s="64"/>
      <c r="P8" s="45" t="s">
        <v>1177</v>
      </c>
      <c r="Q8" s="46">
        <v>18000</v>
      </c>
    </row>
    <row r="9" spans="1:17" x14ac:dyDescent="0.25">
      <c r="O9" s="64"/>
      <c r="P9" s="45" t="s">
        <v>1195</v>
      </c>
      <c r="Q9" s="46">
        <v>20000</v>
      </c>
    </row>
    <row r="10" spans="1:17" x14ac:dyDescent="0.25">
      <c r="O10" s="64"/>
      <c r="P10" s="45" t="s">
        <v>1180</v>
      </c>
      <c r="Q10" s="46">
        <v>55000</v>
      </c>
    </row>
    <row r="11" spans="1:17" x14ac:dyDescent="0.25">
      <c r="O11" s="64"/>
      <c r="P11" s="45" t="s">
        <v>1181</v>
      </c>
      <c r="Q11" s="46">
        <v>75000</v>
      </c>
    </row>
    <row r="12" spans="1:17" x14ac:dyDescent="0.25">
      <c r="O12" s="64"/>
      <c r="P12" s="45" t="s">
        <v>1182</v>
      </c>
      <c r="Q12" s="46">
        <v>95000</v>
      </c>
    </row>
    <row r="13" spans="1:17" x14ac:dyDescent="0.25">
      <c r="O13" s="64" t="s">
        <v>1183</v>
      </c>
      <c r="P13" s="45" t="s">
        <v>1176</v>
      </c>
      <c r="Q13" s="46">
        <v>18000</v>
      </c>
    </row>
    <row r="14" spans="1:17" x14ac:dyDescent="0.25">
      <c r="O14" s="64"/>
      <c r="P14" s="45" t="s">
        <v>1179</v>
      </c>
      <c r="Q14" s="46">
        <v>18000</v>
      </c>
    </row>
    <row r="15" spans="1:17" x14ac:dyDescent="0.25">
      <c r="O15" s="64"/>
      <c r="P15" s="45" t="s">
        <v>1177</v>
      </c>
      <c r="Q15" s="46">
        <v>18000</v>
      </c>
    </row>
    <row r="16" spans="1:17" x14ac:dyDescent="0.25">
      <c r="O16" s="64"/>
      <c r="P16" s="45" t="s">
        <v>1055</v>
      </c>
      <c r="Q16" s="46">
        <v>18000</v>
      </c>
    </row>
    <row r="17" spans="15:17" x14ac:dyDescent="0.25">
      <c r="O17" s="45" t="s">
        <v>1184</v>
      </c>
      <c r="P17" s="45" t="s">
        <v>1055</v>
      </c>
      <c r="Q17" s="46">
        <v>80000</v>
      </c>
    </row>
    <row r="18" spans="15:17" x14ac:dyDescent="0.25">
      <c r="O18" s="45" t="s">
        <v>1185</v>
      </c>
      <c r="P18" s="45" t="s">
        <v>1055</v>
      </c>
      <c r="Q18" s="46">
        <v>70000</v>
      </c>
    </row>
    <row r="19" spans="15:17" x14ac:dyDescent="0.25">
      <c r="O19" s="45" t="s">
        <v>1186</v>
      </c>
      <c r="P19" s="45" t="s">
        <v>1055</v>
      </c>
      <c r="Q19" s="46">
        <v>90000</v>
      </c>
    </row>
  </sheetData>
  <mergeCells count="3">
    <mergeCell ref="O4:O5"/>
    <mergeCell ref="O6:O12"/>
    <mergeCell ref="O13:O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AE9D-E739-485D-9440-0D8013C72E8F}">
  <dimension ref="A1:B14"/>
  <sheetViews>
    <sheetView workbookViewId="0">
      <selection activeCell="A12" sqref="A12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2" x14ac:dyDescent="0.25">
      <c r="A1" s="2" t="s">
        <v>1187</v>
      </c>
      <c r="B1" s="23"/>
    </row>
    <row r="3" spans="1:2" x14ac:dyDescent="0.25">
      <c r="A3" t="s">
        <v>1188</v>
      </c>
    </row>
    <row r="4" spans="1:2" x14ac:dyDescent="0.25">
      <c r="A4" t="s">
        <v>1191</v>
      </c>
    </row>
    <row r="6" spans="1:2" x14ac:dyDescent="0.25">
      <c r="A6" s="18">
        <v>500000</v>
      </c>
    </row>
    <row r="8" spans="1:2" x14ac:dyDescent="0.25">
      <c r="A8" t="s">
        <v>809</v>
      </c>
    </row>
    <row r="10" spans="1:2" x14ac:dyDescent="0.25">
      <c r="A10" t="s">
        <v>1161</v>
      </c>
    </row>
    <row r="11" spans="1:2" x14ac:dyDescent="0.25">
      <c r="A11" t="s">
        <v>1208</v>
      </c>
    </row>
    <row r="13" spans="1:2" x14ac:dyDescent="0.25">
      <c r="A13" s="2" t="s">
        <v>812</v>
      </c>
    </row>
    <row r="14" spans="1:2" x14ac:dyDescent="0.25">
      <c r="A14" s="19" t="s">
        <v>1189</v>
      </c>
    </row>
  </sheetData>
  <hyperlinks>
    <hyperlink ref="A14" r:id="rId1" xr:uid="{B9BC55B3-456A-4CF7-8529-78421A20AB1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1094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29" t="s">
        <v>17</v>
      </c>
      <c r="D3" s="29" t="s">
        <v>1095</v>
      </c>
      <c r="E3" s="29"/>
      <c r="F3" s="29"/>
      <c r="G3" s="29"/>
    </row>
    <row r="4" spans="1:37" ht="15" customHeight="1" x14ac:dyDescent="0.25">
      <c r="C4" s="29" t="s">
        <v>16</v>
      </c>
      <c r="D4" s="29" t="s">
        <v>1096</v>
      </c>
      <c r="E4" s="29"/>
      <c r="F4" s="29"/>
      <c r="G4" s="29" t="s">
        <v>15</v>
      </c>
    </row>
    <row r="5" spans="1:37" ht="15" customHeight="1" x14ac:dyDescent="0.25">
      <c r="C5" s="29" t="s">
        <v>14</v>
      </c>
      <c r="D5" s="29" t="s">
        <v>1097</v>
      </c>
      <c r="E5" s="29"/>
      <c r="F5" s="29"/>
      <c r="G5" s="29"/>
    </row>
    <row r="6" spans="1:37" ht="15" customHeight="1" x14ac:dyDescent="0.25">
      <c r="C6" s="29" t="s">
        <v>13</v>
      </c>
      <c r="D6" s="29"/>
      <c r="E6" s="29" t="s">
        <v>1098</v>
      </c>
      <c r="F6" s="29"/>
      <c r="G6" s="29"/>
    </row>
    <row r="10" spans="1:37" ht="15" customHeight="1" x14ac:dyDescent="0.25">
      <c r="A10" s="30" t="s">
        <v>923</v>
      </c>
      <c r="B10" s="9" t="s">
        <v>922</v>
      </c>
    </row>
    <row r="11" spans="1:37" ht="15" customHeight="1" x14ac:dyDescent="0.25">
      <c r="B11" s="8" t="s">
        <v>921</v>
      </c>
    </row>
    <row r="12" spans="1:37" ht="15" customHeight="1" x14ac:dyDescent="0.25">
      <c r="B12" s="8" t="s">
        <v>12</v>
      </c>
      <c r="C12" s="31" t="s">
        <v>12</v>
      </c>
      <c r="D12" s="31" t="s">
        <v>12</v>
      </c>
      <c r="E12" s="31" t="s">
        <v>12</v>
      </c>
      <c r="F12" s="31" t="s">
        <v>12</v>
      </c>
      <c r="G12" s="31" t="s">
        <v>12</v>
      </c>
      <c r="H12" s="31" t="s">
        <v>12</v>
      </c>
      <c r="I12" s="31" t="s">
        <v>12</v>
      </c>
      <c r="J12" s="31" t="s">
        <v>12</v>
      </c>
      <c r="K12" s="31" t="s">
        <v>12</v>
      </c>
      <c r="L12" s="31" t="s">
        <v>12</v>
      </c>
      <c r="M12" s="31" t="s">
        <v>12</v>
      </c>
      <c r="N12" s="31" t="s">
        <v>12</v>
      </c>
      <c r="O12" s="31" t="s">
        <v>12</v>
      </c>
      <c r="P12" s="31" t="s">
        <v>12</v>
      </c>
      <c r="Q12" s="31" t="s">
        <v>12</v>
      </c>
      <c r="R12" s="31" t="s">
        <v>12</v>
      </c>
      <c r="S12" s="31" t="s">
        <v>12</v>
      </c>
      <c r="T12" s="31" t="s">
        <v>12</v>
      </c>
      <c r="U12" s="31" t="s">
        <v>12</v>
      </c>
      <c r="V12" s="31" t="s">
        <v>12</v>
      </c>
      <c r="W12" s="31" t="s">
        <v>12</v>
      </c>
      <c r="X12" s="31" t="s">
        <v>12</v>
      </c>
      <c r="Y12" s="31" t="s">
        <v>12</v>
      </c>
      <c r="Z12" s="31" t="s">
        <v>12</v>
      </c>
      <c r="AA12" s="31" t="s">
        <v>12</v>
      </c>
      <c r="AB12" s="31" t="s">
        <v>12</v>
      </c>
      <c r="AC12" s="31" t="s">
        <v>12</v>
      </c>
      <c r="AD12" s="31" t="s">
        <v>12</v>
      </c>
      <c r="AE12" s="31" t="s">
        <v>12</v>
      </c>
      <c r="AF12" s="31" t="s">
        <v>12</v>
      </c>
      <c r="AG12" s="31" t="s">
        <v>12</v>
      </c>
      <c r="AH12" s="31" t="s">
        <v>12</v>
      </c>
      <c r="AI12" s="31" t="s">
        <v>12</v>
      </c>
      <c r="AJ12" s="31" t="s">
        <v>12</v>
      </c>
      <c r="AK12" s="31" t="s">
        <v>1099</v>
      </c>
    </row>
    <row r="13" spans="1:37" ht="15" customHeight="1" thickBot="1" x14ac:dyDescent="0.3">
      <c r="B13" s="7" t="s">
        <v>920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919</v>
      </c>
    </row>
    <row r="16" spans="1:37" ht="15" customHeight="1" x14ac:dyDescent="0.25">
      <c r="B16" s="4" t="s">
        <v>918</v>
      </c>
    </row>
    <row r="17" spans="1:37" ht="15" customHeight="1" x14ac:dyDescent="0.25">
      <c r="A17" s="30" t="s">
        <v>917</v>
      </c>
      <c r="B17" s="6" t="s">
        <v>889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0" t="s">
        <v>916</v>
      </c>
      <c r="B18" s="6" t="s">
        <v>887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0" t="s">
        <v>915</v>
      </c>
      <c r="B19" s="6" t="s">
        <v>914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913</v>
      </c>
    </row>
    <row r="22" spans="1:37" ht="15" customHeight="1" x14ac:dyDescent="0.25">
      <c r="A22" s="30" t="s">
        <v>912</v>
      </c>
      <c r="B22" s="6" t="s">
        <v>882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0" t="s">
        <v>911</v>
      </c>
      <c r="B23" s="6" t="s">
        <v>880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0" t="s">
        <v>910</v>
      </c>
      <c r="B24" s="6" t="s">
        <v>878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0" t="s">
        <v>901</v>
      </c>
      <c r="B25" s="6" t="s">
        <v>1089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0" t="s">
        <v>909</v>
      </c>
      <c r="B26" s="6" t="s">
        <v>876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0" t="s">
        <v>908</v>
      </c>
      <c r="B27" s="6" t="s">
        <v>874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0" t="s">
        <v>907</v>
      </c>
      <c r="B28" s="6" t="s">
        <v>872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11</v>
      </c>
    </row>
    <row r="29" spans="1:37" ht="15" customHeight="1" x14ac:dyDescent="0.25">
      <c r="A29" s="30" t="s">
        <v>906</v>
      </c>
      <c r="B29" s="6" t="s">
        <v>870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0" t="s">
        <v>905</v>
      </c>
      <c r="B30" s="6" t="s">
        <v>868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0" t="s">
        <v>904</v>
      </c>
      <c r="B31" s="6" t="s">
        <v>866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0" t="s">
        <v>903</v>
      </c>
      <c r="B32" s="6" t="s">
        <v>864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0" t="s">
        <v>902</v>
      </c>
      <c r="B33" s="6" t="s">
        <v>862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0" t="s">
        <v>900</v>
      </c>
      <c r="B34" s="6" t="s">
        <v>859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11</v>
      </c>
    </row>
    <row r="35" spans="1:37" ht="15" customHeight="1" x14ac:dyDescent="0.25">
      <c r="A35" s="30" t="s">
        <v>899</v>
      </c>
      <c r="B35" s="6" t="s">
        <v>857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0" t="s">
        <v>898</v>
      </c>
      <c r="B36" s="6" t="s">
        <v>897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0" t="s">
        <v>896</v>
      </c>
      <c r="B38" s="6" t="s">
        <v>895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0" t="s">
        <v>894</v>
      </c>
      <c r="B39" s="4" t="s">
        <v>893</v>
      </c>
      <c r="C39" s="25">
        <v>8371.7666019999997</v>
      </c>
      <c r="D39" s="25">
        <v>8295.2734380000002</v>
      </c>
      <c r="E39" s="25">
        <v>8227.2011719999991</v>
      </c>
      <c r="F39" s="25">
        <v>8207.0615230000003</v>
      </c>
      <c r="G39" s="25">
        <v>8153.5170900000003</v>
      </c>
      <c r="H39" s="25">
        <v>8004.0400390000004</v>
      </c>
      <c r="I39" s="25">
        <v>8120.0722660000001</v>
      </c>
      <c r="J39" s="25">
        <v>8234.1923829999996</v>
      </c>
      <c r="K39" s="25">
        <v>8328.0810550000006</v>
      </c>
      <c r="L39" s="25">
        <v>8391.5410159999992</v>
      </c>
      <c r="M39" s="25">
        <v>8537.7744139999995</v>
      </c>
      <c r="N39" s="25">
        <v>8693.6162110000005</v>
      </c>
      <c r="O39" s="25">
        <v>8851.3671880000002</v>
      </c>
      <c r="P39" s="25">
        <v>9046.9267579999996</v>
      </c>
      <c r="Q39" s="25">
        <v>9301.1728519999997</v>
      </c>
      <c r="R39" s="25">
        <v>9440.4511719999991</v>
      </c>
      <c r="S39" s="25">
        <v>9593.9980469999991</v>
      </c>
      <c r="T39" s="25">
        <v>9767.3710940000001</v>
      </c>
      <c r="U39" s="25">
        <v>9881.9375</v>
      </c>
      <c r="V39" s="25">
        <v>9978.3896480000003</v>
      </c>
      <c r="W39" s="25">
        <v>10087.367188</v>
      </c>
      <c r="X39" s="25">
        <v>10200.982421999999</v>
      </c>
      <c r="Y39" s="25">
        <v>10272.418944999999</v>
      </c>
      <c r="Z39" s="25">
        <v>10355.645508</v>
      </c>
      <c r="AA39" s="25">
        <v>10424.359375</v>
      </c>
      <c r="AB39" s="25">
        <v>10467.066406</v>
      </c>
      <c r="AC39" s="25">
        <v>10510.848633</v>
      </c>
      <c r="AD39" s="25">
        <v>10594.101562</v>
      </c>
      <c r="AE39" s="25">
        <v>10658.833008</v>
      </c>
      <c r="AF39" s="25">
        <v>10697.882812</v>
      </c>
      <c r="AG39" s="25">
        <v>10693.457031</v>
      </c>
      <c r="AH39" s="25">
        <v>10674.654296999999</v>
      </c>
      <c r="AI39" s="25">
        <v>10682.563477</v>
      </c>
      <c r="AJ39" s="25">
        <v>10666.746094</v>
      </c>
      <c r="AK39" s="24">
        <v>7.8890000000000002E-3</v>
      </c>
    </row>
    <row r="41" spans="1:37" ht="15" customHeight="1" x14ac:dyDescent="0.25">
      <c r="B41" s="4" t="s">
        <v>892</v>
      </c>
    </row>
    <row r="42" spans="1:37" ht="15" customHeight="1" x14ac:dyDescent="0.25">
      <c r="B42" s="4" t="s">
        <v>891</v>
      </c>
    </row>
    <row r="43" spans="1:37" ht="15" customHeight="1" x14ac:dyDescent="0.25">
      <c r="A43" s="30" t="s">
        <v>890</v>
      </c>
      <c r="B43" s="6" t="s">
        <v>889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0" t="s">
        <v>888</v>
      </c>
      <c r="B44" s="6" t="s">
        <v>887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0" t="s">
        <v>886</v>
      </c>
      <c r="B45" s="6" t="s">
        <v>885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884</v>
      </c>
    </row>
    <row r="48" spans="1:37" ht="15" customHeight="1" x14ac:dyDescent="0.25">
      <c r="A48" s="30" t="s">
        <v>883</v>
      </c>
      <c r="B48" s="6" t="s">
        <v>882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0" t="s">
        <v>881</v>
      </c>
      <c r="B49" s="6" t="s">
        <v>880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0" t="s">
        <v>879</v>
      </c>
      <c r="B50" s="6" t="s">
        <v>878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0" t="s">
        <v>861</v>
      </c>
      <c r="B51" s="6" t="s">
        <v>1089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0" t="s">
        <v>877</v>
      </c>
      <c r="B52" s="6" t="s">
        <v>876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0" t="s">
        <v>875</v>
      </c>
      <c r="B53" s="6" t="s">
        <v>874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0" t="s">
        <v>873</v>
      </c>
      <c r="B54" s="6" t="s">
        <v>872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11</v>
      </c>
    </row>
    <row r="55" spans="1:37" ht="15" customHeight="1" x14ac:dyDescent="0.25">
      <c r="A55" s="30" t="s">
        <v>871</v>
      </c>
      <c r="B55" s="6" t="s">
        <v>870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0" t="s">
        <v>869</v>
      </c>
      <c r="B56" s="6" t="s">
        <v>868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0" t="s">
        <v>867</v>
      </c>
      <c r="B57" s="6" t="s">
        <v>866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0" t="s">
        <v>865</v>
      </c>
      <c r="B58" s="6" t="s">
        <v>864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0" t="s">
        <v>863</v>
      </c>
      <c r="B59" s="6" t="s">
        <v>862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0" t="s">
        <v>860</v>
      </c>
      <c r="B60" s="6" t="s">
        <v>859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11</v>
      </c>
    </row>
    <row r="61" spans="1:37" ht="15" customHeight="1" x14ac:dyDescent="0.25">
      <c r="A61" s="30" t="s">
        <v>858</v>
      </c>
      <c r="B61" s="6" t="s">
        <v>857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0" t="s">
        <v>856</v>
      </c>
      <c r="B62" s="6" t="s">
        <v>855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0" t="s">
        <v>854</v>
      </c>
      <c r="B64" s="6" t="s">
        <v>853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0" t="s">
        <v>852</v>
      </c>
      <c r="B65" s="4" t="s">
        <v>851</v>
      </c>
      <c r="C65" s="25">
        <v>7582.6064450000003</v>
      </c>
      <c r="D65" s="25">
        <v>7398.6904299999997</v>
      </c>
      <c r="E65" s="25">
        <v>7429.4228519999997</v>
      </c>
      <c r="F65" s="25">
        <v>7335.5278319999998</v>
      </c>
      <c r="G65" s="25">
        <v>7301.1020509999998</v>
      </c>
      <c r="H65" s="25">
        <v>7096.4213870000003</v>
      </c>
      <c r="I65" s="25">
        <v>7034.9716799999997</v>
      </c>
      <c r="J65" s="25">
        <v>6957.0639650000003</v>
      </c>
      <c r="K65" s="25">
        <v>6865.953125</v>
      </c>
      <c r="L65" s="25">
        <v>6842.8930659999996</v>
      </c>
      <c r="M65" s="25">
        <v>6690.8759769999997</v>
      </c>
      <c r="N65" s="25">
        <v>6588.3686520000001</v>
      </c>
      <c r="O65" s="25">
        <v>6452.7841799999997</v>
      </c>
      <c r="P65" s="25">
        <v>6401.0112300000001</v>
      </c>
      <c r="Q65" s="25">
        <v>6389.830078</v>
      </c>
      <c r="R65" s="25">
        <v>6306.4384769999997</v>
      </c>
      <c r="S65" s="25">
        <v>6283.6860349999997</v>
      </c>
      <c r="T65" s="25">
        <v>6268.1655270000001</v>
      </c>
      <c r="U65" s="25">
        <v>6225.6318359999996</v>
      </c>
      <c r="V65" s="25">
        <v>6177.8896480000003</v>
      </c>
      <c r="W65" s="25">
        <v>6167.9067379999997</v>
      </c>
      <c r="X65" s="25">
        <v>6153.1191410000001</v>
      </c>
      <c r="Y65" s="25">
        <v>6120.2353519999997</v>
      </c>
      <c r="Z65" s="25">
        <v>6098.1440430000002</v>
      </c>
      <c r="AA65" s="25">
        <v>6084.3383789999998</v>
      </c>
      <c r="AB65" s="25">
        <v>6039.8085940000001</v>
      </c>
      <c r="AC65" s="25">
        <v>6015.0581050000001</v>
      </c>
      <c r="AD65" s="25">
        <v>6032.0566410000001</v>
      </c>
      <c r="AE65" s="25">
        <v>6033.2128910000001</v>
      </c>
      <c r="AF65" s="25">
        <v>6048.1787109999996</v>
      </c>
      <c r="AG65" s="25">
        <v>6043.091797</v>
      </c>
      <c r="AH65" s="25">
        <v>6022.8632809999999</v>
      </c>
      <c r="AI65" s="25">
        <v>6038.2231449999999</v>
      </c>
      <c r="AJ65" s="25">
        <v>6049.9643550000001</v>
      </c>
      <c r="AK65" s="24">
        <v>-6.2690000000000003E-3</v>
      </c>
    </row>
    <row r="67" spans="1:37" ht="15" customHeight="1" x14ac:dyDescent="0.25">
      <c r="A67" s="30" t="s">
        <v>850</v>
      </c>
      <c r="B67" s="6" t="s">
        <v>849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0" t="s">
        <v>848</v>
      </c>
      <c r="B68" s="6" t="s">
        <v>847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0" t="s">
        <v>846</v>
      </c>
      <c r="B69" s="6" t="s">
        <v>845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11</v>
      </c>
    </row>
    <row r="71" spans="1:37" ht="15" customHeight="1" x14ac:dyDescent="0.25">
      <c r="B71" s="4" t="s">
        <v>844</v>
      </c>
    </row>
    <row r="72" spans="1:37" ht="15" customHeight="1" x14ac:dyDescent="0.25">
      <c r="A72" s="30" t="s">
        <v>843</v>
      </c>
      <c r="B72" s="6" t="s">
        <v>842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0" t="s">
        <v>841</v>
      </c>
      <c r="B73" s="6" t="s">
        <v>840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0" t="s">
        <v>839</v>
      </c>
      <c r="B74" s="6" t="s">
        <v>838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0" t="s">
        <v>837</v>
      </c>
      <c r="B75" s="6" t="s">
        <v>836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0" t="s">
        <v>835</v>
      </c>
      <c r="B76" s="6" t="s">
        <v>834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0" t="s">
        <v>833</v>
      </c>
      <c r="B77" s="6" t="s">
        <v>832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0" t="s">
        <v>831</v>
      </c>
      <c r="B78" s="6" t="s">
        <v>830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0" t="s">
        <v>829</v>
      </c>
      <c r="B79" s="6" t="s">
        <v>828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0" t="s">
        <v>827</v>
      </c>
      <c r="B80" s="4" t="s">
        <v>826</v>
      </c>
      <c r="C80" s="25">
        <v>15954.373046999999</v>
      </c>
      <c r="D80" s="25">
        <v>15693.963867</v>
      </c>
      <c r="E80" s="25">
        <v>15656.624023</v>
      </c>
      <c r="F80" s="25">
        <v>15542.589844</v>
      </c>
      <c r="G80" s="25">
        <v>15454.619140999999</v>
      </c>
      <c r="H80" s="25">
        <v>15100.460938</v>
      </c>
      <c r="I80" s="25">
        <v>15155.043944999999</v>
      </c>
      <c r="J80" s="25">
        <v>15191.255859000001</v>
      </c>
      <c r="K80" s="25">
        <v>15194.034180000001</v>
      </c>
      <c r="L80" s="25">
        <v>15234.433594</v>
      </c>
      <c r="M80" s="25">
        <v>15228.650390999999</v>
      </c>
      <c r="N80" s="25">
        <v>15281.984375</v>
      </c>
      <c r="O80" s="25">
        <v>15304.151367</v>
      </c>
      <c r="P80" s="25">
        <v>15447.9375</v>
      </c>
      <c r="Q80" s="25">
        <v>15691.002930000001</v>
      </c>
      <c r="R80" s="25">
        <v>15746.889648</v>
      </c>
      <c r="S80" s="25">
        <v>15877.683594</v>
      </c>
      <c r="T80" s="25">
        <v>16035.537109000001</v>
      </c>
      <c r="U80" s="25">
        <v>16107.569336</v>
      </c>
      <c r="V80" s="25">
        <v>16156.279296999999</v>
      </c>
      <c r="W80" s="25">
        <v>16255.273438</v>
      </c>
      <c r="X80" s="25">
        <v>16354.101562</v>
      </c>
      <c r="Y80" s="25">
        <v>16392.654297000001</v>
      </c>
      <c r="Z80" s="25">
        <v>16453.789062</v>
      </c>
      <c r="AA80" s="25">
        <v>16508.697265999999</v>
      </c>
      <c r="AB80" s="25">
        <v>16506.875</v>
      </c>
      <c r="AC80" s="25">
        <v>16525.90625</v>
      </c>
      <c r="AD80" s="25">
        <v>16626.158202999999</v>
      </c>
      <c r="AE80" s="25">
        <v>16692.046875</v>
      </c>
      <c r="AF80" s="25">
        <v>16746.0625</v>
      </c>
      <c r="AG80" s="25">
        <v>16736.548827999999</v>
      </c>
      <c r="AH80" s="25">
        <v>16697.517577999999</v>
      </c>
      <c r="AI80" s="25">
        <v>16720.787109000001</v>
      </c>
      <c r="AJ80" s="25">
        <v>16716.710938</v>
      </c>
      <c r="AK80" s="24">
        <v>1.9750000000000002E-3</v>
      </c>
    </row>
    <row r="82" spans="1:37" ht="15" customHeight="1" x14ac:dyDescent="0.25">
      <c r="A82" s="30" t="s">
        <v>825</v>
      </c>
      <c r="B82" s="6" t="s">
        <v>824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0" t="s">
        <v>823</v>
      </c>
      <c r="B83" s="6" t="s">
        <v>822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0" t="s">
        <v>821</v>
      </c>
      <c r="B85" s="4" t="s">
        <v>820</v>
      </c>
      <c r="C85" s="25">
        <v>3340.8867190000001</v>
      </c>
      <c r="D85" s="25">
        <v>3544.859375</v>
      </c>
      <c r="E85" s="25">
        <v>3920.1708979999999</v>
      </c>
      <c r="F85" s="25">
        <v>4234.0048829999996</v>
      </c>
      <c r="G85" s="25">
        <v>4752.6523440000001</v>
      </c>
      <c r="H85" s="25">
        <v>5132.4804690000001</v>
      </c>
      <c r="I85" s="25">
        <v>5464.8388670000004</v>
      </c>
      <c r="J85" s="25">
        <v>5695.6318359999996</v>
      </c>
      <c r="K85" s="25">
        <v>6222.2919920000004</v>
      </c>
      <c r="L85" s="25">
        <v>6262.8642579999996</v>
      </c>
      <c r="M85" s="25">
        <v>6322.111328</v>
      </c>
      <c r="N85" s="25">
        <v>6415.890625</v>
      </c>
      <c r="O85" s="25">
        <v>6512.841797</v>
      </c>
      <c r="P85" s="25">
        <v>6662.9169920000004</v>
      </c>
      <c r="Q85" s="25">
        <v>6831.705078</v>
      </c>
      <c r="R85" s="25">
        <v>6910.095703</v>
      </c>
      <c r="S85" s="25">
        <v>7057.263672</v>
      </c>
      <c r="T85" s="25">
        <v>7208.6328119999998</v>
      </c>
      <c r="U85" s="25">
        <v>7301.296875</v>
      </c>
      <c r="V85" s="25">
        <v>7384.9414059999999</v>
      </c>
      <c r="W85" s="25">
        <v>7478.8330079999996</v>
      </c>
      <c r="X85" s="25">
        <v>7583.3486329999996</v>
      </c>
      <c r="Y85" s="25">
        <v>7637.1728519999997</v>
      </c>
      <c r="Z85" s="25">
        <v>7701.3046880000002</v>
      </c>
      <c r="AA85" s="25">
        <v>7795.4658200000003</v>
      </c>
      <c r="AB85" s="25">
        <v>7807.75</v>
      </c>
      <c r="AC85" s="25">
        <v>7822.2314450000003</v>
      </c>
      <c r="AD85" s="25">
        <v>7879.8476559999999</v>
      </c>
      <c r="AE85" s="25">
        <v>7929.5400390000004</v>
      </c>
      <c r="AF85" s="25">
        <v>7951.8251950000003</v>
      </c>
      <c r="AG85" s="25">
        <v>7968.0009769999997</v>
      </c>
      <c r="AH85" s="25">
        <v>7982.8242190000001</v>
      </c>
      <c r="AI85" s="25">
        <v>8028.8652339999999</v>
      </c>
      <c r="AJ85" s="25">
        <v>8062.9931640000004</v>
      </c>
      <c r="AK85" s="24">
        <v>2.6013000000000001E-2</v>
      </c>
    </row>
    <row r="86" spans="1:37" ht="15" customHeight="1" thickBot="1" x14ac:dyDescent="0.3"/>
    <row r="87" spans="1:37" ht="15" customHeight="1" x14ac:dyDescent="0.25">
      <c r="B87" s="65" t="s">
        <v>819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</row>
    <row r="88" spans="1:37" ht="15" customHeight="1" x14ac:dyDescent="0.25">
      <c r="B88" s="32" t="s">
        <v>818</v>
      </c>
    </row>
    <row r="89" spans="1:37" ht="15" customHeight="1" x14ac:dyDescent="0.25">
      <c r="B89" s="32" t="s">
        <v>817</v>
      </c>
    </row>
    <row r="90" spans="1:37" ht="15" customHeight="1" x14ac:dyDescent="0.25">
      <c r="B90" s="32" t="s">
        <v>816</v>
      </c>
    </row>
    <row r="91" spans="1:37" ht="15" customHeight="1" x14ac:dyDescent="0.25">
      <c r="B91" s="32" t="s">
        <v>815</v>
      </c>
    </row>
    <row r="92" spans="1:37" ht="15" customHeight="1" x14ac:dyDescent="0.25">
      <c r="B92" s="32" t="s">
        <v>814</v>
      </c>
    </row>
    <row r="93" spans="1:37" ht="15" customHeight="1" x14ac:dyDescent="0.25">
      <c r="B93" s="32" t="s">
        <v>813</v>
      </c>
    </row>
    <row r="94" spans="1:37" ht="15" customHeight="1" x14ac:dyDescent="0.25">
      <c r="B94" s="32" t="s">
        <v>1100</v>
      </c>
    </row>
    <row r="95" spans="1:37" ht="15" customHeight="1" x14ac:dyDescent="0.25">
      <c r="B95" s="32" t="s">
        <v>1090</v>
      </c>
    </row>
    <row r="96" spans="1:37" ht="15" customHeight="1" x14ac:dyDescent="0.25">
      <c r="B96" s="32" t="s">
        <v>1091</v>
      </c>
    </row>
    <row r="97" spans="2:2" ht="15" customHeight="1" x14ac:dyDescent="0.25">
      <c r="B97" s="32" t="s">
        <v>1101</v>
      </c>
    </row>
    <row r="98" spans="2:2" ht="15" customHeight="1" x14ac:dyDescent="0.25">
      <c r="B98" s="32" t="s">
        <v>1102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1094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29" t="s">
        <v>17</v>
      </c>
      <c r="D3" s="29" t="s">
        <v>1095</v>
      </c>
      <c r="E3" s="29"/>
      <c r="F3" s="29"/>
      <c r="G3" s="29"/>
    </row>
    <row r="4" spans="1:37" ht="15" customHeight="1" x14ac:dyDescent="0.25">
      <c r="C4" s="29" t="s">
        <v>16</v>
      </c>
      <c r="D4" s="29" t="s">
        <v>1096</v>
      </c>
      <c r="E4" s="29"/>
      <c r="F4" s="29"/>
      <c r="G4" s="29" t="s">
        <v>15</v>
      </c>
    </row>
    <row r="5" spans="1:37" ht="15" customHeight="1" x14ac:dyDescent="0.25">
      <c r="C5" s="29" t="s">
        <v>14</v>
      </c>
      <c r="D5" s="29" t="s">
        <v>1097</v>
      </c>
      <c r="E5" s="29"/>
      <c r="F5" s="29"/>
      <c r="G5" s="29"/>
    </row>
    <row r="6" spans="1:37" ht="15" customHeight="1" x14ac:dyDescent="0.25">
      <c r="C6" s="29" t="s">
        <v>13</v>
      </c>
      <c r="D6" s="29"/>
      <c r="E6" s="29" t="s">
        <v>1098</v>
      </c>
      <c r="F6" s="29"/>
      <c r="G6" s="29"/>
    </row>
    <row r="10" spans="1:37" ht="15" customHeight="1" x14ac:dyDescent="0.25">
      <c r="A10" s="30" t="s">
        <v>1052</v>
      </c>
      <c r="B10" s="9" t="s">
        <v>1051</v>
      </c>
    </row>
    <row r="11" spans="1:37" ht="15" customHeight="1" x14ac:dyDescent="0.25">
      <c r="B11" s="8" t="s">
        <v>12</v>
      </c>
    </row>
    <row r="12" spans="1:37" ht="15" customHeight="1" x14ac:dyDescent="0.25">
      <c r="B12" s="8" t="s">
        <v>12</v>
      </c>
      <c r="C12" s="31" t="s">
        <v>12</v>
      </c>
      <c r="D12" s="31" t="s">
        <v>12</v>
      </c>
      <c r="E12" s="31" t="s">
        <v>12</v>
      </c>
      <c r="F12" s="31" t="s">
        <v>12</v>
      </c>
      <c r="G12" s="31" t="s">
        <v>12</v>
      </c>
      <c r="H12" s="31" t="s">
        <v>12</v>
      </c>
      <c r="I12" s="31" t="s">
        <v>12</v>
      </c>
      <c r="J12" s="31" t="s">
        <v>12</v>
      </c>
      <c r="K12" s="31" t="s">
        <v>12</v>
      </c>
      <c r="L12" s="31" t="s">
        <v>12</v>
      </c>
      <c r="M12" s="31" t="s">
        <v>12</v>
      </c>
      <c r="N12" s="31" t="s">
        <v>12</v>
      </c>
      <c r="O12" s="31" t="s">
        <v>12</v>
      </c>
      <c r="P12" s="31" t="s">
        <v>12</v>
      </c>
      <c r="Q12" s="31" t="s">
        <v>12</v>
      </c>
      <c r="R12" s="31" t="s">
        <v>12</v>
      </c>
      <c r="S12" s="31" t="s">
        <v>12</v>
      </c>
      <c r="T12" s="31" t="s">
        <v>12</v>
      </c>
      <c r="U12" s="31" t="s">
        <v>12</v>
      </c>
      <c r="V12" s="31" t="s">
        <v>12</v>
      </c>
      <c r="W12" s="31" t="s">
        <v>12</v>
      </c>
      <c r="X12" s="31" t="s">
        <v>12</v>
      </c>
      <c r="Y12" s="31" t="s">
        <v>12</v>
      </c>
      <c r="Z12" s="31" t="s">
        <v>12</v>
      </c>
      <c r="AA12" s="31" t="s">
        <v>12</v>
      </c>
      <c r="AB12" s="31" t="s">
        <v>12</v>
      </c>
      <c r="AC12" s="31" t="s">
        <v>12</v>
      </c>
      <c r="AD12" s="31" t="s">
        <v>12</v>
      </c>
      <c r="AE12" s="31" t="s">
        <v>12</v>
      </c>
      <c r="AF12" s="31" t="s">
        <v>12</v>
      </c>
      <c r="AG12" s="31" t="s">
        <v>12</v>
      </c>
      <c r="AH12" s="31" t="s">
        <v>12</v>
      </c>
      <c r="AI12" s="31" t="s">
        <v>12</v>
      </c>
      <c r="AJ12" s="31" t="s">
        <v>12</v>
      </c>
      <c r="AK12" s="31" t="s">
        <v>1099</v>
      </c>
    </row>
    <row r="13" spans="1:37" ht="15" customHeight="1" thickBot="1" x14ac:dyDescent="0.3">
      <c r="B13" s="7" t="s">
        <v>1050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1049</v>
      </c>
    </row>
    <row r="16" spans="1:37" ht="15" customHeight="1" x14ac:dyDescent="0.25">
      <c r="B16" s="4" t="s">
        <v>993</v>
      </c>
    </row>
    <row r="17" spans="1:37" ht="15" customHeight="1" x14ac:dyDescent="0.25">
      <c r="B17" s="4" t="s">
        <v>1048</v>
      </c>
    </row>
    <row r="18" spans="1:37" ht="15" customHeight="1" x14ac:dyDescent="0.25">
      <c r="A18" s="30" t="s">
        <v>1047</v>
      </c>
      <c r="B18" s="6" t="s">
        <v>1020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0" t="s">
        <v>1046</v>
      </c>
      <c r="B19" s="6" t="s">
        <v>1018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0" t="s">
        <v>1045</v>
      </c>
      <c r="B20" s="6" t="s">
        <v>1016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0" t="s">
        <v>1044</v>
      </c>
      <c r="B21" s="6" t="s">
        <v>1014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0" t="s">
        <v>1043</v>
      </c>
      <c r="B22" s="6" t="s">
        <v>1012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0" t="s">
        <v>1042</v>
      </c>
      <c r="B23" s="6" t="s">
        <v>1010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0" t="s">
        <v>1041</v>
      </c>
      <c r="B24" s="6" t="s">
        <v>1103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0" t="s">
        <v>1039</v>
      </c>
      <c r="B25" s="6" t="s">
        <v>1104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1040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1038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0" t="s">
        <v>1036</v>
      </c>
    </row>
    <row r="29" spans="1:37" ht="15" customHeight="1" x14ac:dyDescent="0.25">
      <c r="A29" s="30" t="s">
        <v>1035</v>
      </c>
      <c r="B29" s="4" t="s">
        <v>1037</v>
      </c>
    </row>
    <row r="30" spans="1:37" ht="15" customHeight="1" x14ac:dyDescent="0.25">
      <c r="A30" s="30" t="s">
        <v>1034</v>
      </c>
      <c r="B30" s="6" t="s">
        <v>1005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0" t="s">
        <v>1033</v>
      </c>
      <c r="B31" s="6" t="s">
        <v>1003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0" t="s">
        <v>1032</v>
      </c>
      <c r="B32" s="6" t="s">
        <v>1001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0" t="s">
        <v>1031</v>
      </c>
      <c r="B33" s="6" t="s">
        <v>999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0" t="s">
        <v>1030</v>
      </c>
      <c r="B34" s="6" t="s">
        <v>997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0" t="s">
        <v>1028</v>
      </c>
      <c r="B35" s="6" t="s">
        <v>995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1103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1104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0" t="s">
        <v>1025</v>
      </c>
      <c r="B38" s="6" t="s">
        <v>1029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0" t="s">
        <v>1024</v>
      </c>
      <c r="B39" s="6" t="s">
        <v>1027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1026</v>
      </c>
    </row>
    <row r="42" spans="1:37" ht="15" customHeight="1" x14ac:dyDescent="0.25">
      <c r="B42" s="6" t="s">
        <v>988</v>
      </c>
      <c r="C42" s="27">
        <v>0.81661499999999998</v>
      </c>
      <c r="D42" s="27">
        <v>0.81661499999999998</v>
      </c>
      <c r="E42" s="27">
        <v>0.81661499999999998</v>
      </c>
      <c r="F42" s="27">
        <v>0.81661499999999998</v>
      </c>
      <c r="G42" s="27">
        <v>0.81661499999999998</v>
      </c>
      <c r="H42" s="27">
        <v>0.81661499999999998</v>
      </c>
      <c r="I42" s="27">
        <v>0.81661499999999998</v>
      </c>
      <c r="J42" s="27">
        <v>0.81661499999999998</v>
      </c>
      <c r="K42" s="27">
        <v>0.81661499999999998</v>
      </c>
      <c r="L42" s="27">
        <v>0.81661499999999998</v>
      </c>
      <c r="M42" s="27">
        <v>0.81661499999999998</v>
      </c>
      <c r="N42" s="27">
        <v>0.81661499999999998</v>
      </c>
      <c r="O42" s="27">
        <v>0.81661499999999998</v>
      </c>
      <c r="P42" s="27">
        <v>0.81661499999999998</v>
      </c>
      <c r="Q42" s="27">
        <v>0.81661499999999998</v>
      </c>
      <c r="R42" s="27">
        <v>0.81661499999999998</v>
      </c>
      <c r="S42" s="27">
        <v>0.81661499999999998</v>
      </c>
      <c r="T42" s="27">
        <v>0.81661499999999998</v>
      </c>
      <c r="U42" s="27">
        <v>0.81661499999999998</v>
      </c>
      <c r="V42" s="27">
        <v>0.81661499999999998</v>
      </c>
      <c r="W42" s="27">
        <v>0.81661499999999998</v>
      </c>
      <c r="X42" s="27">
        <v>0.81661499999999998</v>
      </c>
      <c r="Y42" s="27">
        <v>0.81661499999999998</v>
      </c>
      <c r="Z42" s="27">
        <v>0.81661499999999998</v>
      </c>
      <c r="AA42" s="27">
        <v>0.81661499999999998</v>
      </c>
      <c r="AB42" s="27">
        <v>0.81661499999999998</v>
      </c>
      <c r="AC42" s="27">
        <v>0.81661499999999998</v>
      </c>
      <c r="AD42" s="27">
        <v>0.81661499999999998</v>
      </c>
      <c r="AE42" s="27">
        <v>0.81661499999999998</v>
      </c>
      <c r="AF42" s="27">
        <v>0.81661499999999998</v>
      </c>
      <c r="AG42" s="27">
        <v>0.81661499999999998</v>
      </c>
      <c r="AH42" s="27">
        <v>0.81661499999999998</v>
      </c>
      <c r="AI42" s="27">
        <v>0.81661499999999998</v>
      </c>
      <c r="AJ42" s="27">
        <v>0.81661499999999998</v>
      </c>
      <c r="AK42" s="5">
        <v>0</v>
      </c>
    </row>
    <row r="43" spans="1:37" ht="15" customHeight="1" x14ac:dyDescent="0.25">
      <c r="A43" s="30" t="s">
        <v>1021</v>
      </c>
      <c r="B43" s="6" t="s">
        <v>986</v>
      </c>
      <c r="C43" s="27">
        <v>0.81535800000000003</v>
      </c>
      <c r="D43" s="27">
        <v>0.81535800000000003</v>
      </c>
      <c r="E43" s="27">
        <v>0.81535800000000003</v>
      </c>
      <c r="F43" s="27">
        <v>0.81535800000000003</v>
      </c>
      <c r="G43" s="27">
        <v>0.81535800000000003</v>
      </c>
      <c r="H43" s="27">
        <v>0.81535800000000003</v>
      </c>
      <c r="I43" s="27">
        <v>0.81535800000000003</v>
      </c>
      <c r="J43" s="27">
        <v>0.81535800000000003</v>
      </c>
      <c r="K43" s="27">
        <v>0.81535800000000003</v>
      </c>
      <c r="L43" s="27">
        <v>0.81535800000000003</v>
      </c>
      <c r="M43" s="27">
        <v>0.81535800000000003</v>
      </c>
      <c r="N43" s="27">
        <v>0.81535800000000003</v>
      </c>
      <c r="O43" s="27">
        <v>0.81535800000000003</v>
      </c>
      <c r="P43" s="27">
        <v>0.81535800000000003</v>
      </c>
      <c r="Q43" s="27">
        <v>0.81535800000000003</v>
      </c>
      <c r="R43" s="27">
        <v>0.81535800000000003</v>
      </c>
      <c r="S43" s="27">
        <v>0.81535800000000003</v>
      </c>
      <c r="T43" s="27">
        <v>0.81535800000000003</v>
      </c>
      <c r="U43" s="27">
        <v>0.81535800000000003</v>
      </c>
      <c r="V43" s="27">
        <v>0.81535800000000003</v>
      </c>
      <c r="W43" s="27">
        <v>0.81535800000000003</v>
      </c>
      <c r="X43" s="27">
        <v>0.81535800000000003</v>
      </c>
      <c r="Y43" s="27">
        <v>0.81535800000000003</v>
      </c>
      <c r="Z43" s="27">
        <v>0.81535800000000003</v>
      </c>
      <c r="AA43" s="27">
        <v>0.81535800000000003</v>
      </c>
      <c r="AB43" s="27">
        <v>0.81535800000000003</v>
      </c>
      <c r="AC43" s="27">
        <v>0.81535800000000003</v>
      </c>
      <c r="AD43" s="27">
        <v>0.81535800000000003</v>
      </c>
      <c r="AE43" s="27">
        <v>0.81535800000000003</v>
      </c>
      <c r="AF43" s="27">
        <v>0.81535800000000003</v>
      </c>
      <c r="AG43" s="27">
        <v>0.81535800000000003</v>
      </c>
      <c r="AH43" s="27">
        <v>0.81535800000000003</v>
      </c>
      <c r="AI43" s="27">
        <v>0.81535800000000003</v>
      </c>
      <c r="AJ43" s="27">
        <v>0.81535800000000003</v>
      </c>
      <c r="AK43" s="5">
        <v>0</v>
      </c>
    </row>
    <row r="44" spans="1:37" ht="15" customHeight="1" x14ac:dyDescent="0.25">
      <c r="A44" s="30" t="s">
        <v>1019</v>
      </c>
    </row>
    <row r="45" spans="1:37" ht="15" customHeight="1" x14ac:dyDescent="0.25">
      <c r="A45" s="30" t="s">
        <v>1017</v>
      </c>
      <c r="B45" s="4" t="s">
        <v>1023</v>
      </c>
    </row>
    <row r="46" spans="1:37" ht="15" customHeight="1" x14ac:dyDescent="0.25">
      <c r="A46" s="30" t="s">
        <v>1015</v>
      </c>
      <c r="B46" s="4" t="s">
        <v>1022</v>
      </c>
    </row>
    <row r="47" spans="1:37" ht="15" customHeight="1" x14ac:dyDescent="0.25">
      <c r="A47" s="30" t="s">
        <v>1013</v>
      </c>
      <c r="B47" s="6" t="s">
        <v>1020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0" t="s">
        <v>1011</v>
      </c>
      <c r="B48" s="6" t="s">
        <v>1018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0" t="s">
        <v>1009</v>
      </c>
      <c r="B49" s="6" t="s">
        <v>1016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1014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1012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0" t="s">
        <v>1006</v>
      </c>
      <c r="B52" s="6" t="s">
        <v>1010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0" t="s">
        <v>1004</v>
      </c>
      <c r="B53" s="6" t="s">
        <v>1103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0" t="s">
        <v>1002</v>
      </c>
      <c r="B54" s="6" t="s">
        <v>1104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0" t="s">
        <v>1000</v>
      </c>
      <c r="B55" s="6" t="s">
        <v>1008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0" t="s">
        <v>998</v>
      </c>
    </row>
    <row r="57" spans="1:37" ht="15" customHeight="1" x14ac:dyDescent="0.25">
      <c r="A57" s="30" t="s">
        <v>996</v>
      </c>
      <c r="B57" s="4" t="s">
        <v>1007</v>
      </c>
    </row>
    <row r="58" spans="1:37" ht="15" customHeight="1" x14ac:dyDescent="0.25">
      <c r="B58" s="6" t="s">
        <v>1005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1003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0" t="s">
        <v>992</v>
      </c>
      <c r="B60" s="6" t="s">
        <v>1001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0" t="s">
        <v>991</v>
      </c>
      <c r="B61" s="6" t="s">
        <v>999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997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995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0" t="s">
        <v>989</v>
      </c>
      <c r="B64" s="6" t="s">
        <v>1103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0" t="s">
        <v>987</v>
      </c>
      <c r="B65" s="6" t="s">
        <v>1104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994</v>
      </c>
    </row>
    <row r="67" spans="1:37" ht="15" customHeight="1" x14ac:dyDescent="0.25">
      <c r="B67" s="4" t="s">
        <v>993</v>
      </c>
    </row>
    <row r="68" spans="1:37" ht="15" customHeight="1" x14ac:dyDescent="0.25">
      <c r="B68" s="6" t="s">
        <v>988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0" t="s">
        <v>984</v>
      </c>
      <c r="B69" s="6" t="s">
        <v>986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0" t="s">
        <v>983</v>
      </c>
    </row>
    <row r="71" spans="1:37" ht="15" customHeight="1" x14ac:dyDescent="0.25">
      <c r="A71" s="30" t="s">
        <v>982</v>
      </c>
      <c r="B71" s="4" t="s">
        <v>990</v>
      </c>
    </row>
    <row r="72" spans="1:37" ht="15" customHeight="1" x14ac:dyDescent="0.25">
      <c r="A72" s="30" t="s">
        <v>981</v>
      </c>
      <c r="B72" s="6" t="s">
        <v>988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0" t="s">
        <v>980</v>
      </c>
      <c r="B73" s="6" t="s">
        <v>986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0" t="s">
        <v>979</v>
      </c>
    </row>
    <row r="75" spans="1:37" ht="15" customHeight="1" x14ac:dyDescent="0.25">
      <c r="B75" s="4" t="s">
        <v>985</v>
      </c>
    </row>
    <row r="76" spans="1:37" ht="15" customHeight="1" x14ac:dyDescent="0.25">
      <c r="B76" s="4" t="s">
        <v>1105</v>
      </c>
    </row>
    <row r="77" spans="1:37" ht="15" customHeight="1" x14ac:dyDescent="0.25">
      <c r="A77" s="30" t="s">
        <v>978</v>
      </c>
      <c r="B77" s="6" t="s">
        <v>955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0" t="s">
        <v>977</v>
      </c>
      <c r="B78" s="6" t="s">
        <v>953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0" t="s">
        <v>976</v>
      </c>
      <c r="B79" s="6" t="s">
        <v>951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0" t="s">
        <v>975</v>
      </c>
      <c r="B80" s="6" t="s">
        <v>949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0" t="s">
        <v>974</v>
      </c>
      <c r="B81" s="6" t="s">
        <v>947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0" t="s">
        <v>973</v>
      </c>
      <c r="B82" s="6" t="s">
        <v>945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1106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1107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4"/>
    </row>
    <row r="86" spans="1:37" ht="15" customHeight="1" x14ac:dyDescent="0.25">
      <c r="A86" s="30" t="s">
        <v>971</v>
      </c>
      <c r="B86" s="4" t="s">
        <v>1108</v>
      </c>
    </row>
    <row r="87" spans="1:37" ht="15" customHeight="1" x14ac:dyDescent="0.25">
      <c r="A87" s="30" t="s">
        <v>970</v>
      </c>
      <c r="B87" s="6" t="s">
        <v>941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0" t="s">
        <v>969</v>
      </c>
      <c r="B88" s="6" t="s">
        <v>939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0" t="s">
        <v>968</v>
      </c>
      <c r="B89" s="6" t="s">
        <v>937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0" t="s">
        <v>967</v>
      </c>
      <c r="B90" s="6" t="s">
        <v>935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0" t="s">
        <v>966</v>
      </c>
      <c r="B91" s="6" t="s">
        <v>933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0" t="s">
        <v>965</v>
      </c>
      <c r="B92" s="6" t="s">
        <v>931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1106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1107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0" t="s">
        <v>964</v>
      </c>
    </row>
    <row r="96" spans="1:37" ht="15" customHeight="1" x14ac:dyDescent="0.25">
      <c r="A96" s="30" t="s">
        <v>963</v>
      </c>
      <c r="B96" s="4" t="s">
        <v>972</v>
      </c>
    </row>
    <row r="97" spans="1:37" ht="15" customHeight="1" x14ac:dyDescent="0.25">
      <c r="A97" s="30" t="s">
        <v>962</v>
      </c>
      <c r="B97" s="4" t="s">
        <v>926</v>
      </c>
    </row>
    <row r="98" spans="1:37" ht="15" customHeight="1" x14ac:dyDescent="0.25">
      <c r="A98" s="30" t="s">
        <v>961</v>
      </c>
      <c r="B98" s="6" t="s">
        <v>955</v>
      </c>
      <c r="C98" s="26">
        <v>196.34179700000001</v>
      </c>
      <c r="D98" s="26">
        <v>194.73353599999999</v>
      </c>
      <c r="E98" s="26">
        <v>193.93779000000001</v>
      </c>
      <c r="F98" s="26">
        <v>190.70057700000001</v>
      </c>
      <c r="G98" s="26">
        <v>185.95985400000001</v>
      </c>
      <c r="H98" s="26">
        <v>177.09857199999999</v>
      </c>
      <c r="I98" s="26">
        <v>166.70574999999999</v>
      </c>
      <c r="J98" s="26">
        <v>161.48539700000001</v>
      </c>
      <c r="K98" s="26">
        <v>159.17384300000001</v>
      </c>
      <c r="L98" s="26">
        <v>158.487976</v>
      </c>
      <c r="M98" s="26">
        <v>157.89215100000001</v>
      </c>
      <c r="N98" s="26">
        <v>157.678314</v>
      </c>
      <c r="O98" s="26">
        <v>157.292923</v>
      </c>
      <c r="P98" s="26">
        <v>157.08419799999999</v>
      </c>
      <c r="Q98" s="26">
        <v>156.86715699999999</v>
      </c>
      <c r="R98" s="26">
        <v>156.68392900000001</v>
      </c>
      <c r="S98" s="26">
        <v>156.54098500000001</v>
      </c>
      <c r="T98" s="26">
        <v>156.42477400000001</v>
      </c>
      <c r="U98" s="26">
        <v>156.32351700000001</v>
      </c>
      <c r="V98" s="26">
        <v>156.19740300000001</v>
      </c>
      <c r="W98" s="26">
        <v>156.14291399999999</v>
      </c>
      <c r="X98" s="26">
        <v>156.05668600000001</v>
      </c>
      <c r="Y98" s="26">
        <v>155.96075400000001</v>
      </c>
      <c r="Z98" s="26">
        <v>155.867142</v>
      </c>
      <c r="AA98" s="26">
        <v>155.793869</v>
      </c>
      <c r="AB98" s="26">
        <v>155.747253</v>
      </c>
      <c r="AC98" s="26">
        <v>155.875595</v>
      </c>
      <c r="AD98" s="26">
        <v>156.01324500000001</v>
      </c>
      <c r="AE98" s="26">
        <v>156.14149499999999</v>
      </c>
      <c r="AF98" s="26">
        <v>156.26577800000001</v>
      </c>
      <c r="AG98" s="26">
        <v>156.515366</v>
      </c>
      <c r="AH98" s="26">
        <v>156.76348899999999</v>
      </c>
      <c r="AI98" s="26">
        <v>157.019318</v>
      </c>
      <c r="AJ98" s="26">
        <v>157.26411400000001</v>
      </c>
      <c r="AK98" s="5">
        <v>-6.6559999999999996E-3</v>
      </c>
    </row>
    <row r="99" spans="1:37" ht="15" customHeight="1" x14ac:dyDescent="0.25">
      <c r="A99" s="30" t="s">
        <v>960</v>
      </c>
      <c r="B99" s="6" t="s">
        <v>953</v>
      </c>
      <c r="C99" s="26">
        <v>219.99520899999999</v>
      </c>
      <c r="D99" s="26">
        <v>216.97152700000001</v>
      </c>
      <c r="E99" s="26">
        <v>216.26400799999999</v>
      </c>
      <c r="F99" s="26">
        <v>213.12370300000001</v>
      </c>
      <c r="G99" s="26">
        <v>208.95233200000001</v>
      </c>
      <c r="H99" s="26">
        <v>198.492706</v>
      </c>
      <c r="I99" s="26">
        <v>185.98919699999999</v>
      </c>
      <c r="J99" s="26">
        <v>176.33416700000001</v>
      </c>
      <c r="K99" s="26">
        <v>170.0634</v>
      </c>
      <c r="L99" s="26">
        <v>168.97311400000001</v>
      </c>
      <c r="M99" s="26">
        <v>167.53779599999999</v>
      </c>
      <c r="N99" s="26">
        <v>166.80320699999999</v>
      </c>
      <c r="O99" s="26">
        <v>165.44014000000001</v>
      </c>
      <c r="P99" s="26">
        <v>164.49499499999999</v>
      </c>
      <c r="Q99" s="26">
        <v>163.45713799999999</v>
      </c>
      <c r="R99" s="26">
        <v>162.47721899999999</v>
      </c>
      <c r="S99" s="26">
        <v>161.612122</v>
      </c>
      <c r="T99" s="26">
        <v>160.932007</v>
      </c>
      <c r="U99" s="26">
        <v>160.302063</v>
      </c>
      <c r="V99" s="26">
        <v>159.610535</v>
      </c>
      <c r="W99" s="26">
        <v>159.11433400000001</v>
      </c>
      <c r="X99" s="26">
        <v>158.54457099999999</v>
      </c>
      <c r="Y99" s="26">
        <v>157.95761100000001</v>
      </c>
      <c r="Z99" s="26">
        <v>157.38765000000001</v>
      </c>
      <c r="AA99" s="26">
        <v>156.884018</v>
      </c>
      <c r="AB99" s="26">
        <v>156.325851</v>
      </c>
      <c r="AC99" s="26">
        <v>155.92188999999999</v>
      </c>
      <c r="AD99" s="26">
        <v>155.569489</v>
      </c>
      <c r="AE99" s="26">
        <v>155.20611600000001</v>
      </c>
      <c r="AF99" s="26">
        <v>154.849625</v>
      </c>
      <c r="AG99" s="26">
        <v>154.53645299999999</v>
      </c>
      <c r="AH99" s="26">
        <v>154.158096</v>
      </c>
      <c r="AI99" s="26">
        <v>153.84641999999999</v>
      </c>
      <c r="AJ99" s="26">
        <v>153.50567599999999</v>
      </c>
      <c r="AK99" s="5">
        <v>-1.0755000000000001E-2</v>
      </c>
    </row>
    <row r="100" spans="1:37" ht="15" customHeight="1" x14ac:dyDescent="0.25">
      <c r="A100" s="30" t="s">
        <v>959</v>
      </c>
      <c r="B100" s="6" t="s">
        <v>951</v>
      </c>
      <c r="C100" s="26">
        <v>176.15358000000001</v>
      </c>
      <c r="D100" s="26">
        <v>173.378906</v>
      </c>
      <c r="E100" s="26">
        <v>172.220764</v>
      </c>
      <c r="F100" s="26">
        <v>166.84440599999999</v>
      </c>
      <c r="G100" s="26">
        <v>163.00981100000001</v>
      </c>
      <c r="H100" s="26">
        <v>159.21966599999999</v>
      </c>
      <c r="I100" s="26">
        <v>155.00633199999999</v>
      </c>
      <c r="J100" s="26">
        <v>150.56315599999999</v>
      </c>
      <c r="K100" s="26">
        <v>146.87818899999999</v>
      </c>
      <c r="L100" s="26">
        <v>145.87808200000001</v>
      </c>
      <c r="M100" s="26">
        <v>144.60983300000001</v>
      </c>
      <c r="N100" s="26">
        <v>143.987717</v>
      </c>
      <c r="O100" s="26">
        <v>142.77804599999999</v>
      </c>
      <c r="P100" s="26">
        <v>141.94880699999999</v>
      </c>
      <c r="Q100" s="26">
        <v>141.02702300000001</v>
      </c>
      <c r="R100" s="26">
        <v>140.149506</v>
      </c>
      <c r="S100" s="26">
        <v>139.366364</v>
      </c>
      <c r="T100" s="26">
        <v>138.70663500000001</v>
      </c>
      <c r="U100" s="26">
        <v>138.097183</v>
      </c>
      <c r="V100" s="26">
        <v>137.430328</v>
      </c>
      <c r="W100" s="26">
        <v>136.940765</v>
      </c>
      <c r="X100" s="26">
        <v>136.382858</v>
      </c>
      <c r="Y100" s="26">
        <v>135.807693</v>
      </c>
      <c r="Z100" s="26">
        <v>135.248108</v>
      </c>
      <c r="AA100" s="26">
        <v>134.74943500000001</v>
      </c>
      <c r="AB100" s="26">
        <v>134.200974</v>
      </c>
      <c r="AC100" s="26">
        <v>133.79336499999999</v>
      </c>
      <c r="AD100" s="26">
        <v>133.43244899999999</v>
      </c>
      <c r="AE100" s="26">
        <v>133.061127</v>
      </c>
      <c r="AF100" s="26">
        <v>132.69570899999999</v>
      </c>
      <c r="AG100" s="26">
        <v>132.36953700000001</v>
      </c>
      <c r="AH100" s="26">
        <v>131.983948</v>
      </c>
      <c r="AI100" s="26">
        <v>131.658951</v>
      </c>
      <c r="AJ100" s="26">
        <v>131.30985999999999</v>
      </c>
      <c r="AK100" s="5">
        <v>-8.6470000000000002E-3</v>
      </c>
    </row>
    <row r="101" spans="1:37" ht="15" customHeight="1" x14ac:dyDescent="0.25">
      <c r="A101" s="30" t="s">
        <v>958</v>
      </c>
      <c r="B101" s="6" t="s">
        <v>949</v>
      </c>
      <c r="C101" s="26">
        <v>179.702789</v>
      </c>
      <c r="D101" s="26">
        <v>177.140244</v>
      </c>
      <c r="E101" s="26">
        <v>177.074814</v>
      </c>
      <c r="F101" s="26">
        <v>172.058029</v>
      </c>
      <c r="G101" s="26">
        <v>164.64762899999999</v>
      </c>
      <c r="H101" s="26">
        <v>157.98904400000001</v>
      </c>
      <c r="I101" s="26">
        <v>152.310303</v>
      </c>
      <c r="J101" s="26">
        <v>150.174072</v>
      </c>
      <c r="K101" s="26">
        <v>146.98271199999999</v>
      </c>
      <c r="L101" s="26">
        <v>147.86698899999999</v>
      </c>
      <c r="M101" s="26">
        <v>148.423813</v>
      </c>
      <c r="N101" s="26">
        <v>149.58519000000001</v>
      </c>
      <c r="O101" s="26">
        <v>150.13275100000001</v>
      </c>
      <c r="P101" s="26">
        <v>151.031631</v>
      </c>
      <c r="Q101" s="26">
        <v>151.81918300000001</v>
      </c>
      <c r="R101" s="26">
        <v>152.62652600000001</v>
      </c>
      <c r="S101" s="26">
        <v>153.513474</v>
      </c>
      <c r="T101" s="26">
        <v>154.52224699999999</v>
      </c>
      <c r="U101" s="26">
        <v>155.55508399999999</v>
      </c>
      <c r="V101" s="26">
        <v>156.50534099999999</v>
      </c>
      <c r="W101" s="26">
        <v>157.621094</v>
      </c>
      <c r="X101" s="26">
        <v>158.64475999999999</v>
      </c>
      <c r="Y101" s="26">
        <v>159.62943999999999</v>
      </c>
      <c r="Z101" s="26">
        <v>160.60902400000001</v>
      </c>
      <c r="AA101" s="26">
        <v>161.632507</v>
      </c>
      <c r="AB101" s="26">
        <v>162.581604</v>
      </c>
      <c r="AC101" s="26">
        <v>163.66250600000001</v>
      </c>
      <c r="AD101" s="26">
        <v>164.775452</v>
      </c>
      <c r="AE101" s="26">
        <v>165.858429</v>
      </c>
      <c r="AF101" s="26">
        <v>166.92932099999999</v>
      </c>
      <c r="AG101" s="26">
        <v>168.02543600000001</v>
      </c>
      <c r="AH101" s="26">
        <v>169.036911</v>
      </c>
      <c r="AI101" s="26">
        <v>170.09773300000001</v>
      </c>
      <c r="AJ101" s="26">
        <v>171.11331200000001</v>
      </c>
      <c r="AK101" s="5">
        <v>-1.0809999999999999E-3</v>
      </c>
    </row>
    <row r="102" spans="1:37" ht="15" customHeight="1" x14ac:dyDescent="0.25">
      <c r="B102" s="6" t="s">
        <v>947</v>
      </c>
      <c r="C102" s="26">
        <v>251.50701900000001</v>
      </c>
      <c r="D102" s="26">
        <v>248.49809300000001</v>
      </c>
      <c r="E102" s="26">
        <v>248.18670700000001</v>
      </c>
      <c r="F102" s="26">
        <v>244.052505</v>
      </c>
      <c r="G102" s="26">
        <v>239.89269999999999</v>
      </c>
      <c r="H102" s="26">
        <v>232.06343100000001</v>
      </c>
      <c r="I102" s="26">
        <v>223.320099</v>
      </c>
      <c r="J102" s="26">
        <v>215.617828</v>
      </c>
      <c r="K102" s="26">
        <v>209.73962399999999</v>
      </c>
      <c r="L102" s="26">
        <v>210.74861100000001</v>
      </c>
      <c r="M102" s="26">
        <v>211.409256</v>
      </c>
      <c r="N102" s="26">
        <v>212.84921299999999</v>
      </c>
      <c r="O102" s="26">
        <v>213.52415500000001</v>
      </c>
      <c r="P102" s="26">
        <v>214.643021</v>
      </c>
      <c r="Q102" s="26">
        <v>215.61937</v>
      </c>
      <c r="R102" s="26">
        <v>216.636337</v>
      </c>
      <c r="S102" s="26">
        <v>217.75367700000001</v>
      </c>
      <c r="T102" s="26">
        <v>218.964203</v>
      </c>
      <c r="U102" s="26">
        <v>220.537048</v>
      </c>
      <c r="V102" s="26">
        <v>222.00315900000001</v>
      </c>
      <c r="W102" s="26">
        <v>223.66433699999999</v>
      </c>
      <c r="X102" s="26">
        <v>225.21057099999999</v>
      </c>
      <c r="Y102" s="26">
        <v>226.707764</v>
      </c>
      <c r="Z102" s="26">
        <v>228.197586</v>
      </c>
      <c r="AA102" s="26">
        <v>229.741165</v>
      </c>
      <c r="AB102" s="26">
        <v>231.19151299999999</v>
      </c>
      <c r="AC102" s="26">
        <v>232.80429100000001</v>
      </c>
      <c r="AD102" s="26">
        <v>234.45571899999999</v>
      </c>
      <c r="AE102" s="26">
        <v>236.06964099999999</v>
      </c>
      <c r="AF102" s="26">
        <v>237.667587</v>
      </c>
      <c r="AG102" s="26">
        <v>239.295593</v>
      </c>
      <c r="AH102" s="26">
        <v>240.818634</v>
      </c>
      <c r="AI102" s="26">
        <v>242.40158099999999</v>
      </c>
      <c r="AJ102" s="26">
        <v>243.92318700000001</v>
      </c>
      <c r="AK102" s="5">
        <v>-5.8E-4</v>
      </c>
    </row>
    <row r="103" spans="1:37" ht="15" customHeight="1" x14ac:dyDescent="0.25">
      <c r="B103" s="6" t="s">
        <v>945</v>
      </c>
      <c r="C103" s="26">
        <v>350.75332600000002</v>
      </c>
      <c r="D103" s="26">
        <v>348.02294899999998</v>
      </c>
      <c r="E103" s="26">
        <v>348.44354199999998</v>
      </c>
      <c r="F103" s="26">
        <v>344.203552</v>
      </c>
      <c r="G103" s="26">
        <v>340.09411599999999</v>
      </c>
      <c r="H103" s="26">
        <v>333.881958</v>
      </c>
      <c r="I103" s="26">
        <v>327.76800500000002</v>
      </c>
      <c r="J103" s="26">
        <v>325.58123799999998</v>
      </c>
      <c r="K103" s="26">
        <v>324.634277</v>
      </c>
      <c r="L103" s="26">
        <v>325.71258499999999</v>
      </c>
      <c r="M103" s="26">
        <v>326.491669</v>
      </c>
      <c r="N103" s="26">
        <v>327.944366</v>
      </c>
      <c r="O103" s="26">
        <v>328.97226000000001</v>
      </c>
      <c r="P103" s="26">
        <v>330.31253099999998</v>
      </c>
      <c r="Q103" s="26">
        <v>331.45962500000002</v>
      </c>
      <c r="R103" s="26">
        <v>332.636841</v>
      </c>
      <c r="S103" s="26">
        <v>333.82702599999999</v>
      </c>
      <c r="T103" s="26">
        <v>334.964966</v>
      </c>
      <c r="U103" s="26">
        <v>336.09747299999998</v>
      </c>
      <c r="V103" s="26">
        <v>337.15649400000001</v>
      </c>
      <c r="W103" s="26">
        <v>338.35855099999998</v>
      </c>
      <c r="X103" s="26">
        <v>339.47164900000001</v>
      </c>
      <c r="Y103" s="26">
        <v>340.55224600000003</v>
      </c>
      <c r="Z103" s="26">
        <v>341.62283300000001</v>
      </c>
      <c r="AA103" s="26">
        <v>342.72491500000001</v>
      </c>
      <c r="AB103" s="26">
        <v>343.75604199999998</v>
      </c>
      <c r="AC103" s="26">
        <v>344.89614899999998</v>
      </c>
      <c r="AD103" s="26">
        <v>346.06253099999998</v>
      </c>
      <c r="AE103" s="26">
        <v>347.196594</v>
      </c>
      <c r="AF103" s="26">
        <v>348.31573500000002</v>
      </c>
      <c r="AG103" s="26">
        <v>349.45049999999998</v>
      </c>
      <c r="AH103" s="26">
        <v>350.50836199999998</v>
      </c>
      <c r="AI103" s="26">
        <v>351.60192899999998</v>
      </c>
      <c r="AJ103" s="26">
        <v>352.64489700000001</v>
      </c>
      <c r="AK103" s="5">
        <v>4.1199999999999999E-4</v>
      </c>
    </row>
    <row r="104" spans="1:37" ht="15" customHeight="1" x14ac:dyDescent="0.25">
      <c r="B104" s="6" t="s">
        <v>1106</v>
      </c>
      <c r="C104" s="26">
        <v>166.1474</v>
      </c>
      <c r="D104" s="26">
        <v>163.85328699999999</v>
      </c>
      <c r="E104" s="26">
        <v>163.40287799999999</v>
      </c>
      <c r="F104" s="26">
        <v>158.81857299999999</v>
      </c>
      <c r="G104" s="26">
        <v>153.779572</v>
      </c>
      <c r="H104" s="26">
        <v>150.70906099999999</v>
      </c>
      <c r="I104" s="26">
        <v>146.19992099999999</v>
      </c>
      <c r="J104" s="26">
        <v>142.86106899999999</v>
      </c>
      <c r="K104" s="26">
        <v>139.536224</v>
      </c>
      <c r="L104" s="26">
        <v>139.12150600000001</v>
      </c>
      <c r="M104" s="26">
        <v>138.53741500000001</v>
      </c>
      <c r="N104" s="26">
        <v>138.35237100000001</v>
      </c>
      <c r="O104" s="26">
        <v>137.79643200000001</v>
      </c>
      <c r="P104" s="26">
        <v>137.48580899999999</v>
      </c>
      <c r="Q104" s="26">
        <v>137.12329099999999</v>
      </c>
      <c r="R104" s="26">
        <v>136.79629499999999</v>
      </c>
      <c r="S104" s="26">
        <v>136.531158</v>
      </c>
      <c r="T104" s="26">
        <v>136.35136399999999</v>
      </c>
      <c r="U104" s="26">
        <v>136.210846</v>
      </c>
      <c r="V104" s="26">
        <v>136.03410299999999</v>
      </c>
      <c r="W104" s="26">
        <v>135.971237</v>
      </c>
      <c r="X104" s="26">
        <v>135.865555</v>
      </c>
      <c r="Y104" s="26">
        <v>135.83255</v>
      </c>
      <c r="Z104" s="26">
        <v>136.28350800000001</v>
      </c>
      <c r="AA104" s="26">
        <v>136.82055700000001</v>
      </c>
      <c r="AB104" s="26">
        <v>137.323868</v>
      </c>
      <c r="AC104" s="26">
        <v>137.88107299999999</v>
      </c>
      <c r="AD104" s="26">
        <v>138.44955400000001</v>
      </c>
      <c r="AE104" s="26">
        <v>139.002411</v>
      </c>
      <c r="AF104" s="26">
        <v>139.54849200000001</v>
      </c>
      <c r="AG104" s="26">
        <v>140.102768</v>
      </c>
      <c r="AH104" s="26">
        <v>140.619629</v>
      </c>
      <c r="AI104" s="26">
        <v>141.15446499999999</v>
      </c>
      <c r="AJ104" s="26">
        <v>141.66905199999999</v>
      </c>
      <c r="AK104" s="5">
        <v>-4.5360000000000001E-3</v>
      </c>
    </row>
    <row r="105" spans="1:37" ht="15" customHeight="1" x14ac:dyDescent="0.25">
      <c r="A105" s="30" t="s">
        <v>956</v>
      </c>
      <c r="B105" s="6" t="s">
        <v>1107</v>
      </c>
      <c r="C105" s="26">
        <v>230.96731600000001</v>
      </c>
      <c r="D105" s="26">
        <v>228.56085200000001</v>
      </c>
      <c r="E105" s="26">
        <v>227.280914</v>
      </c>
      <c r="F105" s="26">
        <v>222.230515</v>
      </c>
      <c r="G105" s="26">
        <v>217.571335</v>
      </c>
      <c r="H105" s="26">
        <v>209.892563</v>
      </c>
      <c r="I105" s="26">
        <v>199.54278600000001</v>
      </c>
      <c r="J105" s="26">
        <v>193.620575</v>
      </c>
      <c r="K105" s="26">
        <v>188.88850400000001</v>
      </c>
      <c r="L105" s="26">
        <v>187.85334800000001</v>
      </c>
      <c r="M105" s="26">
        <v>186.580444</v>
      </c>
      <c r="N105" s="26">
        <v>185.84588600000001</v>
      </c>
      <c r="O105" s="26">
        <v>184.63389599999999</v>
      </c>
      <c r="P105" s="26">
        <v>183.713898</v>
      </c>
      <c r="Q105" s="26">
        <v>182.73284899999999</v>
      </c>
      <c r="R105" s="26">
        <v>181.79153400000001</v>
      </c>
      <c r="S105" s="26">
        <v>180.91776999999999</v>
      </c>
      <c r="T105" s="26">
        <v>180.11525</v>
      </c>
      <c r="U105" s="26">
        <v>179.36428799999999</v>
      </c>
      <c r="V105" s="26">
        <v>178.56575000000001</v>
      </c>
      <c r="W105" s="26">
        <v>177.913376</v>
      </c>
      <c r="X105" s="26">
        <v>177.20396400000001</v>
      </c>
      <c r="Y105" s="26">
        <v>176.48060599999999</v>
      </c>
      <c r="Z105" s="26">
        <v>175.76937899999999</v>
      </c>
      <c r="AA105" s="26">
        <v>175.10730000000001</v>
      </c>
      <c r="AB105" s="26">
        <v>174.62750199999999</v>
      </c>
      <c r="AC105" s="26">
        <v>174.260513</v>
      </c>
      <c r="AD105" s="26">
        <v>173.928833</v>
      </c>
      <c r="AE105" s="26">
        <v>173.585037</v>
      </c>
      <c r="AF105" s="26">
        <v>173.24284399999999</v>
      </c>
      <c r="AG105" s="26">
        <v>172.929901</v>
      </c>
      <c r="AH105" s="26">
        <v>172.564255</v>
      </c>
      <c r="AI105" s="26">
        <v>172.24563599999999</v>
      </c>
      <c r="AJ105" s="26">
        <v>171.90083300000001</v>
      </c>
      <c r="AK105" s="5">
        <v>-8.8629999999999994E-3</v>
      </c>
    </row>
    <row r="106" spans="1:37" ht="15" customHeight="1" x14ac:dyDescent="0.25">
      <c r="A106" s="30" t="s">
        <v>954</v>
      </c>
      <c r="B106" s="6" t="s">
        <v>943</v>
      </c>
      <c r="C106" s="26">
        <v>189.54208399999999</v>
      </c>
      <c r="D106" s="26">
        <v>186.59880100000001</v>
      </c>
      <c r="E106" s="26">
        <v>186.76265000000001</v>
      </c>
      <c r="F106" s="26">
        <v>181.656204</v>
      </c>
      <c r="G106" s="26">
        <v>176.19860800000001</v>
      </c>
      <c r="H106" s="26">
        <v>170.29757699999999</v>
      </c>
      <c r="I106" s="26">
        <v>164.03398100000001</v>
      </c>
      <c r="J106" s="26">
        <v>160.20901499999999</v>
      </c>
      <c r="K106" s="26">
        <v>156.46220400000001</v>
      </c>
      <c r="L106" s="26">
        <v>156.533737</v>
      </c>
      <c r="M106" s="26">
        <v>156.166809</v>
      </c>
      <c r="N106" s="26">
        <v>156.554001</v>
      </c>
      <c r="O106" s="26">
        <v>156.13002</v>
      </c>
      <c r="P106" s="26">
        <v>156.37966900000001</v>
      </c>
      <c r="Q106" s="26">
        <v>156.29563899999999</v>
      </c>
      <c r="R106" s="26">
        <v>156.32646199999999</v>
      </c>
      <c r="S106" s="26">
        <v>156.44931</v>
      </c>
      <c r="T106" s="26">
        <v>156.61596700000001</v>
      </c>
      <c r="U106" s="26">
        <v>156.87460300000001</v>
      </c>
      <c r="V106" s="26">
        <v>157.031158</v>
      </c>
      <c r="W106" s="26">
        <v>157.44944799999999</v>
      </c>
      <c r="X106" s="26">
        <v>157.64851400000001</v>
      </c>
      <c r="Y106" s="26">
        <v>157.88897700000001</v>
      </c>
      <c r="Z106" s="26">
        <v>158.26100199999999</v>
      </c>
      <c r="AA106" s="26">
        <v>158.73172</v>
      </c>
      <c r="AB106" s="26">
        <v>159.07603499999999</v>
      </c>
      <c r="AC106" s="26">
        <v>159.65879799999999</v>
      </c>
      <c r="AD106" s="26">
        <v>160.21725499999999</v>
      </c>
      <c r="AE106" s="26">
        <v>160.709045</v>
      </c>
      <c r="AF106" s="26">
        <v>161.20549</v>
      </c>
      <c r="AG106" s="26">
        <v>161.75711100000001</v>
      </c>
      <c r="AH106" s="26">
        <v>162.18756099999999</v>
      </c>
      <c r="AI106" s="26">
        <v>162.76646400000001</v>
      </c>
      <c r="AJ106" s="26">
        <v>163.25787399999999</v>
      </c>
      <c r="AK106" s="5">
        <v>-4.1669999999999997E-3</v>
      </c>
    </row>
    <row r="107" spans="1:37" ht="15" customHeight="1" x14ac:dyDescent="0.25">
      <c r="A107" s="30" t="s">
        <v>952</v>
      </c>
    </row>
    <row r="108" spans="1:37" ht="15" customHeight="1" x14ac:dyDescent="0.25">
      <c r="A108" s="30" t="s">
        <v>950</v>
      </c>
      <c r="B108" s="4" t="s">
        <v>924</v>
      </c>
    </row>
    <row r="109" spans="1:37" ht="15" customHeight="1" x14ac:dyDescent="0.25">
      <c r="A109" s="30" t="s">
        <v>948</v>
      </c>
      <c r="B109" s="6" t="s">
        <v>941</v>
      </c>
      <c r="C109" s="26">
        <v>252.243652</v>
      </c>
      <c r="D109" s="26">
        <v>249.872772</v>
      </c>
      <c r="E109" s="26">
        <v>246.86672999999999</v>
      </c>
      <c r="F109" s="26">
        <v>238.362167</v>
      </c>
      <c r="G109" s="26">
        <v>223.92721599999999</v>
      </c>
      <c r="H109" s="26">
        <v>207.78533899999999</v>
      </c>
      <c r="I109" s="26">
        <v>194.13711499999999</v>
      </c>
      <c r="J109" s="26">
        <v>185.08969099999999</v>
      </c>
      <c r="K109" s="26">
        <v>173.09693899999999</v>
      </c>
      <c r="L109" s="26">
        <v>168.47612000000001</v>
      </c>
      <c r="M109" s="26">
        <v>163.80462600000001</v>
      </c>
      <c r="N109" s="26">
        <v>159.69575499999999</v>
      </c>
      <c r="O109" s="26">
        <v>155.300949</v>
      </c>
      <c r="P109" s="26">
        <v>151.28233299999999</v>
      </c>
      <c r="Q109" s="26">
        <v>147.317566</v>
      </c>
      <c r="R109" s="26">
        <v>143.49453700000001</v>
      </c>
      <c r="S109" s="26">
        <v>139.845688</v>
      </c>
      <c r="T109" s="26">
        <v>136.36823999999999</v>
      </c>
      <c r="U109" s="26">
        <v>133.01452599999999</v>
      </c>
      <c r="V109" s="26">
        <v>129.705963</v>
      </c>
      <c r="W109" s="26">
        <v>126.60715500000001</v>
      </c>
      <c r="X109" s="26">
        <v>123.538048</v>
      </c>
      <c r="Y109" s="26">
        <v>120.532509</v>
      </c>
      <c r="Z109" s="26">
        <v>117.61086299999999</v>
      </c>
      <c r="AA109" s="26">
        <v>114.80295599999999</v>
      </c>
      <c r="AB109" s="26">
        <v>112.333618</v>
      </c>
      <c r="AC109" s="26">
        <v>111.280411</v>
      </c>
      <c r="AD109" s="26">
        <v>110.510124</v>
      </c>
      <c r="AE109" s="26">
        <v>109.552757</v>
      </c>
      <c r="AF109" s="26">
        <v>109.55278800000001</v>
      </c>
      <c r="AG109" s="26">
        <v>109.552803</v>
      </c>
      <c r="AH109" s="26">
        <v>109.552818</v>
      </c>
      <c r="AI109" s="26">
        <v>109.552834</v>
      </c>
      <c r="AJ109" s="26">
        <v>109.55285600000001</v>
      </c>
      <c r="AK109" s="5">
        <v>-2.5437999999999999E-2</v>
      </c>
    </row>
    <row r="110" spans="1:37" ht="15" customHeight="1" x14ac:dyDescent="0.25">
      <c r="A110" s="30" t="s">
        <v>946</v>
      </c>
      <c r="B110" s="6" t="s">
        <v>939</v>
      </c>
      <c r="C110" s="26">
        <v>336.61779799999999</v>
      </c>
      <c r="D110" s="26">
        <v>334.68689000000001</v>
      </c>
      <c r="E110" s="26">
        <v>332.99984699999999</v>
      </c>
      <c r="F110" s="26">
        <v>326.79397599999999</v>
      </c>
      <c r="G110" s="26">
        <v>315.98397799999998</v>
      </c>
      <c r="H110" s="26">
        <v>301.70858800000002</v>
      </c>
      <c r="I110" s="26">
        <v>289.15628099999998</v>
      </c>
      <c r="J110" s="26">
        <v>280.03955100000002</v>
      </c>
      <c r="K110" s="26">
        <v>271.89102200000002</v>
      </c>
      <c r="L110" s="26">
        <v>268.810089</v>
      </c>
      <c r="M110" s="26">
        <v>265.586456</v>
      </c>
      <c r="N110" s="26">
        <v>262.86492900000002</v>
      </c>
      <c r="O110" s="26">
        <v>259.73773199999999</v>
      </c>
      <c r="P110" s="26">
        <v>256.95376599999997</v>
      </c>
      <c r="Q110" s="26">
        <v>254.147751</v>
      </c>
      <c r="R110" s="26">
        <v>251.55209400000001</v>
      </c>
      <c r="S110" s="26">
        <v>248.41172800000001</v>
      </c>
      <c r="T110" s="26">
        <v>246.15263400000001</v>
      </c>
      <c r="U110" s="26">
        <v>243.950974</v>
      </c>
      <c r="V110" s="26">
        <v>241.72825599999999</v>
      </c>
      <c r="W110" s="26">
        <v>239.68161000000001</v>
      </c>
      <c r="X110" s="26">
        <v>237.69262699999999</v>
      </c>
      <c r="Y110" s="26">
        <v>235.99884</v>
      </c>
      <c r="Z110" s="26">
        <v>234.33029199999999</v>
      </c>
      <c r="AA110" s="26">
        <v>232.14643899999999</v>
      </c>
      <c r="AB110" s="26">
        <v>230.38008099999999</v>
      </c>
      <c r="AC110" s="26">
        <v>228.78331</v>
      </c>
      <c r="AD110" s="26">
        <v>227.242447</v>
      </c>
      <c r="AE110" s="26">
        <v>226.02610799999999</v>
      </c>
      <c r="AF110" s="26">
        <v>225.37162799999999</v>
      </c>
      <c r="AG110" s="26">
        <v>224.74176</v>
      </c>
      <c r="AH110" s="26">
        <v>224.05067399999999</v>
      </c>
      <c r="AI110" s="26">
        <v>223.407883</v>
      </c>
      <c r="AJ110" s="26">
        <v>222.731323</v>
      </c>
      <c r="AK110" s="5">
        <v>-1.2645E-2</v>
      </c>
    </row>
    <row r="111" spans="1:37" ht="15" customHeight="1" x14ac:dyDescent="0.25">
      <c r="A111" s="30" t="s">
        <v>944</v>
      </c>
      <c r="B111" s="6" t="s">
        <v>937</v>
      </c>
      <c r="C111" s="26">
        <v>162.956985</v>
      </c>
      <c r="D111" s="26">
        <v>161.802841</v>
      </c>
      <c r="E111" s="26">
        <v>161.656677</v>
      </c>
      <c r="F111" s="26">
        <v>159.450592</v>
      </c>
      <c r="G111" s="26">
        <v>154.48710600000001</v>
      </c>
      <c r="H111" s="26">
        <v>149.194672</v>
      </c>
      <c r="I111" s="26">
        <v>143.29631000000001</v>
      </c>
      <c r="J111" s="26">
        <v>138.24426299999999</v>
      </c>
      <c r="K111" s="26">
        <v>131.16365099999999</v>
      </c>
      <c r="L111" s="26">
        <v>128.311554</v>
      </c>
      <c r="M111" s="26">
        <v>125.70188899999999</v>
      </c>
      <c r="N111" s="26">
        <v>123.633347</v>
      </c>
      <c r="O111" s="26">
        <v>121.39265399999999</v>
      </c>
      <c r="P111" s="26">
        <v>119.357803</v>
      </c>
      <c r="Q111" s="26">
        <v>117.349754</v>
      </c>
      <c r="R111" s="26">
        <v>115.50087000000001</v>
      </c>
      <c r="S111" s="26">
        <v>114.015747</v>
      </c>
      <c r="T111" s="26">
        <v>114.146255</v>
      </c>
      <c r="U111" s="26">
        <v>114.271439</v>
      </c>
      <c r="V111" s="26">
        <v>114.387444</v>
      </c>
      <c r="W111" s="26">
        <v>114.518547</v>
      </c>
      <c r="X111" s="26">
        <v>114.660614</v>
      </c>
      <c r="Y111" s="26">
        <v>114.78119700000001</v>
      </c>
      <c r="Z111" s="26">
        <v>114.896698</v>
      </c>
      <c r="AA111" s="26">
        <v>115.072975</v>
      </c>
      <c r="AB111" s="26">
        <v>115.187744</v>
      </c>
      <c r="AC111" s="26">
        <v>115.310524</v>
      </c>
      <c r="AD111" s="26">
        <v>115.435265</v>
      </c>
      <c r="AE111" s="26">
        <v>115.55629</v>
      </c>
      <c r="AF111" s="26">
        <v>116.067047</v>
      </c>
      <c r="AG111" s="26">
        <v>116.585808</v>
      </c>
      <c r="AH111" s="26">
        <v>117.069839</v>
      </c>
      <c r="AI111" s="26">
        <v>117.571198</v>
      </c>
      <c r="AJ111" s="26">
        <v>118.053139</v>
      </c>
      <c r="AK111" s="5">
        <v>-9.8029999999999992E-3</v>
      </c>
    </row>
    <row r="112" spans="1:37" ht="15" customHeight="1" x14ac:dyDescent="0.25">
      <c r="B112" s="6" t="s">
        <v>935</v>
      </c>
      <c r="C112" s="26">
        <v>265.917236</v>
      </c>
      <c r="D112" s="26">
        <v>262.50414999999998</v>
      </c>
      <c r="E112" s="26">
        <v>258.74731400000002</v>
      </c>
      <c r="F112" s="26">
        <v>252.87304700000001</v>
      </c>
      <c r="G112" s="26">
        <v>242.38606300000001</v>
      </c>
      <c r="H112" s="26">
        <v>231.43808000000001</v>
      </c>
      <c r="I112" s="26">
        <v>223.45439099999999</v>
      </c>
      <c r="J112" s="26">
        <v>217.20971700000001</v>
      </c>
      <c r="K112" s="26">
        <v>209.29512</v>
      </c>
      <c r="L112" s="26">
        <v>206.71698000000001</v>
      </c>
      <c r="M112" s="26">
        <v>203.84045399999999</v>
      </c>
      <c r="N112" s="26">
        <v>201.520691</v>
      </c>
      <c r="O112" s="26">
        <v>198.72766100000001</v>
      </c>
      <c r="P112" s="26">
        <v>196.28582800000001</v>
      </c>
      <c r="Q112" s="26">
        <v>193.80380199999999</v>
      </c>
      <c r="R112" s="26">
        <v>192.264893</v>
      </c>
      <c r="S112" s="26">
        <v>190.64857499999999</v>
      </c>
      <c r="T112" s="26">
        <v>189.36462399999999</v>
      </c>
      <c r="U112" s="26">
        <v>188.129211</v>
      </c>
      <c r="V112" s="26">
        <v>186.85876500000001</v>
      </c>
      <c r="W112" s="26">
        <v>185.759094</v>
      </c>
      <c r="X112" s="26">
        <v>184.73739599999999</v>
      </c>
      <c r="Y112" s="26">
        <v>183.783478</v>
      </c>
      <c r="Z112" s="26">
        <v>182.83656300000001</v>
      </c>
      <c r="AA112" s="26">
        <v>181.57968099999999</v>
      </c>
      <c r="AB112" s="26">
        <v>180.54141200000001</v>
      </c>
      <c r="AC112" s="26">
        <v>179.62344400000001</v>
      </c>
      <c r="AD112" s="26">
        <v>178.75683599999999</v>
      </c>
      <c r="AE112" s="26">
        <v>179.49461400000001</v>
      </c>
      <c r="AF112" s="26">
        <v>180.26196300000001</v>
      </c>
      <c r="AG112" s="26">
        <v>181.04418899999999</v>
      </c>
      <c r="AH112" s="26">
        <v>181.76303100000001</v>
      </c>
      <c r="AI112" s="26">
        <v>182.515411</v>
      </c>
      <c r="AJ112" s="26">
        <v>183.22929400000001</v>
      </c>
      <c r="AK112" s="5">
        <v>-1.1172E-2</v>
      </c>
    </row>
    <row r="113" spans="1:37" ht="15" customHeight="1" x14ac:dyDescent="0.25">
      <c r="B113" s="6" t="s">
        <v>933</v>
      </c>
      <c r="C113" s="26">
        <v>270.50958300000002</v>
      </c>
      <c r="D113" s="26">
        <v>267.45251500000001</v>
      </c>
      <c r="E113" s="26">
        <v>263.032715</v>
      </c>
      <c r="F113" s="26">
        <v>254.307907</v>
      </c>
      <c r="G113" s="26">
        <v>239.885559</v>
      </c>
      <c r="H113" s="26">
        <v>219.75151099999999</v>
      </c>
      <c r="I113" s="26">
        <v>206.25149500000001</v>
      </c>
      <c r="J113" s="26">
        <v>199.02889999999999</v>
      </c>
      <c r="K113" s="26">
        <v>191.169937</v>
      </c>
      <c r="L113" s="26">
        <v>188.24130199999999</v>
      </c>
      <c r="M113" s="26">
        <v>185.11026000000001</v>
      </c>
      <c r="N113" s="26">
        <v>182.56617700000001</v>
      </c>
      <c r="O113" s="26">
        <v>179.55216999999999</v>
      </c>
      <c r="P113" s="26">
        <v>176.90644800000001</v>
      </c>
      <c r="Q113" s="26">
        <v>174.22479200000001</v>
      </c>
      <c r="R113" s="26">
        <v>171.70459</v>
      </c>
      <c r="S113" s="26">
        <v>169.38642899999999</v>
      </c>
      <c r="T113" s="26">
        <v>167.945145</v>
      </c>
      <c r="U113" s="26">
        <v>166.53608700000001</v>
      </c>
      <c r="V113" s="26">
        <v>165.08995100000001</v>
      </c>
      <c r="W113" s="26">
        <v>163.810699</v>
      </c>
      <c r="X113" s="26">
        <v>162.791428</v>
      </c>
      <c r="Y113" s="26">
        <v>161.97976700000001</v>
      </c>
      <c r="Z113" s="26">
        <v>161.17517100000001</v>
      </c>
      <c r="AA113" s="26">
        <v>159.63990799999999</v>
      </c>
      <c r="AB113" s="26">
        <v>158.600494</v>
      </c>
      <c r="AC113" s="26">
        <v>157.67690999999999</v>
      </c>
      <c r="AD113" s="26">
        <v>156.80123900000001</v>
      </c>
      <c r="AE113" s="26">
        <v>155.92433199999999</v>
      </c>
      <c r="AF113" s="26">
        <v>155.059967</v>
      </c>
      <c r="AG113" s="26">
        <v>154.23614499999999</v>
      </c>
      <c r="AH113" s="26">
        <v>153.52011100000001</v>
      </c>
      <c r="AI113" s="26">
        <v>153.65922499999999</v>
      </c>
      <c r="AJ113" s="26">
        <v>153.77488700000001</v>
      </c>
      <c r="AK113" s="5">
        <v>-1.7146999999999999E-2</v>
      </c>
    </row>
    <row r="114" spans="1:37" ht="15" customHeight="1" x14ac:dyDescent="0.25">
      <c r="A114" s="30" t="s">
        <v>942</v>
      </c>
      <c r="B114" s="6" t="s">
        <v>931</v>
      </c>
      <c r="C114" s="26">
        <v>357.92099000000002</v>
      </c>
      <c r="D114" s="26">
        <v>356.028412</v>
      </c>
      <c r="E114" s="26">
        <v>354.603363</v>
      </c>
      <c r="F114" s="26">
        <v>347.86990400000002</v>
      </c>
      <c r="G114" s="26">
        <v>334.35400399999997</v>
      </c>
      <c r="H114" s="26">
        <v>318.26333599999998</v>
      </c>
      <c r="I114" s="26">
        <v>300.276276</v>
      </c>
      <c r="J114" s="26">
        <v>287.300049</v>
      </c>
      <c r="K114" s="26">
        <v>282.09204099999999</v>
      </c>
      <c r="L114" s="26">
        <v>279.94439699999998</v>
      </c>
      <c r="M114" s="26">
        <v>277.62057499999997</v>
      </c>
      <c r="N114" s="26">
        <v>275.75610399999999</v>
      </c>
      <c r="O114" s="26">
        <v>273.48071299999998</v>
      </c>
      <c r="P114" s="26">
        <v>271.51281699999998</v>
      </c>
      <c r="Q114" s="26">
        <v>269.49978599999997</v>
      </c>
      <c r="R114" s="26">
        <v>267.54440299999999</v>
      </c>
      <c r="S114" s="26">
        <v>265.68609600000002</v>
      </c>
      <c r="T114" s="26">
        <v>263.86556999999999</v>
      </c>
      <c r="U114" s="26">
        <v>262.15631100000002</v>
      </c>
      <c r="V114" s="26">
        <v>260.41482500000001</v>
      </c>
      <c r="W114" s="26">
        <v>258.83480800000001</v>
      </c>
      <c r="X114" s="26">
        <v>257.212738</v>
      </c>
      <c r="Y114" s="26">
        <v>255.588821</v>
      </c>
      <c r="Z114" s="26">
        <v>253.98942600000001</v>
      </c>
      <c r="AA114" s="26">
        <v>252.455231</v>
      </c>
      <c r="AB114" s="26">
        <v>250.88806199999999</v>
      </c>
      <c r="AC114" s="26">
        <v>249.45642100000001</v>
      </c>
      <c r="AD114" s="26">
        <v>248.07635500000001</v>
      </c>
      <c r="AE114" s="26">
        <v>245.453262</v>
      </c>
      <c r="AF114" s="26">
        <v>244.77664200000001</v>
      </c>
      <c r="AG114" s="26">
        <v>244.124573</v>
      </c>
      <c r="AH114" s="26">
        <v>243.41296399999999</v>
      </c>
      <c r="AI114" s="26">
        <v>242.88497899999999</v>
      </c>
      <c r="AJ114" s="26">
        <v>242.31990099999999</v>
      </c>
      <c r="AK114" s="5">
        <v>-1.1952000000000001E-2</v>
      </c>
    </row>
    <row r="115" spans="1:37" ht="15" customHeight="1" x14ac:dyDescent="0.25">
      <c r="A115" s="30" t="s">
        <v>940</v>
      </c>
      <c r="B115" s="6" t="s">
        <v>1106</v>
      </c>
      <c r="C115" s="26">
        <v>170.36204499999999</v>
      </c>
      <c r="D115" s="26">
        <v>168.03233299999999</v>
      </c>
      <c r="E115" s="26">
        <v>165.03166200000001</v>
      </c>
      <c r="F115" s="26">
        <v>160.87966900000001</v>
      </c>
      <c r="G115" s="26">
        <v>153.80883800000001</v>
      </c>
      <c r="H115" s="26">
        <v>147.74977100000001</v>
      </c>
      <c r="I115" s="26">
        <v>144.179382</v>
      </c>
      <c r="J115" s="26">
        <v>140.17338599999999</v>
      </c>
      <c r="K115" s="26">
        <v>131.14709500000001</v>
      </c>
      <c r="L115" s="26">
        <v>130.04260300000001</v>
      </c>
      <c r="M115" s="26">
        <v>128.78556800000001</v>
      </c>
      <c r="N115" s="26">
        <v>127.969223</v>
      </c>
      <c r="O115" s="26">
        <v>126.81596399999999</v>
      </c>
      <c r="P115" s="26">
        <v>125.932327</v>
      </c>
      <c r="Q115" s="26">
        <v>125.247147</v>
      </c>
      <c r="R115" s="26">
        <v>125.33079499999999</v>
      </c>
      <c r="S115" s="26">
        <v>125.359222</v>
      </c>
      <c r="T115" s="26">
        <v>125.59532900000001</v>
      </c>
      <c r="U115" s="26">
        <v>125.891884</v>
      </c>
      <c r="V115" s="26">
        <v>126.15276299999999</v>
      </c>
      <c r="W115" s="26">
        <v>126.493622</v>
      </c>
      <c r="X115" s="26">
        <v>126.846779</v>
      </c>
      <c r="Y115" s="26">
        <v>127.217415</v>
      </c>
      <c r="Z115" s="26">
        <v>127.581322</v>
      </c>
      <c r="AA115" s="26">
        <v>127.815147</v>
      </c>
      <c r="AB115" s="26">
        <v>128.123199</v>
      </c>
      <c r="AC115" s="26">
        <v>128.49165300000001</v>
      </c>
      <c r="AD115" s="26">
        <v>128.87503100000001</v>
      </c>
      <c r="AE115" s="26">
        <v>129.40512100000001</v>
      </c>
      <c r="AF115" s="26">
        <v>129.944839</v>
      </c>
      <c r="AG115" s="26">
        <v>130.494415</v>
      </c>
      <c r="AH115" s="26">
        <v>131.00112899999999</v>
      </c>
      <c r="AI115" s="26">
        <v>131.530182</v>
      </c>
      <c r="AJ115" s="26">
        <v>132.05549600000001</v>
      </c>
      <c r="AK115" s="5">
        <v>-7.5009999999999999E-3</v>
      </c>
    </row>
    <row r="116" spans="1:37" ht="15" customHeight="1" x14ac:dyDescent="0.25">
      <c r="A116" s="30" t="s">
        <v>938</v>
      </c>
      <c r="B116" s="6" t="s">
        <v>1107</v>
      </c>
      <c r="C116" s="26">
        <v>264.80721999999997</v>
      </c>
      <c r="D116" s="26">
        <v>261.39566000000002</v>
      </c>
      <c r="E116" s="26">
        <v>256.45220899999998</v>
      </c>
      <c r="F116" s="26">
        <v>247.539444</v>
      </c>
      <c r="G116" s="26">
        <v>238.90548699999999</v>
      </c>
      <c r="H116" s="26">
        <v>231.05645799999999</v>
      </c>
      <c r="I116" s="26">
        <v>224.37828099999999</v>
      </c>
      <c r="J116" s="26">
        <v>217.63095100000001</v>
      </c>
      <c r="K116" s="26">
        <v>211.26878400000001</v>
      </c>
      <c r="L116" s="26">
        <v>209.92997700000001</v>
      </c>
      <c r="M116" s="26">
        <v>207.90437299999999</v>
      </c>
      <c r="N116" s="26">
        <v>206.50694300000001</v>
      </c>
      <c r="O116" s="26">
        <v>204.49913000000001</v>
      </c>
      <c r="P116" s="26">
        <v>202.88592499999999</v>
      </c>
      <c r="Q116" s="26">
        <v>201.19776899999999</v>
      </c>
      <c r="R116" s="26">
        <v>199.85871900000001</v>
      </c>
      <c r="S116" s="26">
        <v>198.50262499999999</v>
      </c>
      <c r="T116" s="26">
        <v>197.32714799999999</v>
      </c>
      <c r="U116" s="26">
        <v>196.759064</v>
      </c>
      <c r="V116" s="26">
        <v>196.13784799999999</v>
      </c>
      <c r="W116" s="26">
        <v>195.707291</v>
      </c>
      <c r="X116" s="26">
        <v>195.808762</v>
      </c>
      <c r="Y116" s="26">
        <v>195.93071</v>
      </c>
      <c r="Z116" s="26">
        <v>196.058594</v>
      </c>
      <c r="AA116" s="26">
        <v>196.07504299999999</v>
      </c>
      <c r="AB116" s="26">
        <v>196.156128</v>
      </c>
      <c r="AC116" s="26">
        <v>196.38067599999999</v>
      </c>
      <c r="AD116" s="26">
        <v>196.65121500000001</v>
      </c>
      <c r="AE116" s="26">
        <v>197.095169</v>
      </c>
      <c r="AF116" s="26">
        <v>197.63793899999999</v>
      </c>
      <c r="AG116" s="26">
        <v>198.21276900000001</v>
      </c>
      <c r="AH116" s="26">
        <v>199.133286</v>
      </c>
      <c r="AI116" s="26">
        <v>200.10116600000001</v>
      </c>
      <c r="AJ116" s="26">
        <v>201.02011100000001</v>
      </c>
      <c r="AK116" s="5">
        <v>-8.1740000000000007E-3</v>
      </c>
    </row>
    <row r="117" spans="1:37" ht="15" customHeight="1" x14ac:dyDescent="0.25">
      <c r="A117" s="30" t="s">
        <v>936</v>
      </c>
      <c r="B117" s="6" t="s">
        <v>929</v>
      </c>
      <c r="C117" s="26">
        <v>259.77533</v>
      </c>
      <c r="D117" s="26">
        <v>257.22885100000002</v>
      </c>
      <c r="E117" s="26">
        <v>253.71942100000001</v>
      </c>
      <c r="F117" s="26">
        <v>247.13716099999999</v>
      </c>
      <c r="G117" s="26">
        <v>237.47775300000001</v>
      </c>
      <c r="H117" s="26">
        <v>227.04437300000001</v>
      </c>
      <c r="I117" s="26">
        <v>218.45313999999999</v>
      </c>
      <c r="J117" s="26">
        <v>211.5224</v>
      </c>
      <c r="K117" s="26">
        <v>204.06637599999999</v>
      </c>
      <c r="L117" s="26">
        <v>201.706604</v>
      </c>
      <c r="M117" s="26">
        <v>199.404449</v>
      </c>
      <c r="N117" s="26">
        <v>197.53128100000001</v>
      </c>
      <c r="O117" s="26">
        <v>195.36299099999999</v>
      </c>
      <c r="P117" s="26">
        <v>193.37670900000001</v>
      </c>
      <c r="Q117" s="26">
        <v>191.495667</v>
      </c>
      <c r="R117" s="26">
        <v>190.006348</v>
      </c>
      <c r="S117" s="26">
        <v>188.355469</v>
      </c>
      <c r="T117" s="26">
        <v>187.19992099999999</v>
      </c>
      <c r="U117" s="26">
        <v>186.20510899999999</v>
      </c>
      <c r="V117" s="26">
        <v>185.18931599999999</v>
      </c>
      <c r="W117" s="26">
        <v>184.29077100000001</v>
      </c>
      <c r="X117" s="26">
        <v>183.60307299999999</v>
      </c>
      <c r="Y117" s="26">
        <v>183.03878800000001</v>
      </c>
      <c r="Z117" s="26">
        <v>182.462784</v>
      </c>
      <c r="AA117" s="26">
        <v>181.64138800000001</v>
      </c>
      <c r="AB117" s="26">
        <v>181.04660000000001</v>
      </c>
      <c r="AC117" s="26">
        <v>180.60853599999999</v>
      </c>
      <c r="AD117" s="26">
        <v>180.23701500000001</v>
      </c>
      <c r="AE117" s="26">
        <v>180.07968099999999</v>
      </c>
      <c r="AF117" s="26">
        <v>180.20704699999999</v>
      </c>
      <c r="AG117" s="26">
        <v>180.36230499999999</v>
      </c>
      <c r="AH117" s="26">
        <v>180.60391200000001</v>
      </c>
      <c r="AI117" s="26">
        <v>180.897278</v>
      </c>
      <c r="AJ117" s="26">
        <v>181.177246</v>
      </c>
      <c r="AK117" s="5">
        <v>-1.0893E-2</v>
      </c>
    </row>
    <row r="118" spans="1:37" ht="15" customHeight="1" x14ac:dyDescent="0.25">
      <c r="A118" s="30" t="s">
        <v>934</v>
      </c>
    </row>
    <row r="119" spans="1:37" ht="15" customHeight="1" x14ac:dyDescent="0.25">
      <c r="A119" s="30" t="s">
        <v>932</v>
      </c>
      <c r="B119" s="4" t="s">
        <v>957</v>
      </c>
    </row>
    <row r="120" spans="1:37" ht="15" customHeight="1" x14ac:dyDescent="0.25">
      <c r="A120" s="30" t="s">
        <v>930</v>
      </c>
      <c r="B120" s="4" t="s">
        <v>926</v>
      </c>
    </row>
    <row r="121" spans="1:37" ht="15" customHeight="1" x14ac:dyDescent="0.25">
      <c r="B121" s="6" t="s">
        <v>955</v>
      </c>
      <c r="C121" s="26">
        <v>2735.7954100000002</v>
      </c>
      <c r="D121" s="26">
        <v>2734.8935550000001</v>
      </c>
      <c r="E121" s="26">
        <v>2726.6123050000001</v>
      </c>
      <c r="F121" s="26">
        <v>2701.820068</v>
      </c>
      <c r="G121" s="26">
        <v>2668.4008789999998</v>
      </c>
      <c r="H121" s="26">
        <v>2600.8198240000002</v>
      </c>
      <c r="I121" s="26">
        <v>2516.2543949999999</v>
      </c>
      <c r="J121" s="26">
        <v>2458.9267580000001</v>
      </c>
      <c r="K121" s="26">
        <v>2428.8891600000002</v>
      </c>
      <c r="L121" s="26">
        <v>2426.2441410000001</v>
      </c>
      <c r="M121" s="26">
        <v>2424.830078</v>
      </c>
      <c r="N121" s="26">
        <v>2424.1750489999999</v>
      </c>
      <c r="O121" s="26">
        <v>2423.9572750000002</v>
      </c>
      <c r="P121" s="26">
        <v>2423.974365</v>
      </c>
      <c r="Q121" s="26">
        <v>2424.2414549999999</v>
      </c>
      <c r="R121" s="26">
        <v>2424.6945799999999</v>
      </c>
      <c r="S121" s="26">
        <v>2425.1997070000002</v>
      </c>
      <c r="T121" s="26">
        <v>2425.1926269999999</v>
      </c>
      <c r="U121" s="26">
        <v>2425.1354980000001</v>
      </c>
      <c r="V121" s="26">
        <v>2425.1020509999998</v>
      </c>
      <c r="W121" s="26">
        <v>2425.11499</v>
      </c>
      <c r="X121" s="26">
        <v>2425.1184079999998</v>
      </c>
      <c r="Y121" s="26">
        <v>2425.1313479999999</v>
      </c>
      <c r="Z121" s="26">
        <v>2425.1450199999999</v>
      </c>
      <c r="AA121" s="26">
        <v>2425.1560060000002</v>
      </c>
      <c r="AB121" s="26">
        <v>2425.1472170000002</v>
      </c>
      <c r="AC121" s="26">
        <v>2425.1379390000002</v>
      </c>
      <c r="AD121" s="26">
        <v>2425.1291500000002</v>
      </c>
      <c r="AE121" s="26">
        <v>2425.123779</v>
      </c>
      <c r="AF121" s="26">
        <v>2425.1232909999999</v>
      </c>
      <c r="AG121" s="26">
        <v>2425.123047</v>
      </c>
      <c r="AH121" s="26">
        <v>2425.1228030000002</v>
      </c>
      <c r="AI121" s="26">
        <v>2425.1218260000001</v>
      </c>
      <c r="AJ121" s="26">
        <v>2425.1218260000001</v>
      </c>
      <c r="AK121" s="5">
        <v>-3.7499999999999999E-3</v>
      </c>
    </row>
    <row r="122" spans="1:37" ht="15" customHeight="1" x14ac:dyDescent="0.25">
      <c r="B122" s="6" t="s">
        <v>953</v>
      </c>
      <c r="C122" s="26">
        <v>3176.4885250000002</v>
      </c>
      <c r="D122" s="26">
        <v>3170.5280760000001</v>
      </c>
      <c r="E122" s="26">
        <v>3151.0129390000002</v>
      </c>
      <c r="F122" s="26">
        <v>3117.6445309999999</v>
      </c>
      <c r="G122" s="26">
        <v>3069.859375</v>
      </c>
      <c r="H122" s="26">
        <v>2969.1523440000001</v>
      </c>
      <c r="I122" s="26">
        <v>2852.1525879999999</v>
      </c>
      <c r="J122" s="26">
        <v>2757.3857419999999</v>
      </c>
      <c r="K122" s="26">
        <v>2692.3232419999999</v>
      </c>
      <c r="L122" s="26">
        <v>2690.9084469999998</v>
      </c>
      <c r="M122" s="26">
        <v>2691.1823730000001</v>
      </c>
      <c r="N122" s="26">
        <v>2691.568115</v>
      </c>
      <c r="O122" s="26">
        <v>2691.9187010000001</v>
      </c>
      <c r="P122" s="26">
        <v>2692.304443</v>
      </c>
      <c r="Q122" s="26">
        <v>2692.744385</v>
      </c>
      <c r="R122" s="26">
        <v>2693.274414</v>
      </c>
      <c r="S122" s="26">
        <v>2693.8405760000001</v>
      </c>
      <c r="T122" s="26">
        <v>2693.8979490000002</v>
      </c>
      <c r="U122" s="26">
        <v>2693.8708499999998</v>
      </c>
      <c r="V122" s="26">
        <v>2693.838135</v>
      </c>
      <c r="W122" s="26">
        <v>2693.828125</v>
      </c>
      <c r="X122" s="26">
        <v>2693.7973630000001</v>
      </c>
      <c r="Y122" s="26">
        <v>2693.7766109999998</v>
      </c>
      <c r="Z122" s="26">
        <v>2693.7651369999999</v>
      </c>
      <c r="AA122" s="26">
        <v>2693.7436520000001</v>
      </c>
      <c r="AB122" s="26">
        <v>2693.7260740000002</v>
      </c>
      <c r="AC122" s="26">
        <v>2693.7065429999998</v>
      </c>
      <c r="AD122" s="26">
        <v>2693.695068</v>
      </c>
      <c r="AE122" s="26">
        <v>2693.6672359999998</v>
      </c>
      <c r="AF122" s="26">
        <v>2693.657471</v>
      </c>
      <c r="AG122" s="26">
        <v>2693.6538089999999</v>
      </c>
      <c r="AH122" s="26">
        <v>2693.6496579999998</v>
      </c>
      <c r="AI122" s="26">
        <v>2693.6401369999999</v>
      </c>
      <c r="AJ122" s="26">
        <v>2693.6396479999999</v>
      </c>
      <c r="AK122" s="5">
        <v>-5.0809999999999996E-3</v>
      </c>
    </row>
    <row r="123" spans="1:37" ht="15" customHeight="1" x14ac:dyDescent="0.25">
      <c r="A123" s="30" t="s">
        <v>927</v>
      </c>
      <c r="B123" s="6" t="s">
        <v>951</v>
      </c>
      <c r="C123" s="26">
        <v>3011.305664</v>
      </c>
      <c r="D123" s="26">
        <v>3004.4536130000001</v>
      </c>
      <c r="E123" s="26">
        <v>2980.5427249999998</v>
      </c>
      <c r="F123" s="26">
        <v>2921.469482</v>
      </c>
      <c r="G123" s="26">
        <v>2869.3229980000001</v>
      </c>
      <c r="H123" s="26">
        <v>2818.1772460000002</v>
      </c>
      <c r="I123" s="26">
        <v>2766.7209469999998</v>
      </c>
      <c r="J123" s="26">
        <v>2715.141357</v>
      </c>
      <c r="K123" s="26">
        <v>2663.288818</v>
      </c>
      <c r="L123" s="26">
        <v>2663.1098630000001</v>
      </c>
      <c r="M123" s="26">
        <v>2663.7990719999998</v>
      </c>
      <c r="N123" s="26">
        <v>2664.491943</v>
      </c>
      <c r="O123" s="26">
        <v>2665.1992190000001</v>
      </c>
      <c r="P123" s="26">
        <v>2665.9614259999998</v>
      </c>
      <c r="Q123" s="26">
        <v>2666.7055660000001</v>
      </c>
      <c r="R123" s="26">
        <v>2667.4348140000002</v>
      </c>
      <c r="S123" s="26">
        <v>2668.1372070000002</v>
      </c>
      <c r="T123" s="26">
        <v>2668.3210450000001</v>
      </c>
      <c r="U123" s="26">
        <v>2668.382568</v>
      </c>
      <c r="V123" s="26">
        <v>2668.3999020000001</v>
      </c>
      <c r="W123" s="26">
        <v>2668.4113769999999</v>
      </c>
      <c r="X123" s="26">
        <v>2668.4208979999999</v>
      </c>
      <c r="Y123" s="26">
        <v>2668.42749</v>
      </c>
      <c r="Z123" s="26">
        <v>2668.431885</v>
      </c>
      <c r="AA123" s="26">
        <v>2668.4350589999999</v>
      </c>
      <c r="AB123" s="26">
        <v>2668.4353030000002</v>
      </c>
      <c r="AC123" s="26">
        <v>2668.4357909999999</v>
      </c>
      <c r="AD123" s="26">
        <v>2668.4357909999999</v>
      </c>
      <c r="AE123" s="26">
        <v>2668.4370119999999</v>
      </c>
      <c r="AF123" s="26">
        <v>2668.4377439999998</v>
      </c>
      <c r="AG123" s="26">
        <v>2668.4379880000001</v>
      </c>
      <c r="AH123" s="26">
        <v>2668.438232</v>
      </c>
      <c r="AI123" s="26">
        <v>2668.438721</v>
      </c>
      <c r="AJ123" s="26">
        <v>2668.4389649999998</v>
      </c>
      <c r="AK123" s="5">
        <v>-3.699E-3</v>
      </c>
    </row>
    <row r="124" spans="1:37" ht="15" customHeight="1" x14ac:dyDescent="0.25">
      <c r="A124" s="30" t="s">
        <v>925</v>
      </c>
      <c r="B124" s="6" t="s">
        <v>949</v>
      </c>
      <c r="C124" s="26">
        <v>3225.7773440000001</v>
      </c>
      <c r="D124" s="26">
        <v>3221.7934570000002</v>
      </c>
      <c r="E124" s="26">
        <v>3208.8752439999998</v>
      </c>
      <c r="F124" s="26">
        <v>3147.0886230000001</v>
      </c>
      <c r="G124" s="26">
        <v>3053.8386230000001</v>
      </c>
      <c r="H124" s="26">
        <v>2974.343018</v>
      </c>
      <c r="I124" s="26">
        <v>2901.7841800000001</v>
      </c>
      <c r="J124" s="26">
        <v>2886.6679690000001</v>
      </c>
      <c r="K124" s="26">
        <v>2837.8383789999998</v>
      </c>
      <c r="L124" s="26">
        <v>2837.5812989999999</v>
      </c>
      <c r="M124" s="26">
        <v>2838.2885740000002</v>
      </c>
      <c r="N124" s="26">
        <v>2839.017578</v>
      </c>
      <c r="O124" s="26">
        <v>2839.7670899999998</v>
      </c>
      <c r="P124" s="26">
        <v>2840.5473630000001</v>
      </c>
      <c r="Q124" s="26">
        <v>2841.2233890000002</v>
      </c>
      <c r="R124" s="26">
        <v>2841.8896479999999</v>
      </c>
      <c r="S124" s="26">
        <v>2842.5429690000001</v>
      </c>
      <c r="T124" s="26">
        <v>2842.6826169999999</v>
      </c>
      <c r="U124" s="26">
        <v>2842.7145999999998</v>
      </c>
      <c r="V124" s="26">
        <v>2842.7377929999998</v>
      </c>
      <c r="W124" s="26">
        <v>2842.755615</v>
      </c>
      <c r="X124" s="26">
        <v>2842.7683109999998</v>
      </c>
      <c r="Y124" s="26">
        <v>2842.7780760000001</v>
      </c>
      <c r="Z124" s="26">
        <v>2842.7839359999998</v>
      </c>
      <c r="AA124" s="26">
        <v>2842.7878420000002</v>
      </c>
      <c r="AB124" s="26">
        <v>2842.7875979999999</v>
      </c>
      <c r="AC124" s="26">
        <v>2842.7873540000001</v>
      </c>
      <c r="AD124" s="26">
        <v>2842.7866210000002</v>
      </c>
      <c r="AE124" s="26">
        <v>2842.7871089999999</v>
      </c>
      <c r="AF124" s="26">
        <v>2842.7875979999999</v>
      </c>
      <c r="AG124" s="26">
        <v>2842.7875979999999</v>
      </c>
      <c r="AH124" s="26">
        <v>2842.7878420000002</v>
      </c>
      <c r="AI124" s="26">
        <v>2842.788086</v>
      </c>
      <c r="AJ124" s="26">
        <v>2842.788086</v>
      </c>
      <c r="AK124" s="5">
        <v>-3.9029999999999998E-3</v>
      </c>
    </row>
    <row r="125" spans="1:37" ht="15" customHeight="1" x14ac:dyDescent="0.25">
      <c r="B125" s="6" t="s">
        <v>947</v>
      </c>
      <c r="C125" s="26">
        <v>3728.3811040000001</v>
      </c>
      <c r="D125" s="26">
        <v>3725.7233890000002</v>
      </c>
      <c r="E125" s="26">
        <v>3709.9250489999999</v>
      </c>
      <c r="F125" s="26">
        <v>3666.6967770000001</v>
      </c>
      <c r="G125" s="26">
        <v>3615.889404</v>
      </c>
      <c r="H125" s="26">
        <v>3533.6511230000001</v>
      </c>
      <c r="I125" s="26">
        <v>3441.070068</v>
      </c>
      <c r="J125" s="26">
        <v>3370.3234859999998</v>
      </c>
      <c r="K125" s="26">
        <v>3302.1789549999999</v>
      </c>
      <c r="L125" s="26">
        <v>3301.6411130000001</v>
      </c>
      <c r="M125" s="26">
        <v>3301.6364749999998</v>
      </c>
      <c r="N125" s="26">
        <v>3301.693115</v>
      </c>
      <c r="O125" s="26">
        <v>3301.8266600000002</v>
      </c>
      <c r="P125" s="26">
        <v>3302.0219729999999</v>
      </c>
      <c r="Q125" s="26">
        <v>3302.2780760000001</v>
      </c>
      <c r="R125" s="26">
        <v>3302.9155270000001</v>
      </c>
      <c r="S125" s="26">
        <v>3303.514893</v>
      </c>
      <c r="T125" s="26">
        <v>3303.6042480000001</v>
      </c>
      <c r="U125" s="26">
        <v>3303.6015619999998</v>
      </c>
      <c r="V125" s="26">
        <v>3303.5913089999999</v>
      </c>
      <c r="W125" s="26">
        <v>3303.5908199999999</v>
      </c>
      <c r="X125" s="26">
        <v>3303.5737300000001</v>
      </c>
      <c r="Y125" s="26">
        <v>3303.5566410000001</v>
      </c>
      <c r="Z125" s="26">
        <v>3303.5473630000001</v>
      </c>
      <c r="AA125" s="26">
        <v>3303.5285640000002</v>
      </c>
      <c r="AB125" s="26">
        <v>3303.5107419999999</v>
      </c>
      <c r="AC125" s="26">
        <v>3303.4907229999999</v>
      </c>
      <c r="AD125" s="26">
        <v>3303.477539</v>
      </c>
      <c r="AE125" s="26">
        <v>3303.4501949999999</v>
      </c>
      <c r="AF125" s="26">
        <v>3303.4428710000002</v>
      </c>
      <c r="AG125" s="26">
        <v>3303.4404300000001</v>
      </c>
      <c r="AH125" s="26">
        <v>3303.4372560000002</v>
      </c>
      <c r="AI125" s="26">
        <v>3303.4304200000001</v>
      </c>
      <c r="AJ125" s="26">
        <v>3303.4304200000001</v>
      </c>
      <c r="AK125" s="5">
        <v>-3.7520000000000001E-3</v>
      </c>
    </row>
    <row r="126" spans="1:37" ht="15" customHeight="1" x14ac:dyDescent="0.25">
      <c r="B126" s="6" t="s">
        <v>945</v>
      </c>
      <c r="C126" s="26">
        <v>3055.6298830000001</v>
      </c>
      <c r="D126" s="26">
        <v>3050.3325199999999</v>
      </c>
      <c r="E126" s="26">
        <v>3045.219482</v>
      </c>
      <c r="F126" s="26">
        <v>3014.280518</v>
      </c>
      <c r="G126" s="26">
        <v>2980.6440429999998</v>
      </c>
      <c r="H126" s="26">
        <v>2931.0356449999999</v>
      </c>
      <c r="I126" s="26">
        <v>2881.7316890000002</v>
      </c>
      <c r="J126" s="26">
        <v>2855.0104980000001</v>
      </c>
      <c r="K126" s="26">
        <v>2831.8410640000002</v>
      </c>
      <c r="L126" s="26">
        <v>2831.5222170000002</v>
      </c>
      <c r="M126" s="26">
        <v>2831.7609859999998</v>
      </c>
      <c r="N126" s="26">
        <v>2832.3366700000001</v>
      </c>
      <c r="O126" s="26">
        <v>2833.3747560000002</v>
      </c>
      <c r="P126" s="26">
        <v>2834.4353030000002</v>
      </c>
      <c r="Q126" s="26">
        <v>2835.2719729999999</v>
      </c>
      <c r="R126" s="26">
        <v>2836.2055660000001</v>
      </c>
      <c r="S126" s="26">
        <v>2837.0043949999999</v>
      </c>
      <c r="T126" s="26">
        <v>2837.0527339999999</v>
      </c>
      <c r="U126" s="26">
        <v>2837.0354000000002</v>
      </c>
      <c r="V126" s="26">
        <v>2837.0407709999999</v>
      </c>
      <c r="W126" s="26">
        <v>2837.0566410000001</v>
      </c>
      <c r="X126" s="26">
        <v>2837.0629880000001</v>
      </c>
      <c r="Y126" s="26">
        <v>2837.0690920000002</v>
      </c>
      <c r="Z126" s="26">
        <v>2837.0808109999998</v>
      </c>
      <c r="AA126" s="26">
        <v>2837.0739749999998</v>
      </c>
      <c r="AB126" s="26">
        <v>2837.056885</v>
      </c>
      <c r="AC126" s="26">
        <v>2837.0378420000002</v>
      </c>
      <c r="AD126" s="26">
        <v>2837.024414</v>
      </c>
      <c r="AE126" s="26">
        <v>2836.9997560000002</v>
      </c>
      <c r="AF126" s="26">
        <v>2836.9948730000001</v>
      </c>
      <c r="AG126" s="26">
        <v>2836.9934079999998</v>
      </c>
      <c r="AH126" s="26">
        <v>2836.991943</v>
      </c>
      <c r="AI126" s="26">
        <v>2836.9833979999999</v>
      </c>
      <c r="AJ126" s="26">
        <v>2836.983154</v>
      </c>
      <c r="AK126" s="5">
        <v>-2.2629999999999998E-3</v>
      </c>
    </row>
    <row r="127" spans="1:37" ht="15" customHeight="1" x14ac:dyDescent="0.25">
      <c r="B127" s="6" t="s">
        <v>1106</v>
      </c>
      <c r="C127" s="26">
        <v>3224.201172</v>
      </c>
      <c r="D127" s="26">
        <v>3213.2094729999999</v>
      </c>
      <c r="E127" s="26">
        <v>3200.4521479999999</v>
      </c>
      <c r="F127" s="26">
        <v>3144.1982419999999</v>
      </c>
      <c r="G127" s="26">
        <v>3072.9909670000002</v>
      </c>
      <c r="H127" s="26">
        <v>3028.474365</v>
      </c>
      <c r="I127" s="26">
        <v>2966.6584469999998</v>
      </c>
      <c r="J127" s="26">
        <v>2921.36499</v>
      </c>
      <c r="K127" s="26">
        <v>2872.3703609999998</v>
      </c>
      <c r="L127" s="26">
        <v>2872.4479980000001</v>
      </c>
      <c r="M127" s="26">
        <v>2873.227539</v>
      </c>
      <c r="N127" s="26">
        <v>2873.9985350000002</v>
      </c>
      <c r="O127" s="26">
        <v>2874.8339839999999</v>
      </c>
      <c r="P127" s="26">
        <v>2875.5314939999998</v>
      </c>
      <c r="Q127" s="26">
        <v>2876.2170409999999</v>
      </c>
      <c r="R127" s="26">
        <v>2876.8845209999999</v>
      </c>
      <c r="S127" s="26">
        <v>2877.4929200000001</v>
      </c>
      <c r="T127" s="26">
        <v>2877.585693</v>
      </c>
      <c r="U127" s="26">
        <v>2877.5852049999999</v>
      </c>
      <c r="V127" s="26">
        <v>2877.5749510000001</v>
      </c>
      <c r="W127" s="26">
        <v>2877.576904</v>
      </c>
      <c r="X127" s="26">
        <v>2877.560547</v>
      </c>
      <c r="Y127" s="26">
        <v>2877.546875</v>
      </c>
      <c r="Z127" s="26">
        <v>2877.5395509999998</v>
      </c>
      <c r="AA127" s="26">
        <v>2877.5217290000001</v>
      </c>
      <c r="AB127" s="26">
        <v>2877.5034179999998</v>
      </c>
      <c r="AC127" s="26">
        <v>2877.4833979999999</v>
      </c>
      <c r="AD127" s="26">
        <v>2877.4702149999998</v>
      </c>
      <c r="AE127" s="26">
        <v>2877.4416500000002</v>
      </c>
      <c r="AF127" s="26">
        <v>2877.4348140000002</v>
      </c>
      <c r="AG127" s="26">
        <v>2877.4333499999998</v>
      </c>
      <c r="AH127" s="26">
        <v>2877.430664</v>
      </c>
      <c r="AI127" s="26">
        <v>2877.4243160000001</v>
      </c>
      <c r="AJ127" s="26">
        <v>2877.4243160000001</v>
      </c>
      <c r="AK127" s="5">
        <v>-3.4429999999999999E-3</v>
      </c>
    </row>
    <row r="128" spans="1:37" ht="15" customHeight="1" x14ac:dyDescent="0.25">
      <c r="B128" s="6" t="s">
        <v>1107</v>
      </c>
      <c r="C128" s="26">
        <v>3953.1567380000001</v>
      </c>
      <c r="D128" s="26">
        <v>3943.88501</v>
      </c>
      <c r="E128" s="26">
        <v>3919.4487300000001</v>
      </c>
      <c r="F128" s="26">
        <v>3860.6064449999999</v>
      </c>
      <c r="G128" s="26">
        <v>3800.1198730000001</v>
      </c>
      <c r="H128" s="26">
        <v>3710.8632809999999</v>
      </c>
      <c r="I128" s="26">
        <v>3595.8081050000001</v>
      </c>
      <c r="J128" s="26">
        <v>3527.358154</v>
      </c>
      <c r="K128" s="26">
        <v>3463.610596</v>
      </c>
      <c r="L128" s="26">
        <v>3463.8911130000001</v>
      </c>
      <c r="M128" s="26">
        <v>3464.0952149999998</v>
      </c>
      <c r="N128" s="26">
        <v>3464.3071289999998</v>
      </c>
      <c r="O128" s="26">
        <v>3464.5510250000002</v>
      </c>
      <c r="P128" s="26">
        <v>3464.5803219999998</v>
      </c>
      <c r="Q128" s="26">
        <v>3465.0061040000001</v>
      </c>
      <c r="R128" s="26">
        <v>3465.5910640000002</v>
      </c>
      <c r="S128" s="26">
        <v>3466.1838379999999</v>
      </c>
      <c r="T128" s="26">
        <v>3466.2761230000001</v>
      </c>
      <c r="U128" s="26">
        <v>3466.2746579999998</v>
      </c>
      <c r="V128" s="26">
        <v>3466.2702640000002</v>
      </c>
      <c r="W128" s="26">
        <v>3466.2697750000002</v>
      </c>
      <c r="X128" s="26">
        <v>3466.2561040000001</v>
      </c>
      <c r="Y128" s="26">
        <v>3466.2458499999998</v>
      </c>
      <c r="Z128" s="26">
        <v>3466.23999</v>
      </c>
      <c r="AA128" s="26">
        <v>3466.2309570000002</v>
      </c>
      <c r="AB128" s="26">
        <v>3466.2236330000001</v>
      </c>
      <c r="AC128" s="26">
        <v>3466.2145999999998</v>
      </c>
      <c r="AD128" s="26">
        <v>3466.2084960000002</v>
      </c>
      <c r="AE128" s="26">
        <v>3466.1953119999998</v>
      </c>
      <c r="AF128" s="26">
        <v>3466.1918949999999</v>
      </c>
      <c r="AG128" s="26">
        <v>3466.1911620000001</v>
      </c>
      <c r="AH128" s="26">
        <v>3466.1899410000001</v>
      </c>
      <c r="AI128" s="26">
        <v>3466.186768</v>
      </c>
      <c r="AJ128" s="26">
        <v>3466.186768</v>
      </c>
      <c r="AK128" s="5">
        <v>-4.0270000000000002E-3</v>
      </c>
    </row>
    <row r="129" spans="2:37" ht="15" customHeight="1" x14ac:dyDescent="0.25">
      <c r="B129" s="6" t="s">
        <v>943</v>
      </c>
      <c r="C129" s="26">
        <v>3268.001953</v>
      </c>
      <c r="D129" s="26">
        <v>3262.7817380000001</v>
      </c>
      <c r="E129" s="26">
        <v>3256.1757809999999</v>
      </c>
      <c r="F129" s="26">
        <v>3198.0026859999998</v>
      </c>
      <c r="G129" s="26">
        <v>3129.11499</v>
      </c>
      <c r="H129" s="26">
        <v>3060.3095699999999</v>
      </c>
      <c r="I129" s="26">
        <v>2986.256836</v>
      </c>
      <c r="J129" s="26">
        <v>2947.1215820000002</v>
      </c>
      <c r="K129" s="26">
        <v>2895.2753910000001</v>
      </c>
      <c r="L129" s="26">
        <v>2897.0673830000001</v>
      </c>
      <c r="M129" s="26">
        <v>2897.2277829999998</v>
      </c>
      <c r="N129" s="26">
        <v>2899.1408689999998</v>
      </c>
      <c r="O129" s="26">
        <v>2898.6779790000001</v>
      </c>
      <c r="P129" s="26">
        <v>2901.1772460000002</v>
      </c>
      <c r="Q129" s="26">
        <v>2901.6010740000002</v>
      </c>
      <c r="R129" s="26">
        <v>2902.7421880000002</v>
      </c>
      <c r="S129" s="26">
        <v>2903.94751</v>
      </c>
      <c r="T129" s="26">
        <v>2904.3615719999998</v>
      </c>
      <c r="U129" s="26">
        <v>2904.7685550000001</v>
      </c>
      <c r="V129" s="26">
        <v>2904.8657229999999</v>
      </c>
      <c r="W129" s="26">
        <v>2905.6616210000002</v>
      </c>
      <c r="X129" s="26">
        <v>2905.4990229999999</v>
      </c>
      <c r="Y129" s="26">
        <v>2905.6345209999999</v>
      </c>
      <c r="Z129" s="26">
        <v>2905.798828</v>
      </c>
      <c r="AA129" s="26">
        <v>2906.2285160000001</v>
      </c>
      <c r="AB129" s="26">
        <v>2906.11499</v>
      </c>
      <c r="AC129" s="26">
        <v>2906.7041020000001</v>
      </c>
      <c r="AD129" s="26">
        <v>2906.970703</v>
      </c>
      <c r="AE129" s="26">
        <v>2906.9802249999998</v>
      </c>
      <c r="AF129" s="26">
        <v>2907.0539549999999</v>
      </c>
      <c r="AG129" s="26">
        <v>2907.29126</v>
      </c>
      <c r="AH129" s="26">
        <v>2907.2329100000002</v>
      </c>
      <c r="AI129" s="26">
        <v>2907.7058109999998</v>
      </c>
      <c r="AJ129" s="26">
        <v>2907.9240719999998</v>
      </c>
      <c r="AK129" s="5">
        <v>-3.5920000000000001E-3</v>
      </c>
    </row>
    <row r="131" spans="2:37" ht="15" customHeight="1" x14ac:dyDescent="0.25">
      <c r="B131" s="4" t="s">
        <v>924</v>
      </c>
    </row>
    <row r="132" spans="2:37" ht="15" customHeight="1" x14ac:dyDescent="0.25">
      <c r="B132" s="6" t="s">
        <v>941</v>
      </c>
      <c r="C132" s="26">
        <v>4132.908203</v>
      </c>
      <c r="D132" s="26">
        <v>4119.7470700000003</v>
      </c>
      <c r="E132" s="26">
        <v>4086.9816890000002</v>
      </c>
      <c r="F132" s="26">
        <v>4001.0034179999998</v>
      </c>
      <c r="G132" s="26">
        <v>3853.889404</v>
      </c>
      <c r="H132" s="26">
        <v>3680.9731449999999</v>
      </c>
      <c r="I132" s="26">
        <v>3540.2592770000001</v>
      </c>
      <c r="J132" s="26">
        <v>3443.563721</v>
      </c>
      <c r="K132" s="26">
        <v>3310.3725589999999</v>
      </c>
      <c r="L132" s="26">
        <v>3310.9726559999999</v>
      </c>
      <c r="M132" s="26">
        <v>3311.5722660000001</v>
      </c>
      <c r="N132" s="26">
        <v>3312.1721189999998</v>
      </c>
      <c r="O132" s="26">
        <v>3312.7719729999999</v>
      </c>
      <c r="P132" s="26">
        <v>3313.3720699999999</v>
      </c>
      <c r="Q132" s="26">
        <v>3313.9716800000001</v>
      </c>
      <c r="R132" s="26">
        <v>3314.5708009999998</v>
      </c>
      <c r="S132" s="26">
        <v>3315.169922</v>
      </c>
      <c r="T132" s="26">
        <v>3315.2700199999999</v>
      </c>
      <c r="U132" s="26">
        <v>3315.2700199999999</v>
      </c>
      <c r="V132" s="26">
        <v>3315.2700199999999</v>
      </c>
      <c r="W132" s="26">
        <v>3315.2700199999999</v>
      </c>
      <c r="X132" s="26">
        <v>3315.2697750000002</v>
      </c>
      <c r="Y132" s="26">
        <v>3315.2697750000002</v>
      </c>
      <c r="Z132" s="26">
        <v>3315.2697750000002</v>
      </c>
      <c r="AA132" s="26">
        <v>3315.2695309999999</v>
      </c>
      <c r="AB132" s="26">
        <v>3315.2695309999999</v>
      </c>
      <c r="AC132" s="26">
        <v>3315.2695309999999</v>
      </c>
      <c r="AD132" s="26">
        <v>3315.2695309999999</v>
      </c>
      <c r="AE132" s="26">
        <v>3286.5502929999998</v>
      </c>
      <c r="AF132" s="26">
        <v>3286.5502929999998</v>
      </c>
      <c r="AG132" s="26">
        <v>3286.5502929999998</v>
      </c>
      <c r="AH132" s="26">
        <v>3286.5502929999998</v>
      </c>
      <c r="AI132" s="26">
        <v>3286.5502929999998</v>
      </c>
      <c r="AJ132" s="26">
        <v>3286.5502929999998</v>
      </c>
      <c r="AK132" s="5">
        <v>-7.0359999999999997E-3</v>
      </c>
    </row>
    <row r="133" spans="2:37" ht="15" customHeight="1" x14ac:dyDescent="0.25">
      <c r="B133" s="6" t="s">
        <v>939</v>
      </c>
      <c r="C133" s="26">
        <v>4729.6982420000004</v>
      </c>
      <c r="D133" s="26">
        <v>4720.9184569999998</v>
      </c>
      <c r="E133" s="26">
        <v>4702.3735349999997</v>
      </c>
      <c r="F133" s="26">
        <v>4645.0410160000001</v>
      </c>
      <c r="G133" s="26">
        <v>4543.1538090000004</v>
      </c>
      <c r="H133" s="26">
        <v>4404.9047849999997</v>
      </c>
      <c r="I133" s="26">
        <v>4278.9716799999997</v>
      </c>
      <c r="J133" s="26">
        <v>4191.6445309999999</v>
      </c>
      <c r="K133" s="26">
        <v>4110.8310549999997</v>
      </c>
      <c r="L133" s="26">
        <v>4111.4311520000001</v>
      </c>
      <c r="M133" s="26">
        <v>4112.03125</v>
      </c>
      <c r="N133" s="26">
        <v>4112.6303710000002</v>
      </c>
      <c r="O133" s="26">
        <v>4113.2309569999998</v>
      </c>
      <c r="P133" s="26">
        <v>4113.8305659999996</v>
      </c>
      <c r="Q133" s="26">
        <v>4114.4306640000004</v>
      </c>
      <c r="R133" s="26">
        <v>4107.0483400000003</v>
      </c>
      <c r="S133" s="26">
        <v>4092.7416990000002</v>
      </c>
      <c r="T133" s="26">
        <v>4092.841797</v>
      </c>
      <c r="U133" s="26">
        <v>4092.841797</v>
      </c>
      <c r="V133" s="26">
        <v>4092.841797</v>
      </c>
      <c r="W133" s="26">
        <v>4092.841797</v>
      </c>
      <c r="X133" s="26">
        <v>4087.2700199999999</v>
      </c>
      <c r="Y133" s="26">
        <v>4087.2700199999999</v>
      </c>
      <c r="Z133" s="26">
        <v>4087.2700199999999</v>
      </c>
      <c r="AA133" s="26">
        <v>4078.3471679999998</v>
      </c>
      <c r="AB133" s="26">
        <v>4078.3471679999998</v>
      </c>
      <c r="AC133" s="26">
        <v>4078.345703</v>
      </c>
      <c r="AD133" s="26">
        <v>4078.3447270000001</v>
      </c>
      <c r="AE133" s="26">
        <v>4063.7165530000002</v>
      </c>
      <c r="AF133" s="26">
        <v>4063.7160640000002</v>
      </c>
      <c r="AG133" s="26">
        <v>4063.7160640000002</v>
      </c>
      <c r="AH133" s="26">
        <v>4063.7158199999999</v>
      </c>
      <c r="AI133" s="26">
        <v>4063.7153320000002</v>
      </c>
      <c r="AJ133" s="26">
        <v>4063.7153320000002</v>
      </c>
      <c r="AK133" s="5">
        <v>-4.6740000000000002E-3</v>
      </c>
    </row>
    <row r="134" spans="2:37" ht="15" customHeight="1" x14ac:dyDescent="0.25">
      <c r="B134" s="6" t="s">
        <v>937</v>
      </c>
      <c r="C134" s="26">
        <v>3543.0095209999999</v>
      </c>
      <c r="D134" s="26">
        <v>3540.508057</v>
      </c>
      <c r="E134" s="26">
        <v>3535.280518</v>
      </c>
      <c r="F134" s="26">
        <v>3504.3554690000001</v>
      </c>
      <c r="G134" s="26">
        <v>3428.4060060000002</v>
      </c>
      <c r="H134" s="26">
        <v>3348.7944339999999</v>
      </c>
      <c r="I134" s="26">
        <v>3262.1767580000001</v>
      </c>
      <c r="J134" s="26">
        <v>3183.8020019999999</v>
      </c>
      <c r="K134" s="26">
        <v>3076.6789549999999</v>
      </c>
      <c r="L134" s="26">
        <v>3077.2785640000002</v>
      </c>
      <c r="M134" s="26">
        <v>3077.8784179999998</v>
      </c>
      <c r="N134" s="26">
        <v>3078.4782709999999</v>
      </c>
      <c r="O134" s="26">
        <v>3079.0783689999998</v>
      </c>
      <c r="P134" s="26">
        <v>3079.6779790000001</v>
      </c>
      <c r="Q134" s="26">
        <v>3080.2778320000002</v>
      </c>
      <c r="R134" s="26">
        <v>3080.803711</v>
      </c>
      <c r="S134" s="26">
        <v>3082.4289549999999</v>
      </c>
      <c r="T134" s="26">
        <v>3082.5285640000002</v>
      </c>
      <c r="U134" s="26">
        <v>3082.5285640000002</v>
      </c>
      <c r="V134" s="26">
        <v>3082.5285640000002</v>
      </c>
      <c r="W134" s="26">
        <v>3082.5285640000002</v>
      </c>
      <c r="X134" s="26">
        <v>3083.0808109999998</v>
      </c>
      <c r="Y134" s="26">
        <v>3083.0808109999998</v>
      </c>
      <c r="Z134" s="26">
        <v>3083.0808109999998</v>
      </c>
      <c r="AA134" s="26">
        <v>3084.5290530000002</v>
      </c>
      <c r="AB134" s="26">
        <v>3084.5290530000002</v>
      </c>
      <c r="AC134" s="26">
        <v>3084.5290530000002</v>
      </c>
      <c r="AD134" s="26">
        <v>3084.5290530000002</v>
      </c>
      <c r="AE134" s="26">
        <v>3084.5268550000001</v>
      </c>
      <c r="AF134" s="26">
        <v>3084.517578</v>
      </c>
      <c r="AG134" s="26">
        <v>3084.5158689999998</v>
      </c>
      <c r="AH134" s="26">
        <v>3084.5141600000002</v>
      </c>
      <c r="AI134" s="26">
        <v>3084.5097660000001</v>
      </c>
      <c r="AJ134" s="26">
        <v>3084.5097660000001</v>
      </c>
      <c r="AK134" s="5">
        <v>-4.2989999999999999E-3</v>
      </c>
    </row>
    <row r="135" spans="2:37" ht="15" customHeight="1" x14ac:dyDescent="0.25">
      <c r="B135" s="6" t="s">
        <v>935</v>
      </c>
      <c r="C135" s="26">
        <v>4498.2407229999999</v>
      </c>
      <c r="D135" s="26">
        <v>4479.1928710000002</v>
      </c>
      <c r="E135" s="26">
        <v>4435.126953</v>
      </c>
      <c r="F135" s="26">
        <v>4368.8193359999996</v>
      </c>
      <c r="G135" s="26">
        <v>4249.0576170000004</v>
      </c>
      <c r="H135" s="26">
        <v>4124.9208980000003</v>
      </c>
      <c r="I135" s="26">
        <v>4030.9560550000001</v>
      </c>
      <c r="J135" s="26">
        <v>3954.1591800000001</v>
      </c>
      <c r="K135" s="26">
        <v>3867.6489259999998</v>
      </c>
      <c r="L135" s="26">
        <v>3868.9155270000001</v>
      </c>
      <c r="M135" s="26">
        <v>3869.5527339999999</v>
      </c>
      <c r="N135" s="26">
        <v>3870.1528320000002</v>
      </c>
      <c r="O135" s="26">
        <v>3870.7617190000001</v>
      </c>
      <c r="P135" s="26">
        <v>3871.3776859999998</v>
      </c>
      <c r="Q135" s="26">
        <v>3871.9858399999998</v>
      </c>
      <c r="R135" s="26">
        <v>3869.5341800000001</v>
      </c>
      <c r="S135" s="26">
        <v>3865.0146479999999</v>
      </c>
      <c r="T135" s="26">
        <v>3865.1279300000001</v>
      </c>
      <c r="U135" s="26">
        <v>3865.133789</v>
      </c>
      <c r="V135" s="26">
        <v>3865.1430660000001</v>
      </c>
      <c r="W135" s="26">
        <v>3865.1445309999999</v>
      </c>
      <c r="X135" s="26">
        <v>3864.3723140000002</v>
      </c>
      <c r="Y135" s="26">
        <v>3864.3798830000001</v>
      </c>
      <c r="Z135" s="26">
        <v>3864.3835450000001</v>
      </c>
      <c r="AA135" s="26">
        <v>3860.3632809999999</v>
      </c>
      <c r="AB135" s="26">
        <v>3860.368164</v>
      </c>
      <c r="AC135" s="26">
        <v>3860.374268</v>
      </c>
      <c r="AD135" s="26">
        <v>3860.3764649999998</v>
      </c>
      <c r="AE135" s="26">
        <v>3860.3071289999998</v>
      </c>
      <c r="AF135" s="26">
        <v>3860.3081050000001</v>
      </c>
      <c r="AG135" s="26">
        <v>3860.3081050000001</v>
      </c>
      <c r="AH135" s="26">
        <v>3860.3085940000001</v>
      </c>
      <c r="AI135" s="26">
        <v>3860.3093260000001</v>
      </c>
      <c r="AJ135" s="26">
        <v>3860.3093260000001</v>
      </c>
      <c r="AK135" s="5">
        <v>-4.6360000000000004E-3</v>
      </c>
    </row>
    <row r="136" spans="2:37" ht="15" customHeight="1" x14ac:dyDescent="0.25">
      <c r="B136" s="6" t="s">
        <v>933</v>
      </c>
      <c r="C136" s="26">
        <v>4284.794922</v>
      </c>
      <c r="D136" s="26">
        <v>4270.8173829999996</v>
      </c>
      <c r="E136" s="26">
        <v>4226.4277339999999</v>
      </c>
      <c r="F136" s="26">
        <v>4138.1948240000002</v>
      </c>
      <c r="G136" s="26">
        <v>3984.2905270000001</v>
      </c>
      <c r="H136" s="26">
        <v>3773.6359859999998</v>
      </c>
      <c r="I136" s="26">
        <v>3628.8222660000001</v>
      </c>
      <c r="J136" s="26">
        <v>3543.9746089999999</v>
      </c>
      <c r="K136" s="26">
        <v>3451.9089359999998</v>
      </c>
      <c r="L136" s="26">
        <v>3452.508789</v>
      </c>
      <c r="M136" s="26">
        <v>3453.1083979999999</v>
      </c>
      <c r="N136" s="26">
        <v>3453.7084960000002</v>
      </c>
      <c r="O136" s="26">
        <v>3454.3081050000001</v>
      </c>
      <c r="P136" s="26">
        <v>3454.9079590000001</v>
      </c>
      <c r="Q136" s="26">
        <v>3455.5078119999998</v>
      </c>
      <c r="R136" s="26">
        <v>3439.0734859999998</v>
      </c>
      <c r="S136" s="26">
        <v>3423.7438959999999</v>
      </c>
      <c r="T136" s="26">
        <v>3423.84375</v>
      </c>
      <c r="U136" s="26">
        <v>3423.84375</v>
      </c>
      <c r="V136" s="26">
        <v>3423.84375</v>
      </c>
      <c r="W136" s="26">
        <v>3423.84375</v>
      </c>
      <c r="X136" s="26">
        <v>3420.1110840000001</v>
      </c>
      <c r="Y136" s="26">
        <v>3420.1110840000001</v>
      </c>
      <c r="Z136" s="26">
        <v>3420.1110840000001</v>
      </c>
      <c r="AA136" s="26">
        <v>3410.068115</v>
      </c>
      <c r="AB136" s="26">
        <v>3410.068115</v>
      </c>
      <c r="AC136" s="26">
        <v>3410.068115</v>
      </c>
      <c r="AD136" s="26">
        <v>3410.068115</v>
      </c>
      <c r="AE136" s="26">
        <v>3410.0378420000002</v>
      </c>
      <c r="AF136" s="26">
        <v>3410.0378420000002</v>
      </c>
      <c r="AG136" s="26">
        <v>3410.0378420000002</v>
      </c>
      <c r="AH136" s="26">
        <v>3410.0378420000002</v>
      </c>
      <c r="AI136" s="26">
        <v>3410.0378420000002</v>
      </c>
      <c r="AJ136" s="26">
        <v>3410.0378420000002</v>
      </c>
      <c r="AK136" s="5">
        <v>-7.0089999999999996E-3</v>
      </c>
    </row>
    <row r="137" spans="2:37" ht="15" customHeight="1" x14ac:dyDescent="0.25">
      <c r="B137" s="6" t="s">
        <v>931</v>
      </c>
      <c r="C137" s="26">
        <v>5602.8115230000003</v>
      </c>
      <c r="D137" s="26">
        <v>5591.7890619999998</v>
      </c>
      <c r="E137" s="26">
        <v>5574.8369140000004</v>
      </c>
      <c r="F137" s="26">
        <v>5509.6420900000003</v>
      </c>
      <c r="G137" s="26">
        <v>5378.4599609999996</v>
      </c>
      <c r="H137" s="26">
        <v>5216.1494140000004</v>
      </c>
      <c r="I137" s="26">
        <v>5031.095703</v>
      </c>
      <c r="J137" s="26">
        <v>4889.9838870000003</v>
      </c>
      <c r="K137" s="26">
        <v>4824.283203</v>
      </c>
      <c r="L137" s="26">
        <v>4824.8828119999998</v>
      </c>
      <c r="M137" s="26">
        <v>4825.4829099999997</v>
      </c>
      <c r="N137" s="26">
        <v>4826.0834960000002</v>
      </c>
      <c r="O137" s="26">
        <v>4826.6777339999999</v>
      </c>
      <c r="P137" s="26">
        <v>4827.2626950000003</v>
      </c>
      <c r="Q137" s="26">
        <v>4827.8505859999996</v>
      </c>
      <c r="R137" s="26">
        <v>4828.4379879999997</v>
      </c>
      <c r="S137" s="26">
        <v>4829.029297</v>
      </c>
      <c r="T137" s="26">
        <v>4829.1259769999997</v>
      </c>
      <c r="U137" s="26">
        <v>4829.1240230000003</v>
      </c>
      <c r="V137" s="26">
        <v>4829.1215819999998</v>
      </c>
      <c r="W137" s="26">
        <v>4829.1210940000001</v>
      </c>
      <c r="X137" s="26">
        <v>4829.1181640000004</v>
      </c>
      <c r="Y137" s="26">
        <v>4829.1162109999996</v>
      </c>
      <c r="Z137" s="26">
        <v>4829.1157229999999</v>
      </c>
      <c r="AA137" s="26">
        <v>4829.1123049999997</v>
      </c>
      <c r="AB137" s="26">
        <v>4829.1103519999997</v>
      </c>
      <c r="AC137" s="26">
        <v>4829.1088870000003</v>
      </c>
      <c r="AD137" s="26">
        <v>4829.1079099999997</v>
      </c>
      <c r="AE137" s="26">
        <v>4786.7919920000004</v>
      </c>
      <c r="AF137" s="26">
        <v>4786.7919920000004</v>
      </c>
      <c r="AG137" s="26">
        <v>4786.7915039999998</v>
      </c>
      <c r="AH137" s="26">
        <v>4786.7915039999998</v>
      </c>
      <c r="AI137" s="26">
        <v>4786.7905270000001</v>
      </c>
      <c r="AJ137" s="26">
        <v>4786.7905270000001</v>
      </c>
      <c r="AK137" s="5">
        <v>-4.8459999999999996E-3</v>
      </c>
    </row>
    <row r="138" spans="2:37" ht="15" customHeight="1" x14ac:dyDescent="0.25">
      <c r="B138" s="6" t="s">
        <v>1106</v>
      </c>
      <c r="C138" s="26">
        <v>3582.8203119999998</v>
      </c>
      <c r="D138" s="26">
        <v>3567.9057619999999</v>
      </c>
      <c r="E138" s="26">
        <v>3521.5285640000002</v>
      </c>
      <c r="F138" s="26">
        <v>3464.421875</v>
      </c>
      <c r="G138" s="26">
        <v>3362.4377439999998</v>
      </c>
      <c r="H138" s="26">
        <v>3280.8596189999998</v>
      </c>
      <c r="I138" s="26">
        <v>3229.5419919999999</v>
      </c>
      <c r="J138" s="26">
        <v>3170.7885740000002</v>
      </c>
      <c r="K138" s="26">
        <v>3051.4011230000001</v>
      </c>
      <c r="L138" s="26">
        <v>3051.1442870000001</v>
      </c>
      <c r="M138" s="26">
        <v>3051.8833009999998</v>
      </c>
      <c r="N138" s="26">
        <v>3052.576904</v>
      </c>
      <c r="O138" s="26">
        <v>3053.2617190000001</v>
      </c>
      <c r="P138" s="26">
        <v>3053.9353030000002</v>
      </c>
      <c r="Q138" s="26">
        <v>3054.588135</v>
      </c>
      <c r="R138" s="26">
        <v>3052.8923340000001</v>
      </c>
      <c r="S138" s="26">
        <v>3050.4816890000002</v>
      </c>
      <c r="T138" s="26">
        <v>3050.6135250000002</v>
      </c>
      <c r="U138" s="26">
        <v>3050.633057</v>
      </c>
      <c r="V138" s="26">
        <v>3050.6518550000001</v>
      </c>
      <c r="W138" s="26">
        <v>3050.658203</v>
      </c>
      <c r="X138" s="26">
        <v>3050.1665039999998</v>
      </c>
      <c r="Y138" s="26">
        <v>3050.1750489999999</v>
      </c>
      <c r="Z138" s="26">
        <v>3050.1791990000002</v>
      </c>
      <c r="AA138" s="26">
        <v>3048.4948730000001</v>
      </c>
      <c r="AB138" s="26">
        <v>3048.5034179999998</v>
      </c>
      <c r="AC138" s="26">
        <v>3048.5129390000002</v>
      </c>
      <c r="AD138" s="26">
        <v>3048.5185550000001</v>
      </c>
      <c r="AE138" s="26">
        <v>3047.9177249999998</v>
      </c>
      <c r="AF138" s="26">
        <v>3047.921143</v>
      </c>
      <c r="AG138" s="26">
        <v>3047.9221189999998</v>
      </c>
      <c r="AH138" s="26">
        <v>3047.9235840000001</v>
      </c>
      <c r="AI138" s="26">
        <v>3047.9270019999999</v>
      </c>
      <c r="AJ138" s="26">
        <v>3047.9267580000001</v>
      </c>
      <c r="AK138" s="5">
        <v>-4.9100000000000003E-3</v>
      </c>
    </row>
    <row r="139" spans="2:37" ht="15" customHeight="1" x14ac:dyDescent="0.25">
      <c r="B139" s="6" t="s">
        <v>1107</v>
      </c>
      <c r="C139" s="26">
        <v>4414.107422</v>
      </c>
      <c r="D139" s="26">
        <v>4394.1396480000003</v>
      </c>
      <c r="E139" s="26">
        <v>4332.2558589999999</v>
      </c>
      <c r="F139" s="26">
        <v>4237.7919920000004</v>
      </c>
      <c r="G139" s="26">
        <v>4134.2861329999996</v>
      </c>
      <c r="H139" s="26">
        <v>4041.695068</v>
      </c>
      <c r="I139" s="26">
        <v>3964.4772950000001</v>
      </c>
      <c r="J139" s="26">
        <v>3886.8996579999998</v>
      </c>
      <c r="K139" s="26">
        <v>3817.6701659999999</v>
      </c>
      <c r="L139" s="26">
        <v>3818.6906739999999</v>
      </c>
      <c r="M139" s="26">
        <v>3819.2341310000002</v>
      </c>
      <c r="N139" s="26">
        <v>3819.8151859999998</v>
      </c>
      <c r="O139" s="26">
        <v>3820.391357</v>
      </c>
      <c r="P139" s="26">
        <v>3820.9633789999998</v>
      </c>
      <c r="Q139" s="26">
        <v>3821.547607</v>
      </c>
      <c r="R139" s="26">
        <v>3821.272461</v>
      </c>
      <c r="S139" s="26">
        <v>3819.6052249999998</v>
      </c>
      <c r="T139" s="26">
        <v>3819.6896969999998</v>
      </c>
      <c r="U139" s="26">
        <v>3819.6826169999999</v>
      </c>
      <c r="V139" s="26">
        <v>3819.6713869999999</v>
      </c>
      <c r="W139" s="26">
        <v>3819.669922</v>
      </c>
      <c r="X139" s="26">
        <v>3819.11499</v>
      </c>
      <c r="Y139" s="26">
        <v>3819.1027829999998</v>
      </c>
      <c r="Z139" s="26">
        <v>3819.0964359999998</v>
      </c>
      <c r="AA139" s="26">
        <v>3817.164307</v>
      </c>
      <c r="AB139" s="26">
        <v>3817.1547850000002</v>
      </c>
      <c r="AC139" s="26">
        <v>3817.1437989999999</v>
      </c>
      <c r="AD139" s="26">
        <v>3817.138672</v>
      </c>
      <c r="AE139" s="26">
        <v>3814.0766600000002</v>
      </c>
      <c r="AF139" s="26">
        <v>3814.0710450000001</v>
      </c>
      <c r="AG139" s="26">
        <v>3814.0695799999999</v>
      </c>
      <c r="AH139" s="26">
        <v>3814.0671390000002</v>
      </c>
      <c r="AI139" s="26">
        <v>3814.061768</v>
      </c>
      <c r="AJ139" s="26">
        <v>3814.061768</v>
      </c>
      <c r="AK139" s="5">
        <v>-4.4140000000000004E-3</v>
      </c>
    </row>
    <row r="140" spans="2:37" ht="15" customHeight="1" x14ac:dyDescent="0.25">
      <c r="B140" s="6" t="s">
        <v>929</v>
      </c>
      <c r="C140" s="26">
        <v>4313.7944340000004</v>
      </c>
      <c r="D140" s="26">
        <v>4297.4497069999998</v>
      </c>
      <c r="E140" s="26">
        <v>4252.0678710000002</v>
      </c>
      <c r="F140" s="26">
        <v>4180.1274409999996</v>
      </c>
      <c r="G140" s="26">
        <v>4069.2006839999999</v>
      </c>
      <c r="H140" s="26">
        <v>3953.1801759999998</v>
      </c>
      <c r="I140" s="26">
        <v>3857.6276859999998</v>
      </c>
      <c r="J140" s="26">
        <v>3778.1032709999999</v>
      </c>
      <c r="K140" s="26">
        <v>3690.779297</v>
      </c>
      <c r="L140" s="26">
        <v>3688.5239259999998</v>
      </c>
      <c r="M140" s="26">
        <v>3689.5908199999999</v>
      </c>
      <c r="N140" s="26">
        <v>3689.7202149999998</v>
      </c>
      <c r="O140" s="26">
        <v>3691.2041020000001</v>
      </c>
      <c r="P140" s="26">
        <v>3691.2329100000002</v>
      </c>
      <c r="Q140" s="26">
        <v>3692.100586</v>
      </c>
      <c r="R140" s="26">
        <v>3689.006836</v>
      </c>
      <c r="S140" s="26">
        <v>3683.3090820000002</v>
      </c>
      <c r="T140" s="26">
        <v>3683.9672850000002</v>
      </c>
      <c r="U140" s="26">
        <v>3683.92749</v>
      </c>
      <c r="V140" s="26">
        <v>3683.9858399999998</v>
      </c>
      <c r="W140" s="26">
        <v>3683.7185060000002</v>
      </c>
      <c r="X140" s="26">
        <v>3681.8779300000001</v>
      </c>
      <c r="Y140" s="26">
        <v>3682.0964359999998</v>
      </c>
      <c r="Z140" s="26">
        <v>3682.0913089999999</v>
      </c>
      <c r="AA140" s="26">
        <v>3678.0827640000002</v>
      </c>
      <c r="AB140" s="26">
        <v>3678.3515619999998</v>
      </c>
      <c r="AC140" s="26">
        <v>3678.1752929999998</v>
      </c>
      <c r="AD140" s="26">
        <v>3678.123779</v>
      </c>
      <c r="AE140" s="26">
        <v>3670.107422</v>
      </c>
      <c r="AF140" s="26">
        <v>3670.0214839999999</v>
      </c>
      <c r="AG140" s="26">
        <v>3669.9594729999999</v>
      </c>
      <c r="AH140" s="26">
        <v>3670.015625</v>
      </c>
      <c r="AI140" s="26">
        <v>3669.8566890000002</v>
      </c>
      <c r="AJ140" s="26">
        <v>3669.8395999999998</v>
      </c>
      <c r="AK140" s="5">
        <v>-4.921E-3</v>
      </c>
    </row>
    <row r="142" spans="2:37" ht="15" customHeight="1" x14ac:dyDescent="0.25">
      <c r="B142" s="4" t="s">
        <v>928</v>
      </c>
    </row>
    <row r="143" spans="2:37" ht="15" customHeight="1" x14ac:dyDescent="0.25">
      <c r="B143" s="6" t="s">
        <v>926</v>
      </c>
      <c r="C143" s="26">
        <v>3368.2536620000001</v>
      </c>
      <c r="D143" s="26">
        <v>3362.5966800000001</v>
      </c>
      <c r="E143" s="26">
        <v>3356.3154300000001</v>
      </c>
      <c r="F143" s="26">
        <v>3346.9172359999998</v>
      </c>
      <c r="G143" s="26">
        <v>3334.0903320000002</v>
      </c>
      <c r="H143" s="26">
        <v>3317.8732909999999</v>
      </c>
      <c r="I143" s="26">
        <v>3297.7307129999999</v>
      </c>
      <c r="J143" s="26">
        <v>3275.149414</v>
      </c>
      <c r="K143" s="26">
        <v>3249.7558589999999</v>
      </c>
      <c r="L143" s="26">
        <v>3223.7822270000001</v>
      </c>
      <c r="M143" s="26">
        <v>3197.452393</v>
      </c>
      <c r="N143" s="26">
        <v>3171.017578</v>
      </c>
      <c r="O143" s="26">
        <v>3144.9562989999999</v>
      </c>
      <c r="P143" s="26">
        <v>3119.5932619999999</v>
      </c>
      <c r="Q143" s="26">
        <v>3095.4650879999999</v>
      </c>
      <c r="R143" s="26">
        <v>3072.463135</v>
      </c>
      <c r="S143" s="26">
        <v>3050.6010740000002</v>
      </c>
      <c r="T143" s="26">
        <v>3029.9660640000002</v>
      </c>
      <c r="U143" s="26">
        <v>3011.9184570000002</v>
      </c>
      <c r="V143" s="26">
        <v>2995.5502929999998</v>
      </c>
      <c r="W143" s="26">
        <v>2981.0827640000002</v>
      </c>
      <c r="X143" s="26">
        <v>2968.7114259999998</v>
      </c>
      <c r="Y143" s="26">
        <v>2958.2897950000001</v>
      </c>
      <c r="Z143" s="26">
        <v>2949.6899410000001</v>
      </c>
      <c r="AA143" s="26">
        <v>2942.5942380000001</v>
      </c>
      <c r="AB143" s="26">
        <v>2936.8188479999999</v>
      </c>
      <c r="AC143" s="26">
        <v>2932.171143</v>
      </c>
      <c r="AD143" s="26">
        <v>2928.4370119999999</v>
      </c>
      <c r="AE143" s="26">
        <v>2925.4096679999998</v>
      </c>
      <c r="AF143" s="26">
        <v>2922.9060060000002</v>
      </c>
      <c r="AG143" s="26">
        <v>2920.8254390000002</v>
      </c>
      <c r="AH143" s="26">
        <v>2919.0654300000001</v>
      </c>
      <c r="AI143" s="26">
        <v>2917.5734859999998</v>
      </c>
      <c r="AJ143" s="26">
        <v>2916.2878420000002</v>
      </c>
      <c r="AK143" s="5">
        <v>-4.4400000000000004E-3</v>
      </c>
    </row>
    <row r="144" spans="2:37" ht="15" customHeight="1" x14ac:dyDescent="0.25">
      <c r="B144" s="6" t="s">
        <v>924</v>
      </c>
      <c r="C144" s="26">
        <v>4517.251953</v>
      </c>
      <c r="D144" s="26">
        <v>4504.9907229999999</v>
      </c>
      <c r="E144" s="26">
        <v>4489.1157229999999</v>
      </c>
      <c r="F144" s="26">
        <v>4469.6059569999998</v>
      </c>
      <c r="G144" s="26">
        <v>4443.3242190000001</v>
      </c>
      <c r="H144" s="26">
        <v>4411.3095700000003</v>
      </c>
      <c r="I144" s="26">
        <v>4374.2495120000003</v>
      </c>
      <c r="J144" s="26">
        <v>4333.3872069999998</v>
      </c>
      <c r="K144" s="26">
        <v>4288.7626950000003</v>
      </c>
      <c r="L144" s="26">
        <v>4243.859375</v>
      </c>
      <c r="M144" s="26">
        <v>4200.9619140000004</v>
      </c>
      <c r="N144" s="26">
        <v>4159.5253910000001</v>
      </c>
      <c r="O144" s="26">
        <v>4120.3759769999997</v>
      </c>
      <c r="P144" s="26">
        <v>4083.6140140000002</v>
      </c>
      <c r="Q144" s="26">
        <v>4048.5766600000002</v>
      </c>
      <c r="R144" s="26">
        <v>4014.719971</v>
      </c>
      <c r="S144" s="26">
        <v>3984.0905760000001</v>
      </c>
      <c r="T144" s="26">
        <v>3955.1899410000001</v>
      </c>
      <c r="U144" s="26">
        <v>3928.5373540000001</v>
      </c>
      <c r="V144" s="26">
        <v>3904.6145019999999</v>
      </c>
      <c r="W144" s="26">
        <v>3882.8603520000001</v>
      </c>
      <c r="X144" s="26">
        <v>3862.701904</v>
      </c>
      <c r="Y144" s="26">
        <v>3844.2475589999999</v>
      </c>
      <c r="Z144" s="26">
        <v>3828.0251459999999</v>
      </c>
      <c r="AA144" s="26">
        <v>3813.1152339999999</v>
      </c>
      <c r="AB144" s="26">
        <v>3799.7136230000001</v>
      </c>
      <c r="AC144" s="26">
        <v>3787.7990719999998</v>
      </c>
      <c r="AD144" s="26">
        <v>3777.1596679999998</v>
      </c>
      <c r="AE144" s="26">
        <v>3767.3872070000002</v>
      </c>
      <c r="AF144" s="26">
        <v>3758.4902339999999</v>
      </c>
      <c r="AG144" s="26">
        <v>3750.4321289999998</v>
      </c>
      <c r="AH144" s="26">
        <v>3743.092529</v>
      </c>
      <c r="AI144" s="26">
        <v>3736.3051759999998</v>
      </c>
      <c r="AJ144" s="26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65" t="s">
        <v>1109</v>
      </c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</row>
    <row r="147" spans="2:37" ht="15" customHeight="1" x14ac:dyDescent="0.25">
      <c r="B147" s="32" t="s">
        <v>1110</v>
      </c>
    </row>
    <row r="148" spans="2:37" ht="15" customHeight="1" x14ac:dyDescent="0.25">
      <c r="B148" s="32" t="s">
        <v>1111</v>
      </c>
    </row>
    <row r="149" spans="2:37" ht="15" customHeight="1" x14ac:dyDescent="0.25">
      <c r="B149" s="32" t="s">
        <v>1112</v>
      </c>
    </row>
    <row r="150" spans="2:37" ht="15" customHeight="1" x14ac:dyDescent="0.25">
      <c r="B150" s="32" t="s">
        <v>1113</v>
      </c>
    </row>
    <row r="151" spans="2:37" ht="15" customHeight="1" x14ac:dyDescent="0.25">
      <c r="B151" s="32" t="s">
        <v>1114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8"/>
  <sheetViews>
    <sheetView workbookViewId="0">
      <pane xSplit="2" ySplit="1" topLeftCell="C35" activePane="bottomRight" state="frozen"/>
      <selection pane="topRight"/>
      <selection pane="bottomLeft"/>
      <selection pane="bottomRight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1094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29" t="s">
        <v>17</v>
      </c>
      <c r="D3" s="29" t="s">
        <v>1095</v>
      </c>
      <c r="E3" s="29"/>
      <c r="F3" s="29"/>
      <c r="G3" s="29"/>
    </row>
    <row r="4" spans="1:37" ht="15" customHeight="1" x14ac:dyDescent="0.25">
      <c r="C4" s="29" t="s">
        <v>16</v>
      </c>
      <c r="D4" s="29" t="s">
        <v>1096</v>
      </c>
      <c r="E4" s="29"/>
      <c r="F4" s="29"/>
      <c r="G4" s="29" t="s">
        <v>15</v>
      </c>
    </row>
    <row r="5" spans="1:37" ht="15" customHeight="1" x14ac:dyDescent="0.25">
      <c r="C5" s="29" t="s">
        <v>14</v>
      </c>
      <c r="D5" s="29" t="s">
        <v>1097</v>
      </c>
      <c r="E5" s="29"/>
      <c r="F5" s="29"/>
      <c r="G5" s="29"/>
    </row>
    <row r="6" spans="1:37" ht="15" customHeight="1" x14ac:dyDescent="0.25">
      <c r="C6" s="29" t="s">
        <v>13</v>
      </c>
      <c r="D6" s="29"/>
      <c r="E6" s="29" t="s">
        <v>1098</v>
      </c>
      <c r="F6" s="29"/>
      <c r="G6" s="29"/>
    </row>
    <row r="10" spans="1:37" ht="15" customHeight="1" x14ac:dyDescent="0.25">
      <c r="A10" s="30" t="s">
        <v>252</v>
      </c>
      <c r="B10" s="9" t="s">
        <v>251</v>
      </c>
    </row>
    <row r="11" spans="1:37" ht="15" customHeight="1" x14ac:dyDescent="0.25">
      <c r="B11" s="8" t="s">
        <v>1115</v>
      </c>
    </row>
    <row r="12" spans="1:37" ht="15" customHeight="1" x14ac:dyDescent="0.25">
      <c r="B12" s="8" t="s">
        <v>12</v>
      </c>
      <c r="C12" s="31" t="s">
        <v>12</v>
      </c>
      <c r="D12" s="31" t="s">
        <v>12</v>
      </c>
      <c r="E12" s="31" t="s">
        <v>12</v>
      </c>
      <c r="F12" s="31" t="s">
        <v>12</v>
      </c>
      <c r="G12" s="31" t="s">
        <v>12</v>
      </c>
      <c r="H12" s="31" t="s">
        <v>12</v>
      </c>
      <c r="I12" s="31" t="s">
        <v>12</v>
      </c>
      <c r="J12" s="31" t="s">
        <v>12</v>
      </c>
      <c r="K12" s="31" t="s">
        <v>12</v>
      </c>
      <c r="L12" s="31" t="s">
        <v>12</v>
      </c>
      <c r="M12" s="31" t="s">
        <v>12</v>
      </c>
      <c r="N12" s="31" t="s">
        <v>12</v>
      </c>
      <c r="O12" s="31" t="s">
        <v>12</v>
      </c>
      <c r="P12" s="31" t="s">
        <v>12</v>
      </c>
      <c r="Q12" s="31" t="s">
        <v>12</v>
      </c>
      <c r="R12" s="31" t="s">
        <v>12</v>
      </c>
      <c r="S12" s="31" t="s">
        <v>12</v>
      </c>
      <c r="T12" s="31" t="s">
        <v>12</v>
      </c>
      <c r="U12" s="31" t="s">
        <v>12</v>
      </c>
      <c r="V12" s="31" t="s">
        <v>12</v>
      </c>
      <c r="W12" s="31" t="s">
        <v>12</v>
      </c>
      <c r="X12" s="31" t="s">
        <v>12</v>
      </c>
      <c r="Y12" s="31" t="s">
        <v>12</v>
      </c>
      <c r="Z12" s="31" t="s">
        <v>12</v>
      </c>
      <c r="AA12" s="31" t="s">
        <v>12</v>
      </c>
      <c r="AB12" s="31" t="s">
        <v>12</v>
      </c>
      <c r="AC12" s="31" t="s">
        <v>12</v>
      </c>
      <c r="AD12" s="31" t="s">
        <v>12</v>
      </c>
      <c r="AE12" s="31" t="s">
        <v>12</v>
      </c>
      <c r="AF12" s="31" t="s">
        <v>12</v>
      </c>
      <c r="AG12" s="31" t="s">
        <v>12</v>
      </c>
      <c r="AH12" s="31" t="s">
        <v>12</v>
      </c>
      <c r="AI12" s="31" t="s">
        <v>12</v>
      </c>
      <c r="AJ12" s="31" t="s">
        <v>12</v>
      </c>
      <c r="AK12" s="31" t="s">
        <v>1099</v>
      </c>
    </row>
    <row r="13" spans="1:37" ht="15" customHeight="1" thickBot="1" x14ac:dyDescent="0.3">
      <c r="B13" s="7" t="s">
        <v>12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250</v>
      </c>
    </row>
    <row r="16" spans="1:37" ht="15" customHeight="1" x14ac:dyDescent="0.25">
      <c r="A16" s="30" t="s">
        <v>249</v>
      </c>
      <c r="B16" s="6" t="s">
        <v>54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0" t="s">
        <v>248</v>
      </c>
      <c r="B17" s="6" t="s">
        <v>52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0" t="s">
        <v>247</v>
      </c>
      <c r="B18" s="6" t="s">
        <v>50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0" t="s">
        <v>246</v>
      </c>
      <c r="B19" s="6" t="s">
        <v>48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0" t="s">
        <v>245</v>
      </c>
      <c r="B20" s="6" t="s">
        <v>46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0" t="s">
        <v>244</v>
      </c>
      <c r="B21" s="6" t="s">
        <v>44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0" t="s">
        <v>243</v>
      </c>
      <c r="B22" s="6" t="s">
        <v>1116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0" t="s">
        <v>242</v>
      </c>
      <c r="B23" s="6" t="s">
        <v>1117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0" t="s">
        <v>241</v>
      </c>
      <c r="B24" s="6" t="s">
        <v>42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0" t="s">
        <v>240</v>
      </c>
      <c r="B25" s="6" t="s">
        <v>40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0" t="s">
        <v>239</v>
      </c>
      <c r="B26" s="6" t="s">
        <v>38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0" t="s">
        <v>238</v>
      </c>
      <c r="B27" s="6" t="s">
        <v>36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34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32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0" t="s">
        <v>236</v>
      </c>
      <c r="B30" s="6" t="s">
        <v>1118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0" t="s">
        <v>235</v>
      </c>
      <c r="B31" s="6" t="s">
        <v>1119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0" t="s">
        <v>234</v>
      </c>
    </row>
    <row r="33" spans="1:37" ht="15" customHeight="1" x14ac:dyDescent="0.25">
      <c r="A33" s="30" t="s">
        <v>233</v>
      </c>
      <c r="B33" s="4" t="s">
        <v>237</v>
      </c>
    </row>
    <row r="34" spans="1:37" ht="15" customHeight="1" x14ac:dyDescent="0.25">
      <c r="A34" s="30" t="s">
        <v>232</v>
      </c>
      <c r="B34" s="6" t="s">
        <v>54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11</v>
      </c>
    </row>
    <row r="35" spans="1:37" ht="15" customHeight="1" x14ac:dyDescent="0.25">
      <c r="A35" s="30" t="s">
        <v>231</v>
      </c>
      <c r="B35" s="6" t="s">
        <v>52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0" t="s">
        <v>230</v>
      </c>
      <c r="B36" s="6" t="s">
        <v>50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0" t="s">
        <v>229</v>
      </c>
      <c r="B37" s="6" t="s">
        <v>48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0" t="s">
        <v>228</v>
      </c>
      <c r="B38" s="6" t="s">
        <v>46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0" t="s">
        <v>227</v>
      </c>
      <c r="B39" s="6" t="s">
        <v>44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11</v>
      </c>
    </row>
    <row r="40" spans="1:37" ht="15" customHeight="1" x14ac:dyDescent="0.25">
      <c r="A40" s="30" t="s">
        <v>226</v>
      </c>
      <c r="B40" s="6" t="s">
        <v>1116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0" t="s">
        <v>225</v>
      </c>
      <c r="B41" s="6" t="s">
        <v>1117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42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40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0" t="s">
        <v>223</v>
      </c>
      <c r="B44" s="6" t="s">
        <v>38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0" t="s">
        <v>222</v>
      </c>
      <c r="B45" s="6" t="s">
        <v>36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0" t="s">
        <v>221</v>
      </c>
      <c r="B46" s="6" t="s">
        <v>34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0" t="s">
        <v>220</v>
      </c>
      <c r="B47" s="6" t="s">
        <v>32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0" t="s">
        <v>219</v>
      </c>
      <c r="B48" s="6" t="s">
        <v>1118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0" t="s">
        <v>218</v>
      </c>
      <c r="B49" s="6" t="s">
        <v>1119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0" t="s">
        <v>217</v>
      </c>
    </row>
    <row r="51" spans="1:37" ht="15" customHeight="1" x14ac:dyDescent="0.25">
      <c r="A51" s="30" t="s">
        <v>216</v>
      </c>
      <c r="B51" s="4" t="s">
        <v>224</v>
      </c>
    </row>
    <row r="52" spans="1:37" ht="15" customHeight="1" x14ac:dyDescent="0.25">
      <c r="A52" s="30" t="s">
        <v>215</v>
      </c>
      <c r="B52" s="6" t="s">
        <v>54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11</v>
      </c>
    </row>
    <row r="53" spans="1:37" ht="15" customHeight="1" x14ac:dyDescent="0.25">
      <c r="A53" s="30" t="s">
        <v>214</v>
      </c>
      <c r="B53" s="6" t="s">
        <v>52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11</v>
      </c>
    </row>
    <row r="54" spans="1:37" ht="15" customHeight="1" x14ac:dyDescent="0.25">
      <c r="A54" s="30" t="s">
        <v>213</v>
      </c>
      <c r="B54" s="6" t="s">
        <v>50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0" t="s">
        <v>212</v>
      </c>
      <c r="B55" s="6" t="s">
        <v>48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46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44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0" t="s">
        <v>210</v>
      </c>
      <c r="B58" s="6" t="s">
        <v>1116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0" t="s">
        <v>209</v>
      </c>
      <c r="B59" s="6" t="s">
        <v>1117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0" t="s">
        <v>208</v>
      </c>
      <c r="B60" s="6" t="s">
        <v>42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11</v>
      </c>
    </row>
    <row r="61" spans="1:37" ht="15" customHeight="1" x14ac:dyDescent="0.25">
      <c r="A61" s="30" t="s">
        <v>207</v>
      </c>
      <c r="B61" s="6" t="s">
        <v>40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11</v>
      </c>
    </row>
    <row r="62" spans="1:37" ht="15" customHeight="1" x14ac:dyDescent="0.25">
      <c r="A62" s="30" t="s">
        <v>206</v>
      </c>
      <c r="B62" s="6" t="s">
        <v>38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0" t="s">
        <v>205</v>
      </c>
      <c r="B63" s="6" t="s">
        <v>36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11</v>
      </c>
    </row>
    <row r="64" spans="1:37" ht="15" customHeight="1" x14ac:dyDescent="0.25">
      <c r="A64" s="30" t="s">
        <v>204</v>
      </c>
      <c r="B64" s="6" t="s">
        <v>34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11</v>
      </c>
    </row>
    <row r="65" spans="1:37" ht="15" customHeight="1" x14ac:dyDescent="0.25">
      <c r="A65" s="30" t="s">
        <v>203</v>
      </c>
      <c r="B65" s="6" t="s">
        <v>32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11</v>
      </c>
    </row>
    <row r="66" spans="1:37" ht="15" customHeight="1" x14ac:dyDescent="0.25">
      <c r="A66" s="30" t="s">
        <v>202</v>
      </c>
      <c r="B66" s="6" t="s">
        <v>1118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0" t="s">
        <v>201</v>
      </c>
      <c r="B67" s="6" t="s">
        <v>1119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0" t="s">
        <v>200</v>
      </c>
    </row>
    <row r="69" spans="1:37" ht="15" customHeight="1" x14ac:dyDescent="0.25">
      <c r="A69" s="30" t="s">
        <v>199</v>
      </c>
      <c r="B69" s="4" t="s">
        <v>211</v>
      </c>
    </row>
    <row r="70" spans="1:37" ht="15" customHeight="1" x14ac:dyDescent="0.25">
      <c r="B70" s="6" t="s">
        <v>54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11</v>
      </c>
    </row>
    <row r="71" spans="1:37" ht="15" customHeight="1" x14ac:dyDescent="0.25">
      <c r="B71" s="6" t="s">
        <v>52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0" t="s">
        <v>197</v>
      </c>
      <c r="B72" s="6" t="s">
        <v>50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0" t="s">
        <v>196</v>
      </c>
      <c r="B73" s="6" t="s">
        <v>48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0" t="s">
        <v>195</v>
      </c>
      <c r="B74" s="6" t="s">
        <v>46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0" t="s">
        <v>194</v>
      </c>
      <c r="B75" s="6" t="s">
        <v>44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11</v>
      </c>
    </row>
    <row r="76" spans="1:37" ht="15" customHeight="1" x14ac:dyDescent="0.25">
      <c r="A76" s="30" t="s">
        <v>193</v>
      </c>
      <c r="B76" s="6" t="s">
        <v>1116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0" t="s">
        <v>192</v>
      </c>
      <c r="B77" s="6" t="s">
        <v>1117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11</v>
      </c>
    </row>
    <row r="78" spans="1:37" ht="15" customHeight="1" x14ac:dyDescent="0.25">
      <c r="A78" s="30" t="s">
        <v>191</v>
      </c>
      <c r="B78" s="6" t="s">
        <v>42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11</v>
      </c>
    </row>
    <row r="79" spans="1:37" ht="15" customHeight="1" x14ac:dyDescent="0.25">
      <c r="A79" s="30" t="s">
        <v>190</v>
      </c>
      <c r="B79" s="6" t="s">
        <v>40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11</v>
      </c>
    </row>
    <row r="80" spans="1:37" ht="15" customHeight="1" x14ac:dyDescent="0.25">
      <c r="A80" s="30" t="s">
        <v>189</v>
      </c>
      <c r="B80" s="6" t="s">
        <v>38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11</v>
      </c>
    </row>
    <row r="81" spans="1:37" ht="15" customHeight="1" x14ac:dyDescent="0.25">
      <c r="A81" s="30" t="s">
        <v>188</v>
      </c>
      <c r="B81" s="6" t="s">
        <v>36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0" t="s">
        <v>187</v>
      </c>
      <c r="B82" s="6" t="s">
        <v>34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11</v>
      </c>
    </row>
    <row r="83" spans="1:37" ht="15" customHeight="1" x14ac:dyDescent="0.25">
      <c r="A83" s="30" t="s">
        <v>186</v>
      </c>
      <c r="B83" s="6" t="s">
        <v>32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11</v>
      </c>
    </row>
    <row r="84" spans="1:37" ht="15" customHeight="1" x14ac:dyDescent="0.25">
      <c r="B84" s="6" t="s">
        <v>1118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0" t="s">
        <v>184</v>
      </c>
      <c r="B85" s="6" t="s">
        <v>1119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11</v>
      </c>
    </row>
    <row r="86" spans="1:37" ht="15" customHeight="1" x14ac:dyDescent="0.25">
      <c r="A86" s="30" t="s">
        <v>183</v>
      </c>
    </row>
    <row r="87" spans="1:37" ht="15" customHeight="1" x14ac:dyDescent="0.25">
      <c r="A87" s="30" t="s">
        <v>182</v>
      </c>
      <c r="B87" s="4" t="s">
        <v>198</v>
      </c>
    </row>
    <row r="88" spans="1:37" ht="15" customHeight="1" x14ac:dyDescent="0.25">
      <c r="A88" s="30" t="s">
        <v>181</v>
      </c>
      <c r="B88" s="6" t="s">
        <v>54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0" t="s">
        <v>180</v>
      </c>
      <c r="B89" s="6" t="s">
        <v>52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0" t="s">
        <v>179</v>
      </c>
      <c r="B90" s="6" t="s">
        <v>50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0" t="s">
        <v>178</v>
      </c>
      <c r="B91" s="6" t="s">
        <v>48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0" t="s">
        <v>177</v>
      </c>
      <c r="B92" s="6" t="s">
        <v>46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0" t="s">
        <v>176</v>
      </c>
      <c r="B93" s="6" t="s">
        <v>44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0" t="s">
        <v>175</v>
      </c>
      <c r="B94" s="6" t="s">
        <v>1116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0" t="s">
        <v>174</v>
      </c>
      <c r="B95" s="6" t="s">
        <v>1117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0" t="s">
        <v>173</v>
      </c>
      <c r="B96" s="6" t="s">
        <v>42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40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38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0" t="s">
        <v>171</v>
      </c>
      <c r="B99" s="6" t="s">
        <v>36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0" t="s">
        <v>170</v>
      </c>
      <c r="B100" s="6" t="s">
        <v>34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0" t="s">
        <v>169</v>
      </c>
      <c r="B101" s="6" t="s">
        <v>32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0" t="s">
        <v>168</v>
      </c>
      <c r="B102" s="6" t="s">
        <v>1118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0" t="s">
        <v>167</v>
      </c>
      <c r="B103" s="6" t="s">
        <v>1119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0" t="s">
        <v>166</v>
      </c>
      <c r="B104" s="4" t="s">
        <v>185</v>
      </c>
    </row>
    <row r="105" spans="1:37" ht="15" customHeight="1" x14ac:dyDescent="0.25">
      <c r="A105" s="30" t="s">
        <v>165</v>
      </c>
      <c r="B105" s="6" t="s">
        <v>54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11</v>
      </c>
    </row>
    <row r="106" spans="1:37" ht="15" customHeight="1" x14ac:dyDescent="0.25">
      <c r="A106" s="30" t="s">
        <v>164</v>
      </c>
      <c r="B106" s="6" t="s">
        <v>52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11</v>
      </c>
    </row>
    <row r="107" spans="1:37" ht="15" customHeight="1" x14ac:dyDescent="0.25">
      <c r="A107" s="30" t="s">
        <v>163</v>
      </c>
      <c r="B107" s="6" t="s">
        <v>50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0" t="s">
        <v>162</v>
      </c>
      <c r="B108" s="6" t="s">
        <v>48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11</v>
      </c>
    </row>
    <row r="109" spans="1:37" ht="15" customHeight="1" x14ac:dyDescent="0.25">
      <c r="A109" s="30" t="s">
        <v>161</v>
      </c>
      <c r="B109" s="6" t="s">
        <v>46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0" t="s">
        <v>160</v>
      </c>
      <c r="B110" s="6" t="s">
        <v>44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11</v>
      </c>
    </row>
    <row r="111" spans="1:37" ht="15" customHeight="1" x14ac:dyDescent="0.25">
      <c r="B111" s="6" t="s">
        <v>1116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11</v>
      </c>
    </row>
    <row r="112" spans="1:37" ht="15" customHeight="1" x14ac:dyDescent="0.25">
      <c r="B112" s="6" t="s">
        <v>1117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11</v>
      </c>
    </row>
    <row r="113" spans="1:37" ht="15" customHeight="1" x14ac:dyDescent="0.25">
      <c r="A113" s="30" t="s">
        <v>158</v>
      </c>
      <c r="B113" s="6" t="s">
        <v>42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11</v>
      </c>
    </row>
    <row r="114" spans="1:37" ht="15" customHeight="1" x14ac:dyDescent="0.25">
      <c r="A114" s="30" t="s">
        <v>157</v>
      </c>
      <c r="B114" s="6" t="s">
        <v>40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0" t="s">
        <v>156</v>
      </c>
      <c r="B115" s="6" t="s">
        <v>38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11</v>
      </c>
    </row>
    <row r="116" spans="1:37" ht="15" customHeight="1" x14ac:dyDescent="0.25">
      <c r="A116" s="30" t="s">
        <v>155</v>
      </c>
      <c r="B116" s="6" t="s">
        <v>36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0" t="s">
        <v>154</v>
      </c>
      <c r="B117" s="6" t="s">
        <v>34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11</v>
      </c>
    </row>
    <row r="118" spans="1:37" ht="15" customHeight="1" x14ac:dyDescent="0.25">
      <c r="A118" s="30" t="s">
        <v>153</v>
      </c>
      <c r="B118" s="6" t="s">
        <v>32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11</v>
      </c>
    </row>
    <row r="119" spans="1:37" ht="15" customHeight="1" x14ac:dyDescent="0.25">
      <c r="A119" s="30" t="s">
        <v>152</v>
      </c>
      <c r="B119" s="6" t="s">
        <v>1118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11</v>
      </c>
    </row>
    <row r="120" spans="1:37" ht="15" customHeight="1" x14ac:dyDescent="0.25">
      <c r="A120" s="30" t="s">
        <v>151</v>
      </c>
      <c r="B120" s="6" t="s">
        <v>1119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11</v>
      </c>
    </row>
    <row r="121" spans="1:37" ht="15" customHeight="1" x14ac:dyDescent="0.25">
      <c r="A121" s="30" t="s">
        <v>150</v>
      </c>
    </row>
    <row r="122" spans="1:37" ht="15" customHeight="1" x14ac:dyDescent="0.25">
      <c r="A122" s="30" t="s">
        <v>149</v>
      </c>
      <c r="B122" s="4" t="s">
        <v>172</v>
      </c>
    </row>
    <row r="123" spans="1:37" ht="15" customHeight="1" x14ac:dyDescent="0.25">
      <c r="A123" s="30" t="s">
        <v>148</v>
      </c>
      <c r="B123" s="6" t="s">
        <v>54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11</v>
      </c>
    </row>
    <row r="124" spans="1:37" ht="15" customHeight="1" x14ac:dyDescent="0.25">
      <c r="A124" s="30" t="s">
        <v>147</v>
      </c>
      <c r="B124" s="6" t="s">
        <v>52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11</v>
      </c>
    </row>
    <row r="125" spans="1:37" ht="15" customHeight="1" x14ac:dyDescent="0.25">
      <c r="B125" s="6" t="s">
        <v>50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0" t="s">
        <v>145</v>
      </c>
      <c r="B126" s="6" t="s">
        <v>48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11</v>
      </c>
    </row>
    <row r="127" spans="1:37" ht="15" customHeight="1" x14ac:dyDescent="0.25">
      <c r="A127" s="30" t="s">
        <v>144</v>
      </c>
      <c r="B127" s="6" t="s">
        <v>46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0" t="s">
        <v>143</v>
      </c>
      <c r="B128" s="6" t="s">
        <v>44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11</v>
      </c>
    </row>
    <row r="129" spans="1:37" ht="15" customHeight="1" x14ac:dyDescent="0.25">
      <c r="A129" s="30" t="s">
        <v>142</v>
      </c>
      <c r="B129" s="6" t="s">
        <v>1116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11</v>
      </c>
    </row>
    <row r="130" spans="1:37" ht="15" customHeight="1" x14ac:dyDescent="0.25">
      <c r="A130" s="30" t="s">
        <v>141</v>
      </c>
      <c r="B130" s="6" t="s">
        <v>1117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11</v>
      </c>
    </row>
    <row r="131" spans="1:37" ht="15" customHeight="1" x14ac:dyDescent="0.25">
      <c r="A131" s="30" t="s">
        <v>140</v>
      </c>
      <c r="B131" s="6" t="s">
        <v>42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11</v>
      </c>
    </row>
    <row r="132" spans="1:37" ht="15" customHeight="1" x14ac:dyDescent="0.25">
      <c r="A132" s="30" t="s">
        <v>139</v>
      </c>
      <c r="B132" s="6" t="s">
        <v>40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0" t="s">
        <v>138</v>
      </c>
      <c r="B133" s="6" t="s">
        <v>38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11</v>
      </c>
    </row>
    <row r="134" spans="1:37" ht="15" customHeight="1" x14ac:dyDescent="0.25">
      <c r="A134" s="30" t="s">
        <v>137</v>
      </c>
      <c r="B134" s="6" t="s">
        <v>36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0" t="s">
        <v>136</v>
      </c>
      <c r="B135" s="6" t="s">
        <v>34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11</v>
      </c>
    </row>
    <row r="136" spans="1:37" ht="15" customHeight="1" x14ac:dyDescent="0.25">
      <c r="A136" s="30" t="s">
        <v>135</v>
      </c>
      <c r="B136" s="6" t="s">
        <v>32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11</v>
      </c>
    </row>
    <row r="137" spans="1:37" ht="15" customHeight="1" x14ac:dyDescent="0.25">
      <c r="A137" s="30" t="s">
        <v>134</v>
      </c>
      <c r="B137" s="6" t="s">
        <v>1118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11</v>
      </c>
    </row>
    <row r="138" spans="1:37" ht="15" customHeight="1" x14ac:dyDescent="0.25">
      <c r="B138" s="6" t="s">
        <v>1119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11</v>
      </c>
    </row>
    <row r="140" spans="1:37" ht="15" customHeight="1" x14ac:dyDescent="0.25">
      <c r="A140" s="30" t="s">
        <v>132</v>
      </c>
      <c r="B140" s="4" t="s">
        <v>159</v>
      </c>
    </row>
    <row r="141" spans="1:37" ht="15" customHeight="1" x14ac:dyDescent="0.25">
      <c r="A141" s="30" t="s">
        <v>131</v>
      </c>
      <c r="B141" s="6" t="s">
        <v>54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11</v>
      </c>
    </row>
    <row r="142" spans="1:37" ht="15" customHeight="1" x14ac:dyDescent="0.25">
      <c r="A142" s="30" t="s">
        <v>130</v>
      </c>
      <c r="B142" s="6" t="s">
        <v>52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11</v>
      </c>
    </row>
    <row r="143" spans="1:37" ht="15" customHeight="1" x14ac:dyDescent="0.25">
      <c r="A143" s="30" t="s">
        <v>129</v>
      </c>
      <c r="B143" s="6" t="s">
        <v>50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11</v>
      </c>
    </row>
    <row r="144" spans="1:37" ht="15" customHeight="1" x14ac:dyDescent="0.25">
      <c r="A144" s="30" t="s">
        <v>128</v>
      </c>
      <c r="B144" s="6" t="s">
        <v>48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11</v>
      </c>
    </row>
    <row r="145" spans="1:37" ht="15" customHeight="1" x14ac:dyDescent="0.25">
      <c r="A145" s="30" t="s">
        <v>127</v>
      </c>
      <c r="B145" s="6" t="s">
        <v>46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0" t="s">
        <v>126</v>
      </c>
      <c r="B146" s="6" t="s">
        <v>44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11</v>
      </c>
    </row>
    <row r="147" spans="1:37" ht="15" customHeight="1" x14ac:dyDescent="0.25">
      <c r="A147" s="30" t="s">
        <v>125</v>
      </c>
      <c r="B147" s="6" t="s">
        <v>1116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11</v>
      </c>
    </row>
    <row r="148" spans="1:37" ht="15" customHeight="1" x14ac:dyDescent="0.25">
      <c r="A148" s="30" t="s">
        <v>124</v>
      </c>
      <c r="B148" s="6" t="s">
        <v>1117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11</v>
      </c>
    </row>
    <row r="149" spans="1:37" ht="15" customHeight="1" x14ac:dyDescent="0.25">
      <c r="A149" s="30" t="s">
        <v>123</v>
      </c>
      <c r="B149" s="6" t="s">
        <v>42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11</v>
      </c>
    </row>
    <row r="150" spans="1:37" ht="15" customHeight="1" x14ac:dyDescent="0.25">
      <c r="A150" s="30" t="s">
        <v>122</v>
      </c>
      <c r="B150" s="6" t="s">
        <v>40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0" t="s">
        <v>121</v>
      </c>
      <c r="B151" s="6" t="s">
        <v>38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11</v>
      </c>
    </row>
    <row r="152" spans="1:37" ht="15" customHeight="1" x14ac:dyDescent="0.25">
      <c r="B152" s="6" t="s">
        <v>36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34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11</v>
      </c>
    </row>
    <row r="154" spans="1:37" ht="15" customHeight="1" x14ac:dyDescent="0.25">
      <c r="A154" s="30" t="s">
        <v>119</v>
      </c>
      <c r="B154" s="6" t="s">
        <v>32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11</v>
      </c>
    </row>
    <row r="155" spans="1:37" ht="15" customHeight="1" x14ac:dyDescent="0.25">
      <c r="A155" s="30" t="s">
        <v>118</v>
      </c>
      <c r="B155" s="6" t="s">
        <v>1118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11</v>
      </c>
    </row>
    <row r="156" spans="1:37" ht="15" customHeight="1" x14ac:dyDescent="0.25">
      <c r="A156" s="30" t="s">
        <v>117</v>
      </c>
      <c r="B156" s="6" t="s">
        <v>1119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11</v>
      </c>
    </row>
    <row r="157" spans="1:37" ht="15" customHeight="1" x14ac:dyDescent="0.25">
      <c r="A157" s="30" t="s">
        <v>116</v>
      </c>
      <c r="B157" s="4" t="s">
        <v>146</v>
      </c>
    </row>
    <row r="158" spans="1:37" ht="15" customHeight="1" x14ac:dyDescent="0.25">
      <c r="A158" s="30" t="s">
        <v>115</v>
      </c>
      <c r="B158" s="6" t="s">
        <v>54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11</v>
      </c>
    </row>
    <row r="159" spans="1:37" ht="15" customHeight="1" x14ac:dyDescent="0.25">
      <c r="A159" s="30" t="s">
        <v>114</v>
      </c>
      <c r="B159" s="6" t="s">
        <v>52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11</v>
      </c>
    </row>
    <row r="160" spans="1:37" ht="15" customHeight="1" x14ac:dyDescent="0.25">
      <c r="A160" s="30" t="s">
        <v>113</v>
      </c>
      <c r="B160" s="6" t="s">
        <v>50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0" t="s">
        <v>112</v>
      </c>
      <c r="B161" s="6" t="s">
        <v>48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0" t="s">
        <v>111</v>
      </c>
      <c r="B162" s="6" t="s">
        <v>46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0" t="s">
        <v>110</v>
      </c>
      <c r="B163" s="6" t="s">
        <v>44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11</v>
      </c>
    </row>
    <row r="164" spans="1:37" ht="15" customHeight="1" x14ac:dyDescent="0.25">
      <c r="A164" s="30" t="s">
        <v>109</v>
      </c>
      <c r="B164" s="6" t="s">
        <v>1116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11</v>
      </c>
    </row>
    <row r="165" spans="1:37" ht="15" customHeight="1" x14ac:dyDescent="0.25">
      <c r="A165" s="30" t="s">
        <v>108</v>
      </c>
      <c r="B165" s="6" t="s">
        <v>1117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11</v>
      </c>
    </row>
    <row r="166" spans="1:37" ht="15" customHeight="1" x14ac:dyDescent="0.25">
      <c r="B166" s="6" t="s">
        <v>42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11</v>
      </c>
    </row>
    <row r="167" spans="1:37" ht="15" customHeight="1" x14ac:dyDescent="0.25">
      <c r="B167" s="6" t="s">
        <v>40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0" t="s">
        <v>55</v>
      </c>
      <c r="B168" s="6" t="s">
        <v>38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11</v>
      </c>
    </row>
    <row r="169" spans="1:37" ht="15" customHeight="1" x14ac:dyDescent="0.25">
      <c r="A169" s="30" t="s">
        <v>53</v>
      </c>
      <c r="B169" s="6" t="s">
        <v>36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0" t="s">
        <v>51</v>
      </c>
      <c r="B170" s="6" t="s">
        <v>34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11</v>
      </c>
    </row>
    <row r="171" spans="1:37" ht="15" customHeight="1" x14ac:dyDescent="0.25">
      <c r="A171" s="30" t="s">
        <v>49</v>
      </c>
      <c r="B171" s="6" t="s">
        <v>32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11</v>
      </c>
    </row>
    <row r="172" spans="1:37" ht="15" customHeight="1" x14ac:dyDescent="0.25">
      <c r="A172" s="30" t="s">
        <v>47</v>
      </c>
      <c r="B172" s="6" t="s">
        <v>1118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11</v>
      </c>
    </row>
    <row r="173" spans="1:37" ht="15" customHeight="1" x14ac:dyDescent="0.25">
      <c r="A173" s="30" t="s">
        <v>45</v>
      </c>
      <c r="B173" s="6" t="s">
        <v>1119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11</v>
      </c>
    </row>
    <row r="174" spans="1:37" ht="15" customHeight="1" x14ac:dyDescent="0.25">
      <c r="A174" s="30" t="s">
        <v>43</v>
      </c>
    </row>
    <row r="175" spans="1:37" ht="15" customHeight="1" x14ac:dyDescent="0.25">
      <c r="A175" s="30" t="s">
        <v>41</v>
      </c>
      <c r="B175" s="4" t="s">
        <v>133</v>
      </c>
    </row>
    <row r="176" spans="1:37" ht="15" customHeight="1" x14ac:dyDescent="0.25">
      <c r="A176" s="30" t="s">
        <v>39</v>
      </c>
      <c r="B176" s="6" t="s">
        <v>54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0" t="s">
        <v>37</v>
      </c>
      <c r="B177" s="6" t="s">
        <v>52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0" t="s">
        <v>35</v>
      </c>
      <c r="B178" s="6" t="s">
        <v>50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0" t="s">
        <v>33</v>
      </c>
      <c r="B179" s="6" t="s">
        <v>48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46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11</v>
      </c>
    </row>
    <row r="181" spans="1:37" ht="15" customHeight="1" x14ac:dyDescent="0.25">
      <c r="B181" s="6" t="s">
        <v>44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0" t="s">
        <v>106</v>
      </c>
      <c r="B182" s="6" t="s">
        <v>1116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11</v>
      </c>
    </row>
    <row r="183" spans="1:37" ht="15" customHeight="1" x14ac:dyDescent="0.25">
      <c r="A183" s="30" t="s">
        <v>105</v>
      </c>
      <c r="B183" s="6" t="s">
        <v>1117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0" t="s">
        <v>104</v>
      </c>
      <c r="B184" s="6" t="s">
        <v>42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11</v>
      </c>
    </row>
    <row r="185" spans="1:37" ht="15" customHeight="1" x14ac:dyDescent="0.25">
      <c r="A185" s="30" t="s">
        <v>103</v>
      </c>
      <c r="B185" s="6" t="s">
        <v>40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11</v>
      </c>
    </row>
    <row r="186" spans="1:37" ht="15" customHeight="1" x14ac:dyDescent="0.25">
      <c r="A186" s="30" t="s">
        <v>102</v>
      </c>
      <c r="B186" s="6" t="s">
        <v>38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0" t="s">
        <v>101</v>
      </c>
      <c r="B187" s="6" t="s">
        <v>36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11</v>
      </c>
    </row>
    <row r="188" spans="1:37" ht="15" customHeight="1" x14ac:dyDescent="0.25">
      <c r="A188" s="30" t="s">
        <v>100</v>
      </c>
      <c r="B188" s="6" t="s">
        <v>34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11</v>
      </c>
    </row>
    <row r="189" spans="1:37" ht="15" customHeight="1" x14ac:dyDescent="0.25">
      <c r="A189" s="30" t="s">
        <v>99</v>
      </c>
      <c r="B189" s="6" t="s">
        <v>32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11</v>
      </c>
    </row>
    <row r="190" spans="1:37" ht="15" customHeight="1" x14ac:dyDescent="0.25">
      <c r="A190" s="30" t="s">
        <v>98</v>
      </c>
      <c r="B190" s="6" t="s">
        <v>1118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11</v>
      </c>
    </row>
    <row r="191" spans="1:37" ht="15" customHeight="1" x14ac:dyDescent="0.25">
      <c r="A191" s="30" t="s">
        <v>97</v>
      </c>
      <c r="B191" s="6" t="s">
        <v>1119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11</v>
      </c>
    </row>
    <row r="192" spans="1:37" ht="15" customHeight="1" x14ac:dyDescent="0.25">
      <c r="A192" s="30" t="s">
        <v>96</v>
      </c>
    </row>
    <row r="193" spans="1:37" ht="15" customHeight="1" x14ac:dyDescent="0.25">
      <c r="A193" s="30" t="s">
        <v>95</v>
      </c>
      <c r="B193" s="4" t="s">
        <v>120</v>
      </c>
    </row>
    <row r="194" spans="1:37" ht="15" customHeight="1" x14ac:dyDescent="0.25">
      <c r="B194" s="6" t="s">
        <v>54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11</v>
      </c>
    </row>
    <row r="195" spans="1:37" ht="15" customHeight="1" x14ac:dyDescent="0.25">
      <c r="B195" s="6" t="s">
        <v>52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11</v>
      </c>
    </row>
    <row r="196" spans="1:37" ht="15" customHeight="1" x14ac:dyDescent="0.25">
      <c r="A196" s="30" t="s">
        <v>93</v>
      </c>
      <c r="B196" s="6" t="s">
        <v>50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0" t="s">
        <v>92</v>
      </c>
      <c r="B197" s="6" t="s">
        <v>48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0" t="s">
        <v>91</v>
      </c>
      <c r="B198" s="6" t="s">
        <v>46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0" t="s">
        <v>90</v>
      </c>
      <c r="B199" s="6" t="s">
        <v>44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0" t="s">
        <v>89</v>
      </c>
      <c r="B200" s="6" t="s">
        <v>1116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0" t="s">
        <v>88</v>
      </c>
      <c r="B201" s="6" t="s">
        <v>1117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0" t="s">
        <v>87</v>
      </c>
      <c r="B202" s="6" t="s">
        <v>42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11</v>
      </c>
    </row>
    <row r="203" spans="1:37" ht="15" customHeight="1" x14ac:dyDescent="0.25">
      <c r="A203" s="30" t="s">
        <v>86</v>
      </c>
      <c r="B203" s="6" t="s">
        <v>40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11</v>
      </c>
    </row>
    <row r="204" spans="1:37" ht="15" customHeight="1" x14ac:dyDescent="0.25">
      <c r="A204" s="30" t="s">
        <v>85</v>
      </c>
      <c r="B204" s="6" t="s">
        <v>38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11</v>
      </c>
    </row>
    <row r="205" spans="1:37" ht="15" customHeight="1" x14ac:dyDescent="0.25">
      <c r="A205" s="30" t="s">
        <v>84</v>
      </c>
      <c r="B205" s="6" t="s">
        <v>36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11</v>
      </c>
    </row>
    <row r="206" spans="1:37" ht="15" customHeight="1" x14ac:dyDescent="0.25">
      <c r="A206" s="30" t="s">
        <v>83</v>
      </c>
      <c r="B206" s="6" t="s">
        <v>34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11</v>
      </c>
    </row>
    <row r="207" spans="1:37" ht="15" customHeight="1" x14ac:dyDescent="0.25">
      <c r="A207" s="30" t="s">
        <v>82</v>
      </c>
      <c r="B207" s="6" t="s">
        <v>32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11</v>
      </c>
    </row>
    <row r="208" spans="1:37" ht="15" customHeight="1" x14ac:dyDescent="0.25">
      <c r="B208" s="6" t="s">
        <v>1118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11</v>
      </c>
    </row>
    <row r="209" spans="1:37" ht="15" customHeight="1" x14ac:dyDescent="0.25">
      <c r="B209" s="6" t="s">
        <v>1119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11</v>
      </c>
    </row>
    <row r="210" spans="1:37" ht="15" customHeight="1" x14ac:dyDescent="0.25">
      <c r="A210" s="30" t="s">
        <v>80</v>
      </c>
      <c r="D210" s="34"/>
    </row>
    <row r="211" spans="1:37" ht="15" customHeight="1" x14ac:dyDescent="0.25">
      <c r="A211" s="30" t="s">
        <v>79</v>
      </c>
      <c r="B211" s="4" t="s">
        <v>1092</v>
      </c>
    </row>
    <row r="212" spans="1:37" ht="15" customHeight="1" x14ac:dyDescent="0.25">
      <c r="A212" s="30" t="s">
        <v>78</v>
      </c>
      <c r="B212" s="6" t="s">
        <v>54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11</v>
      </c>
    </row>
    <row r="213" spans="1:37" ht="15" customHeight="1" x14ac:dyDescent="0.25">
      <c r="A213" s="30" t="s">
        <v>77</v>
      </c>
      <c r="B213" s="6" t="s">
        <v>52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11</v>
      </c>
    </row>
    <row r="214" spans="1:37" ht="15" customHeight="1" x14ac:dyDescent="0.25">
      <c r="A214" s="30" t="s">
        <v>76</v>
      </c>
      <c r="B214" s="6" t="s">
        <v>50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11</v>
      </c>
    </row>
    <row r="215" spans="1:37" ht="15" customHeight="1" x14ac:dyDescent="0.25">
      <c r="A215" s="30" t="s">
        <v>75</v>
      </c>
      <c r="B215" s="6" t="s">
        <v>48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0" t="s">
        <v>74</v>
      </c>
      <c r="B216" s="6" t="s">
        <v>46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0" t="s">
        <v>73</v>
      </c>
      <c r="B217" s="6" t="s">
        <v>44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11</v>
      </c>
    </row>
    <row r="218" spans="1:37" ht="15" customHeight="1" x14ac:dyDescent="0.25">
      <c r="A218" s="30" t="s">
        <v>72</v>
      </c>
      <c r="B218" s="6" t="s">
        <v>1116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0" t="s">
        <v>71</v>
      </c>
      <c r="B219" s="6" t="s">
        <v>1117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0" t="s">
        <v>70</v>
      </c>
      <c r="B220" s="6" t="s">
        <v>42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11</v>
      </c>
    </row>
    <row r="221" spans="1:37" ht="15" customHeight="1" x14ac:dyDescent="0.25">
      <c r="A221" s="30" t="s">
        <v>69</v>
      </c>
      <c r="B221" s="6" t="s">
        <v>40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11</v>
      </c>
    </row>
    <row r="222" spans="1:37" ht="15" customHeight="1" x14ac:dyDescent="0.25">
      <c r="B222" s="6" t="s">
        <v>38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11</v>
      </c>
    </row>
    <row r="223" spans="1:37" ht="15" customHeight="1" x14ac:dyDescent="0.25">
      <c r="B223" s="6" t="s">
        <v>36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11</v>
      </c>
    </row>
    <row r="224" spans="1:37" ht="15" customHeight="1" x14ac:dyDescent="0.25">
      <c r="A224" s="30" t="s">
        <v>67</v>
      </c>
      <c r="B224" s="6" t="s">
        <v>34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11</v>
      </c>
    </row>
    <row r="225" spans="1:37" ht="15" customHeight="1" x14ac:dyDescent="0.25">
      <c r="A225" s="30" t="s">
        <v>66</v>
      </c>
      <c r="B225" s="6" t="s">
        <v>32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11</v>
      </c>
    </row>
    <row r="226" spans="1:37" ht="15" customHeight="1" x14ac:dyDescent="0.25">
      <c r="A226" s="30" t="s">
        <v>65</v>
      </c>
      <c r="B226" s="6" t="s">
        <v>1118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11</v>
      </c>
    </row>
    <row r="227" spans="1:37" ht="15" customHeight="1" x14ac:dyDescent="0.25">
      <c r="A227" s="30" t="s">
        <v>64</v>
      </c>
      <c r="B227" s="6" t="s">
        <v>1119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11</v>
      </c>
    </row>
    <row r="228" spans="1:37" ht="15" customHeight="1" x14ac:dyDescent="0.25">
      <c r="A228" s="30" t="s">
        <v>63</v>
      </c>
    </row>
    <row r="229" spans="1:37" ht="15" customHeight="1" x14ac:dyDescent="0.25">
      <c r="A229" s="30" t="s">
        <v>62</v>
      </c>
      <c r="B229" s="4" t="s">
        <v>107</v>
      </c>
    </row>
    <row r="230" spans="1:37" ht="15" customHeight="1" x14ac:dyDescent="0.25">
      <c r="A230" s="30" t="s">
        <v>61</v>
      </c>
      <c r="B230" s="6" t="s">
        <v>54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11</v>
      </c>
    </row>
    <row r="231" spans="1:37" ht="15" customHeight="1" x14ac:dyDescent="0.25">
      <c r="A231" s="30" t="s">
        <v>60</v>
      </c>
      <c r="B231" s="6" t="s">
        <v>52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11</v>
      </c>
    </row>
    <row r="232" spans="1:37" ht="15" customHeight="1" x14ac:dyDescent="0.25">
      <c r="A232" s="30" t="s">
        <v>59</v>
      </c>
      <c r="B232" s="6" t="s">
        <v>50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11</v>
      </c>
    </row>
    <row r="233" spans="1:37" ht="15" customHeight="1" x14ac:dyDescent="0.25">
      <c r="A233" s="30" t="s">
        <v>58</v>
      </c>
      <c r="B233" s="6" t="s">
        <v>48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11</v>
      </c>
    </row>
    <row r="234" spans="1:37" ht="15" customHeight="1" x14ac:dyDescent="0.25">
      <c r="A234" s="30" t="s">
        <v>57</v>
      </c>
      <c r="B234" s="6" t="s">
        <v>46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11</v>
      </c>
    </row>
    <row r="235" spans="1:37" ht="15" customHeight="1" x14ac:dyDescent="0.25">
      <c r="A235" s="30" t="s">
        <v>56</v>
      </c>
      <c r="B235" s="6" t="s">
        <v>44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11</v>
      </c>
    </row>
    <row r="236" spans="1:37" ht="15" customHeight="1" x14ac:dyDescent="0.25">
      <c r="B236" s="6" t="s">
        <v>1116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11</v>
      </c>
    </row>
    <row r="237" spans="1:37" ht="15" customHeight="1" x14ac:dyDescent="0.25">
      <c r="B237" s="6" t="s">
        <v>1117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11</v>
      </c>
    </row>
    <row r="238" spans="1:37" ht="15" customHeight="1" x14ac:dyDescent="0.25">
      <c r="A238" s="30" t="s">
        <v>30</v>
      </c>
      <c r="B238" s="6" t="s">
        <v>42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11</v>
      </c>
    </row>
    <row r="239" spans="1:37" ht="15" customHeight="1" x14ac:dyDescent="0.25">
      <c r="A239" s="30" t="s">
        <v>28</v>
      </c>
      <c r="B239" s="6" t="s">
        <v>40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11</v>
      </c>
    </row>
    <row r="240" spans="1:37" ht="15" customHeight="1" x14ac:dyDescent="0.25">
      <c r="A240" s="30" t="s">
        <v>26</v>
      </c>
      <c r="B240" s="6" t="s">
        <v>38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11</v>
      </c>
    </row>
    <row r="241" spans="2:37" ht="15" customHeight="1" x14ac:dyDescent="0.25">
      <c r="B241" s="6" t="s">
        <v>36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11</v>
      </c>
    </row>
    <row r="242" spans="2:37" ht="15" customHeight="1" x14ac:dyDescent="0.25">
      <c r="B242" s="6" t="s">
        <v>34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11</v>
      </c>
    </row>
    <row r="243" spans="2:37" ht="15" customHeight="1" x14ac:dyDescent="0.25">
      <c r="B243" s="6" t="s">
        <v>32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11</v>
      </c>
    </row>
    <row r="244" spans="2:37" ht="15" customHeight="1" x14ac:dyDescent="0.25">
      <c r="B244" s="6" t="s">
        <v>1118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11</v>
      </c>
    </row>
    <row r="245" spans="2:37" ht="15" customHeight="1" x14ac:dyDescent="0.25">
      <c r="B245" s="6" t="s">
        <v>1119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11</v>
      </c>
    </row>
    <row r="247" spans="2:37" ht="15" customHeight="1" x14ac:dyDescent="0.25">
      <c r="B247" s="4" t="s">
        <v>94</v>
      </c>
    </row>
    <row r="248" spans="2:37" ht="15" customHeight="1" x14ac:dyDescent="0.25">
      <c r="B248" s="6" t="s">
        <v>54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11</v>
      </c>
    </row>
    <row r="249" spans="2:37" ht="15" customHeight="1" x14ac:dyDescent="0.25">
      <c r="B249" s="6" t="s">
        <v>52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50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48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46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44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1116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1117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42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11</v>
      </c>
    </row>
    <row r="257" spans="2:37" ht="15" customHeight="1" x14ac:dyDescent="0.25">
      <c r="B257" s="6" t="s">
        <v>40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38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11</v>
      </c>
    </row>
    <row r="259" spans="2:37" ht="15" customHeight="1" x14ac:dyDescent="0.25">
      <c r="B259" s="6" t="s">
        <v>36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34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32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1118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1119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81</v>
      </c>
    </row>
    <row r="266" spans="2:37" ht="15" customHeight="1" x14ac:dyDescent="0.25">
      <c r="B266" s="6" t="s">
        <v>54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11</v>
      </c>
    </row>
    <row r="267" spans="2:37" ht="15" customHeight="1" x14ac:dyDescent="0.25">
      <c r="B267" s="6" t="s">
        <v>52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11</v>
      </c>
    </row>
    <row r="268" spans="2:37" ht="15" customHeight="1" x14ac:dyDescent="0.25">
      <c r="B268" s="6" t="s">
        <v>50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11</v>
      </c>
    </row>
    <row r="269" spans="2:37" ht="15" customHeight="1" x14ac:dyDescent="0.25">
      <c r="B269" s="6" t="s">
        <v>48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11</v>
      </c>
    </row>
    <row r="270" spans="2:37" ht="15" customHeight="1" x14ac:dyDescent="0.25">
      <c r="B270" s="6" t="s">
        <v>46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11</v>
      </c>
    </row>
    <row r="271" spans="2:37" ht="15" customHeight="1" x14ac:dyDescent="0.25">
      <c r="B271" s="6" t="s">
        <v>44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11</v>
      </c>
    </row>
    <row r="272" spans="2:37" ht="15" customHeight="1" x14ac:dyDescent="0.25">
      <c r="B272" s="6" t="s">
        <v>1116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11</v>
      </c>
    </row>
    <row r="273" spans="2:37" ht="15" customHeight="1" x14ac:dyDescent="0.25">
      <c r="B273" s="6" t="s">
        <v>1117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11</v>
      </c>
    </row>
    <row r="274" spans="2:37" ht="15" customHeight="1" x14ac:dyDescent="0.25">
      <c r="B274" s="6" t="s">
        <v>42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11</v>
      </c>
    </row>
    <row r="275" spans="2:37" ht="15" customHeight="1" x14ac:dyDescent="0.25">
      <c r="B275" s="6" t="s">
        <v>40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11</v>
      </c>
    </row>
    <row r="276" spans="2:37" ht="15" customHeight="1" x14ac:dyDescent="0.25">
      <c r="B276" s="6" t="s">
        <v>38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11</v>
      </c>
    </row>
    <row r="277" spans="2:37" ht="15" customHeight="1" x14ac:dyDescent="0.25">
      <c r="B277" s="6" t="s">
        <v>36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11</v>
      </c>
    </row>
    <row r="278" spans="2:37" ht="15" customHeight="1" x14ac:dyDescent="0.25">
      <c r="B278" s="6" t="s">
        <v>34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11</v>
      </c>
    </row>
    <row r="279" spans="2:37" ht="15" customHeight="1" x14ac:dyDescent="0.25">
      <c r="B279" s="6" t="s">
        <v>32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11</v>
      </c>
    </row>
    <row r="280" spans="2:37" ht="15" customHeight="1" x14ac:dyDescent="0.25">
      <c r="B280" s="6" t="s">
        <v>1118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11</v>
      </c>
    </row>
    <row r="281" spans="2:37" ht="15" customHeight="1" x14ac:dyDescent="0.25">
      <c r="B281" s="6" t="s">
        <v>1119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11</v>
      </c>
    </row>
    <row r="283" spans="2:37" ht="15" customHeight="1" x14ac:dyDescent="0.25">
      <c r="B283" s="4" t="s">
        <v>68</v>
      </c>
    </row>
    <row r="284" spans="2:37" ht="15" customHeight="1" x14ac:dyDescent="0.25">
      <c r="B284" s="6" t="s">
        <v>54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11</v>
      </c>
    </row>
    <row r="285" spans="2:37" ht="15" customHeight="1" x14ac:dyDescent="0.25">
      <c r="B285" s="6" t="s">
        <v>52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50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11</v>
      </c>
    </row>
    <row r="287" spans="2:37" ht="15" customHeight="1" x14ac:dyDescent="0.25">
      <c r="B287" s="6" t="s">
        <v>48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46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44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11</v>
      </c>
    </row>
    <row r="290" spans="2:37" ht="15" customHeight="1" x14ac:dyDescent="0.25">
      <c r="B290" s="6" t="s">
        <v>1116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11</v>
      </c>
    </row>
    <row r="291" spans="2:37" ht="15" customHeight="1" x14ac:dyDescent="0.25">
      <c r="B291" s="6" t="s">
        <v>1117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11</v>
      </c>
    </row>
    <row r="292" spans="2:37" ht="15" customHeight="1" x14ac:dyDescent="0.25">
      <c r="B292" s="6" t="s">
        <v>42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11</v>
      </c>
    </row>
    <row r="293" spans="2:37" ht="15" customHeight="1" x14ac:dyDescent="0.25">
      <c r="B293" s="6" t="s">
        <v>40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11</v>
      </c>
    </row>
    <row r="294" spans="2:37" ht="15" customHeight="1" x14ac:dyDescent="0.25">
      <c r="B294" s="6" t="s">
        <v>38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11</v>
      </c>
    </row>
    <row r="296" spans="2:37" ht="15" customHeight="1" x14ac:dyDescent="0.25">
      <c r="B296" s="6" t="s">
        <v>34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11</v>
      </c>
    </row>
    <row r="297" spans="2:37" ht="15" customHeight="1" x14ac:dyDescent="0.25">
      <c r="B297" s="6" t="s">
        <v>32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11</v>
      </c>
    </row>
    <row r="298" spans="2:37" ht="15" customHeight="1" x14ac:dyDescent="0.25">
      <c r="B298" s="6" t="s">
        <v>1118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11</v>
      </c>
    </row>
    <row r="299" spans="2:37" ht="15" customHeight="1" x14ac:dyDescent="0.25">
      <c r="B299" s="6" t="s">
        <v>1119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11</v>
      </c>
    </row>
    <row r="301" spans="2:37" ht="15" customHeight="1" x14ac:dyDescent="0.25">
      <c r="B301" s="4" t="s">
        <v>31</v>
      </c>
    </row>
    <row r="302" spans="2:37" ht="15" customHeight="1" x14ac:dyDescent="0.25">
      <c r="B302" s="6" t="s">
        <v>29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27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25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65" t="s">
        <v>1120</v>
      </c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</row>
    <row r="307" spans="2:37" ht="15" customHeight="1" x14ac:dyDescent="0.25">
      <c r="B307" s="32" t="s">
        <v>1121</v>
      </c>
    </row>
    <row r="308" spans="2:37" ht="15" customHeight="1" x14ac:dyDescent="0.25">
      <c r="B308" s="32" t="s">
        <v>1122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topLeftCell="A151" workbookViewId="0"/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1135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1136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1137</v>
      </c>
    </row>
    <row r="18" spans="1:35" x14ac:dyDescent="0.25">
      <c r="A18" t="s">
        <v>1138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1139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1141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1140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1131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133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120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1092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5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1132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6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6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6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6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6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6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6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6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6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6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6"/>
    </row>
    <row r="233" spans="1:35" x14ac:dyDescent="0.25">
      <c r="A233" s="36" t="str">
        <f t="shared" si="46"/>
        <v xml:space="preserve">   Plug-in 40 Gasoline Hybrid</v>
      </c>
    </row>
    <row r="234" spans="1:35" x14ac:dyDescent="0.25">
      <c r="A234" s="3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6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6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6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6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6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6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6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6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6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6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6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1133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1134</v>
      </c>
      <c r="B253">
        <f t="shared" ref="B253:AI253" si="56">(SUM(SUMPRODUCT(B162:B177,B69:B84)/SUM(B162:B177)*B19,SUMPRODUCT(B87:B102,B180:B195)/SUM(B180:B195)*B20,SUMPRODUCT(B105:B120,B198:B213)/SUM(B198:B213)*B21)*10^3)*cpi_2018to2012</f>
        <v>50758.840541774327</v>
      </c>
      <c r="C253">
        <f t="shared" si="56"/>
        <v>53702.711084941737</v>
      </c>
      <c r="D253">
        <f t="shared" si="56"/>
        <v>50838.348068066392</v>
      </c>
      <c r="E253">
        <f t="shared" si="56"/>
        <v>49911.824469666884</v>
      </c>
      <c r="F253">
        <f t="shared" si="56"/>
        <v>49514.175484133055</v>
      </c>
      <c r="G253">
        <f t="shared" si="56"/>
        <v>48637.352207282172</v>
      </c>
      <c r="H253">
        <f t="shared" si="56"/>
        <v>47809.553339961974</v>
      </c>
      <c r="I253">
        <f t="shared" si="56"/>
        <v>47076.173899690126</v>
      </c>
      <c r="J253">
        <f t="shared" si="56"/>
        <v>46538.263254273814</v>
      </c>
      <c r="K253">
        <f t="shared" si="56"/>
        <v>46261.032125043355</v>
      </c>
      <c r="L253">
        <f t="shared" si="56"/>
        <v>45966.655302477469</v>
      </c>
      <c r="M253">
        <f t="shared" si="56"/>
        <v>45774.907963032201</v>
      </c>
      <c r="N253">
        <f t="shared" si="56"/>
        <v>45530.909128514963</v>
      </c>
      <c r="O253">
        <f t="shared" si="56"/>
        <v>45435.504896524959</v>
      </c>
      <c r="P253">
        <f t="shared" si="56"/>
        <v>45274.58487172889</v>
      </c>
      <c r="Q253">
        <f t="shared" si="56"/>
        <v>45154.629343834</v>
      </c>
      <c r="R253">
        <f t="shared" si="56"/>
        <v>45029.906297823407</v>
      </c>
      <c r="S253">
        <f t="shared" si="56"/>
        <v>44841.857482285741</v>
      </c>
      <c r="T253">
        <f t="shared" si="56"/>
        <v>44660.038817264955</v>
      </c>
      <c r="U253">
        <f t="shared" si="56"/>
        <v>44482.004361581719</v>
      </c>
      <c r="V253">
        <f t="shared" si="56"/>
        <v>44336.200439033819</v>
      </c>
      <c r="W253">
        <f t="shared" si="56"/>
        <v>44174.450955655564</v>
      </c>
      <c r="X253">
        <f t="shared" si="56"/>
        <v>44028.268942261435</v>
      </c>
      <c r="Y253">
        <f t="shared" si="56"/>
        <v>43891.98750407451</v>
      </c>
      <c r="Z253">
        <f t="shared" si="56"/>
        <v>43875.261420489885</v>
      </c>
      <c r="AA253">
        <f t="shared" si="56"/>
        <v>43852.75473116686</v>
      </c>
      <c r="AB253">
        <f t="shared" si="56"/>
        <v>43848.939316670578</v>
      </c>
      <c r="AC253">
        <f t="shared" si="56"/>
        <v>43839.914430328041</v>
      </c>
      <c r="AD253">
        <f t="shared" si="56"/>
        <v>43825.53594666905</v>
      </c>
      <c r="AE253">
        <f t="shared" si="56"/>
        <v>43811.048837095936</v>
      </c>
      <c r="AF253">
        <f t="shared" si="56"/>
        <v>43800.082200176621</v>
      </c>
      <c r="AG253">
        <f t="shared" si="56"/>
        <v>43782.10170972818</v>
      </c>
      <c r="AH253">
        <f t="shared" si="56"/>
        <v>43776.948244857209</v>
      </c>
      <c r="AI253">
        <f t="shared" si="56"/>
        <v>43759.777987693029</v>
      </c>
    </row>
    <row r="254" spans="1:35" x14ac:dyDescent="0.25">
      <c r="A254" t="s">
        <v>1142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/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1087</v>
      </c>
    </row>
    <row r="3" spans="2:36" x14ac:dyDescent="0.25">
      <c r="B3" s="1" t="s">
        <v>250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2" t="s">
        <v>1053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2" t="s">
        <v>1054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1055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2" t="s">
        <v>1053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2" t="s">
        <v>1054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1056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1059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1060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1061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1062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1063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1064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1123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1124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1057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1058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1065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1066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1067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1068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1069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1123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1124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1070</v>
      </c>
    </row>
    <row r="32" spans="2:36" x14ac:dyDescent="0.25">
      <c r="B32" t="s">
        <v>1071</v>
      </c>
    </row>
    <row r="33" spans="2:36" x14ac:dyDescent="0.25">
      <c r="B33" t="s">
        <v>1075</v>
      </c>
    </row>
    <row r="34" spans="2:36" x14ac:dyDescent="0.25">
      <c r="B34" t="s">
        <v>1074</v>
      </c>
    </row>
    <row r="36" spans="2:36" x14ac:dyDescent="0.25">
      <c r="B36" s="1" t="s">
        <v>1072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1059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1060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1061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1062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1063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1064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1123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1124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1058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1065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1066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1067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1068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1069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1123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1124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1073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28" t="s">
        <v>1076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28" t="s">
        <v>1077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1078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1060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1061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1062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1063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1079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1123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1124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1058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1065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1066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1067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1068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1069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1123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1124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1125</v>
      </c>
    </row>
    <row r="77" spans="2:36" x14ac:dyDescent="0.25">
      <c r="B77" s="1" t="s">
        <v>1080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1059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1060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1061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1062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1063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1064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1123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1082</v>
      </c>
    </row>
    <row r="88" spans="2:36" x14ac:dyDescent="0.25">
      <c r="B88" t="s">
        <v>1084</v>
      </c>
    </row>
    <row r="89" spans="2:36" x14ac:dyDescent="0.25">
      <c r="B89" s="1" t="s">
        <v>1081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1059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1060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1061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1062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1063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1064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1058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1065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1066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1067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1068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1069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1124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1085</v>
      </c>
    </row>
    <row r="108" spans="2:36" x14ac:dyDescent="0.25">
      <c r="B108" t="s">
        <v>1086</v>
      </c>
    </row>
    <row r="109" spans="2:36" x14ac:dyDescent="0.25">
      <c r="B109" s="1" t="s">
        <v>1083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1059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1060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4.5075649630717002E-2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1061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1062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1063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1064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1123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1124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About</vt:lpstr>
      <vt:lpstr>psgr-road</vt:lpstr>
      <vt:lpstr>table 98</vt:lpstr>
      <vt:lpstr>ships-psgr</vt:lpstr>
      <vt:lpstr>AEO 39</vt:lpstr>
      <vt:lpstr>AEO 43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2017-07-01T03:43:09Z</dcterms:created>
  <dcterms:modified xsi:type="dcterms:W3CDTF">2020-04-29T12:07:35Z</dcterms:modified>
</cp:coreProperties>
</file>