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gna\Documents\Cenergia\EPS\Revisão\trans\PCiCDTdtTDM\"/>
    </mc:Choice>
  </mc:AlternateContent>
  <xr:revisionPtr revIDLastSave="0" documentId="13_ncr:1_{A46BBCB7-0593-4C8E-A8D3-B08D7B83486F}" xr6:coauthVersionLast="45" xr6:coauthVersionMax="45" xr10:uidLastSave="{00000000-0000-0000-0000-000000000000}"/>
  <bookViews>
    <workbookView xWindow="15" yWindow="0" windowWidth="20475" windowHeight="10920" xr2:uid="{00000000-000D-0000-FFFF-FFFF00000000}"/>
  </bookViews>
  <sheets>
    <sheet name="About" sheetId="1" r:id="rId1"/>
    <sheet name="Passenger Data" sheetId="10" r:id="rId2"/>
    <sheet name="Calcs" sheetId="12" r:id="rId3"/>
    <sheet name="Freight Data" sheetId="11" r:id="rId4"/>
    <sheet name="Passenger Data Brazil" sheetId="9" r:id="rId5"/>
    <sheet name="Freight Data Brazil" sheetId="8" r:id="rId6"/>
    <sheet name="Calcs Brazil" sheetId="5" r:id="rId7"/>
    <sheet name="PCiCDTdtTDM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2" l="1"/>
  <c r="C11" i="12"/>
  <c r="B11" i="12"/>
  <c r="G5" i="12"/>
  <c r="C5" i="12"/>
  <c r="B5" i="12"/>
  <c r="E5" i="12"/>
  <c r="D5" i="12"/>
  <c r="H3" i="12"/>
  <c r="J6" i="10"/>
  <c r="J5" i="10"/>
  <c r="C7" i="6"/>
  <c r="C6" i="6"/>
  <c r="C5" i="6"/>
  <c r="C4" i="6"/>
  <c r="C2" i="6"/>
  <c r="G5" i="5"/>
  <c r="C5" i="5"/>
  <c r="D5" i="5"/>
  <c r="E5" i="5"/>
  <c r="F5" i="5"/>
  <c r="B5" i="5"/>
  <c r="D11" i="5"/>
  <c r="E11" i="5"/>
  <c r="F11" i="5"/>
  <c r="H11" i="5"/>
  <c r="H5" i="5"/>
  <c r="H10" i="5"/>
  <c r="H9" i="5"/>
  <c r="C11" i="5"/>
  <c r="D10" i="5"/>
  <c r="D9" i="5"/>
  <c r="F10" i="5"/>
  <c r="E10" i="5"/>
  <c r="F9" i="5"/>
  <c r="E9" i="5"/>
  <c r="H4" i="12" l="1"/>
  <c r="H5" i="12" s="1"/>
  <c r="D9" i="12"/>
  <c r="D11" i="12" s="1"/>
  <c r="C10" i="5" l="1"/>
  <c r="C9" i="5"/>
  <c r="O11" i="9"/>
  <c r="D4" i="5" s="1"/>
  <c r="N11" i="9"/>
  <c r="F4" i="5" s="1"/>
  <c r="M11" i="9"/>
  <c r="E4" i="5" s="1"/>
  <c r="O10" i="9"/>
  <c r="D3" i="5" s="1"/>
  <c r="N10" i="9"/>
  <c r="F3" i="5" s="1"/>
  <c r="M10" i="9"/>
  <c r="E3" i="5" s="1"/>
  <c r="B22" i="9" l="1"/>
  <c r="C23" i="9" s="1"/>
  <c r="L11" i="9" l="1"/>
  <c r="C4" i="5" s="1"/>
  <c r="L10" i="9"/>
  <c r="C3" i="5" s="1"/>
  <c r="C21" i="9"/>
  <c r="C22" i="9"/>
  <c r="C3" i="6"/>
  <c r="J10" i="9" l="1"/>
  <c r="J11" i="9"/>
  <c r="K11" i="9"/>
  <c r="B4" i="5" s="1"/>
  <c r="K10" i="9"/>
  <c r="B3" i="5" s="1"/>
  <c r="B6" i="6"/>
  <c r="G4" i="5" l="1"/>
  <c r="H4" i="5" s="1"/>
  <c r="P11" i="9"/>
  <c r="P10" i="9"/>
  <c r="G3" i="5"/>
  <c r="H3" i="5" s="1"/>
  <c r="B7" i="6" l="1"/>
  <c r="B5" i="6"/>
  <c r="B4" i="6"/>
  <c r="B2" i="6"/>
  <c r="B3" i="6"/>
</calcChain>
</file>

<file path=xl/sharedStrings.xml><?xml version="1.0" encoding="utf-8"?>
<sst xmlns="http://schemas.openxmlformats.org/spreadsheetml/2006/main" count="144" uniqueCount="75">
  <si>
    <t>Scenario</t>
  </si>
  <si>
    <t>2050 Baseline</t>
  </si>
  <si>
    <t>2050 BLUE Shifts</t>
  </si>
  <si>
    <t>Rail</t>
  </si>
  <si>
    <t>Air</t>
  </si>
  <si>
    <t>Total</t>
  </si>
  <si>
    <t>LDVs</t>
  </si>
  <si>
    <t>HDVs</t>
  </si>
  <si>
    <t>aircraft</t>
  </si>
  <si>
    <t>rail</t>
  </si>
  <si>
    <t>ships</t>
  </si>
  <si>
    <t>% Change due to TDM Package</t>
  </si>
  <si>
    <t>motorbikes</t>
  </si>
  <si>
    <t>PCiCDTdtTDM Perc Change in Cargo Dist Transported due to TDM</t>
  </si>
  <si>
    <t>Trucks</t>
  </si>
  <si>
    <t>passengers</t>
  </si>
  <si>
    <t>freight</t>
  </si>
  <si>
    <t>Percent Change (dimensionless)</t>
  </si>
  <si>
    <t>LDVs:</t>
  </si>
  <si>
    <t>HDVs:</t>
  </si>
  <si>
    <t xml:space="preserve">Modal </t>
  </si>
  <si>
    <t>On road</t>
  </si>
  <si>
    <t>Motorbikes</t>
  </si>
  <si>
    <t>On road (million of vehicles):</t>
  </si>
  <si>
    <t>Modal</t>
  </si>
  <si>
    <t>Reference Scenario</t>
  </si>
  <si>
    <t>Low Carbon Scenario</t>
  </si>
  <si>
    <t>2050 Low Carbon Scenario</t>
  </si>
  <si>
    <t>million of Passenger*km</t>
  </si>
  <si>
    <t xml:space="preserve">light commercial (Otto) and light commercial (Diesel) as LDVs and urban buses, </t>
  </si>
  <si>
    <t xml:space="preserve">mini-buses and on road buses as HDVs. </t>
  </si>
  <si>
    <t>For this segregation, we considered that the percentage of each kind of vehicle is proportional to the pkm.</t>
  </si>
  <si>
    <t>Passenger Data:</t>
  </si>
  <si>
    <t>is the same as the Reference Scenario (see page 42, third paragraph)</t>
  </si>
  <si>
    <t>Freight Data:</t>
  </si>
  <si>
    <t>it has policies to valorize other tranportation modals less energy intensive (see page 251 and page 257, section 6.1.2)</t>
  </si>
  <si>
    <t xml:space="preserve">In MOP, the On road tranportation modal was aggregate. In order to have the data by kind of vehicle, </t>
  </si>
  <si>
    <t>Notes</t>
  </si>
  <si>
    <t>Below is a part of table 94 (page 247) - Reference Scenario - and table 121 (page 282) - Low Carbon Scenario</t>
  </si>
  <si>
    <t>Passenger-kilometer transported by transportation modal (million of PKM) - Reference Scenario</t>
  </si>
  <si>
    <t>Passenger-kilometer transported by transportation modal (million of PKM) - Low Carbon Scenario</t>
  </si>
  <si>
    <t>Below is data from page 215</t>
  </si>
  <si>
    <t>Below is data from table 95 (page 248) - Reference Scenario - and table 122 (page 283) - Low Carbon Scenario</t>
  </si>
  <si>
    <t>Ton-kilometer transported by transportation modal (million of TKU) - Reference Scenario</t>
  </si>
  <si>
    <t>Ton-kilometer transported by transportation modal (million of TKU) - Low Carbon Scenario</t>
  </si>
  <si>
    <t>million of TKU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</si>
  <si>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</si>
  <si>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</si>
  <si>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</si>
  <si>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</si>
  <si>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Sources</t>
  </si>
  <si>
    <t>Passengers</t>
  </si>
  <si>
    <t>Freight</t>
  </si>
  <si>
    <t>Page 283, Table 122 (Low Carbon Scenario)</t>
  </si>
  <si>
    <t>Page 282, Table 121 (Low Carbon Scenario)</t>
  </si>
  <si>
    <t>Page 247,Table 94 (Reference Scenario)</t>
  </si>
  <si>
    <t>Page 248, Table 95 (Reference Scenario)</t>
  </si>
  <si>
    <t xml:space="preserve">The Low Carbon Scenario from MOP (Mitigation Options Project) was considered to have TDM (transportation demand management) because </t>
  </si>
  <si>
    <t xml:space="preserve">data from page 215 (figure 94 and text - second paragraph) was used. We considered cars, </t>
  </si>
  <si>
    <t xml:space="preserve">For the Low Carbon Scenario, the distribution of the kind of On road vehicles (motorbikes, LDVs and HDVs) </t>
  </si>
  <si>
    <t xml:space="preserve">In freight, Brazil has also transport via aircraft, but there is no difference between the two scenarios. </t>
  </si>
  <si>
    <t>Below is a screenshot of part of Figure 5.12 (OECD nations).</t>
  </si>
  <si>
    <t>Size in Pixels (at 100% zoom in Excel)</t>
  </si>
  <si>
    <t>3-wheelers</t>
  </si>
  <si>
    <t>2-wheelers</t>
  </si>
  <si>
    <t>Mini-buses</t>
  </si>
  <si>
    <t>Buses</t>
  </si>
  <si>
    <t>Cars</t>
  </si>
  <si>
    <t>Light Trucks</t>
  </si>
  <si>
    <t>Below is a screenshot of part of Figure 6.7.</t>
  </si>
  <si>
    <t>Heavy Trucks</t>
  </si>
  <si>
    <t>Medium Trucks</t>
  </si>
  <si>
    <t>Light Commercial</t>
  </si>
  <si>
    <t>Passenger*km per capita</t>
  </si>
  <si>
    <t>Freight*tons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</si>
</sst>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9" fontId="0" fillId="0" borderId="0" xfId="1" applyFont="1"/>
    <xf numFmtId="1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/>
    <xf numFmtId="1" fontId="5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/>
    <xf numFmtId="0" fontId="0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0" xfId="0" applyAlignment="1">
      <alignment horizontal="left"/>
    </xf>
    <xf numFmtId="0" fontId="7" fillId="0" borderId="0" xfId="2"/>
    <xf numFmtId="0" fontId="2" fillId="2" borderId="0" xfId="0" applyFont="1" applyFill="1" applyAlignment="1">
      <alignment horizontal="left" vertical="center"/>
    </xf>
    <xf numFmtId="0" fontId="0" fillId="0" borderId="0" xfId="0" quotePrefix="1"/>
    <xf numFmtId="0" fontId="2" fillId="4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5751A7-D033-45CF-9F2A-25198C0D3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A9C4F1-387D-4C6C-9683-ED7FC3A4B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39851-DEC8-4130-AF33-C90550C13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J15" sqref="J15"/>
    </sheetView>
  </sheetViews>
  <sheetFormatPr defaultRowHeight="15" x14ac:dyDescent="0.25"/>
  <cols>
    <col min="2" max="2" width="28.85546875" customWidth="1"/>
  </cols>
  <sheetData>
    <row r="1" spans="1:2" x14ac:dyDescent="0.25">
      <c r="A1" s="1" t="s">
        <v>13</v>
      </c>
    </row>
    <row r="3" spans="1:2" x14ac:dyDescent="0.25">
      <c r="A3" s="1" t="s">
        <v>50</v>
      </c>
      <c r="B3" s="35" t="s">
        <v>51</v>
      </c>
    </row>
    <row r="4" spans="1:2" x14ac:dyDescent="0.25">
      <c r="B4" t="s">
        <v>46</v>
      </c>
    </row>
    <row r="5" spans="1:2" x14ac:dyDescent="0.25">
      <c r="B5" s="33">
        <v>2017</v>
      </c>
    </row>
    <row r="6" spans="1:2" x14ac:dyDescent="0.25">
      <c r="B6" t="s">
        <v>47</v>
      </c>
    </row>
    <row r="7" spans="1:2" x14ac:dyDescent="0.25">
      <c r="B7" t="s">
        <v>48</v>
      </c>
    </row>
    <row r="8" spans="1:2" x14ac:dyDescent="0.25">
      <c r="B8" s="34" t="s">
        <v>49</v>
      </c>
    </row>
    <row r="9" spans="1:2" x14ac:dyDescent="0.25">
      <c r="B9" t="s">
        <v>55</v>
      </c>
    </row>
    <row r="10" spans="1:2" x14ac:dyDescent="0.25">
      <c r="B10" t="s">
        <v>54</v>
      </c>
    </row>
    <row r="12" spans="1:2" x14ac:dyDescent="0.25">
      <c r="B12" s="35" t="s">
        <v>52</v>
      </c>
    </row>
    <row r="13" spans="1:2" x14ac:dyDescent="0.25">
      <c r="B13" t="s">
        <v>46</v>
      </c>
    </row>
    <row r="14" spans="1:2" x14ac:dyDescent="0.25">
      <c r="B14" s="33">
        <v>2017</v>
      </c>
    </row>
    <row r="15" spans="1:2" x14ac:dyDescent="0.25">
      <c r="B15" t="s">
        <v>47</v>
      </c>
    </row>
    <row r="16" spans="1:2" x14ac:dyDescent="0.25">
      <c r="B16" t="s">
        <v>48</v>
      </c>
    </row>
    <row r="17" spans="1:2" x14ac:dyDescent="0.25">
      <c r="B17" s="34" t="s">
        <v>49</v>
      </c>
    </row>
    <row r="18" spans="1:2" x14ac:dyDescent="0.25">
      <c r="B18" t="s">
        <v>56</v>
      </c>
    </row>
    <row r="19" spans="1:2" x14ac:dyDescent="0.25">
      <c r="B19" t="s">
        <v>53</v>
      </c>
    </row>
    <row r="21" spans="1:2" x14ac:dyDescent="0.25">
      <c r="A21" s="1" t="s">
        <v>37</v>
      </c>
    </row>
    <row r="22" spans="1:2" x14ac:dyDescent="0.25">
      <c r="A22" t="s">
        <v>57</v>
      </c>
    </row>
    <row r="23" spans="1:2" x14ac:dyDescent="0.25">
      <c r="A23" t="s">
        <v>35</v>
      </c>
    </row>
    <row r="25" spans="1:2" x14ac:dyDescent="0.25">
      <c r="A25" t="s">
        <v>32</v>
      </c>
    </row>
    <row r="26" spans="1:2" x14ac:dyDescent="0.25">
      <c r="A26" t="s">
        <v>36</v>
      </c>
    </row>
    <row r="27" spans="1:2" x14ac:dyDescent="0.25">
      <c r="A27" t="s">
        <v>58</v>
      </c>
    </row>
    <row r="28" spans="1:2" x14ac:dyDescent="0.25">
      <c r="A28" t="s">
        <v>29</v>
      </c>
    </row>
    <row r="29" spans="1:2" x14ac:dyDescent="0.25">
      <c r="A29" t="s">
        <v>30</v>
      </c>
    </row>
    <row r="30" spans="1:2" x14ac:dyDescent="0.25">
      <c r="A30" t="s">
        <v>31</v>
      </c>
    </row>
    <row r="31" spans="1:2" x14ac:dyDescent="0.25">
      <c r="A31" t="s">
        <v>59</v>
      </c>
    </row>
    <row r="32" spans="1:2" x14ac:dyDescent="0.25">
      <c r="A32" t="s">
        <v>33</v>
      </c>
    </row>
    <row r="34" spans="1:1" x14ac:dyDescent="0.25">
      <c r="A34" t="s">
        <v>34</v>
      </c>
    </row>
    <row r="35" spans="1:1" x14ac:dyDescent="0.25">
      <c r="A35" t="s">
        <v>60</v>
      </c>
    </row>
  </sheetData>
  <hyperlinks>
    <hyperlink ref="B8" r:id="rId1" xr:uid="{CA6CA95A-9A77-4338-A670-D6FAA99D4DF6}"/>
    <hyperlink ref="B17" r:id="rId2" xr:uid="{669CF097-EE0D-422D-95E6-FD38123C02C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B0E6-3983-48AD-B5B8-30190DD27551}">
  <dimension ref="A1:J6"/>
  <sheetViews>
    <sheetView zoomScaleNormal="100" workbookViewId="0">
      <selection activeCell="I6" sqref="I6"/>
    </sheetView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61</v>
      </c>
    </row>
    <row r="3" spans="1:10" x14ac:dyDescent="0.25">
      <c r="B3" s="37" t="s">
        <v>62</v>
      </c>
      <c r="C3" s="37"/>
      <c r="D3" s="37"/>
      <c r="E3" s="37"/>
      <c r="F3" s="37"/>
      <c r="G3" s="37"/>
      <c r="H3" s="37"/>
      <c r="I3" s="37"/>
      <c r="J3" s="37"/>
    </row>
    <row r="4" spans="1:10" x14ac:dyDescent="0.25">
      <c r="A4" s="2" t="s">
        <v>0</v>
      </c>
      <c r="B4" s="2" t="s">
        <v>63</v>
      </c>
      <c r="C4" s="2" t="s">
        <v>64</v>
      </c>
      <c r="D4" s="2" t="s">
        <v>65</v>
      </c>
      <c r="E4" s="2" t="s">
        <v>66</v>
      </c>
      <c r="F4" s="2" t="s">
        <v>3</v>
      </c>
      <c r="G4" s="2" t="s">
        <v>67</v>
      </c>
      <c r="H4" s="2" t="s">
        <v>68</v>
      </c>
      <c r="I4" s="2" t="s">
        <v>4</v>
      </c>
      <c r="J4" s="2" t="s">
        <v>5</v>
      </c>
    </row>
    <row r="5" spans="1:10" x14ac:dyDescent="0.25">
      <c r="A5" s="2" t="s">
        <v>1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2" t="s">
        <v>2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B9C8-C435-4EFA-A534-5FB9F846D575}">
  <dimension ref="A1:H11"/>
  <sheetViews>
    <sheetView workbookViewId="0">
      <selection activeCell="E10" sqref="E10"/>
    </sheetView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1" t="s">
        <v>73</v>
      </c>
    </row>
    <row r="2" spans="1:8" x14ac:dyDescent="0.25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12</v>
      </c>
      <c r="H2" s="2" t="s">
        <v>5</v>
      </c>
    </row>
    <row r="3" spans="1:8" x14ac:dyDescent="0.25">
      <c r="A3" s="2" t="s">
        <v>1</v>
      </c>
      <c r="B3">
        <v>296</v>
      </c>
      <c r="C3">
        <v>34</v>
      </c>
      <c r="D3">
        <v>134</v>
      </c>
      <c r="E3">
        <v>21</v>
      </c>
      <c r="F3">
        <v>0</v>
      </c>
      <c r="G3">
        <v>6</v>
      </c>
      <c r="H3">
        <f>SUM(B3:F3)</f>
        <v>485</v>
      </c>
    </row>
    <row r="4" spans="1:8" x14ac:dyDescent="0.25">
      <c r="A4" s="2" t="s">
        <v>2</v>
      </c>
      <c r="B4">
        <v>219</v>
      </c>
      <c r="C4">
        <v>55</v>
      </c>
      <c r="D4">
        <v>94</v>
      </c>
      <c r="E4">
        <v>43</v>
      </c>
      <c r="F4">
        <v>0</v>
      </c>
      <c r="G4">
        <v>3</v>
      </c>
      <c r="H4">
        <f>SUM(B4:F4)</f>
        <v>411</v>
      </c>
    </row>
    <row r="5" spans="1:8" x14ac:dyDescent="0.25">
      <c r="A5" s="2" t="s">
        <v>11</v>
      </c>
      <c r="B5" s="4">
        <f>(B4-B3)/B3</f>
        <v>-0.26013513513513514</v>
      </c>
      <c r="C5" s="4">
        <f t="shared" ref="C5:H5" si="0">(C4-C3)/C3</f>
        <v>0.61764705882352944</v>
      </c>
      <c r="D5" s="4">
        <f t="shared" si="0"/>
        <v>-0.29850746268656714</v>
      </c>
      <c r="E5" s="4">
        <f t="shared" si="0"/>
        <v>1.0476190476190477</v>
      </c>
      <c r="F5" s="4">
        <v>0</v>
      </c>
      <c r="G5" s="4">
        <f t="shared" si="0"/>
        <v>-0.5</v>
      </c>
      <c r="H5" s="5">
        <f t="shared" si="0"/>
        <v>-0.15257731958762888</v>
      </c>
    </row>
    <row r="7" spans="1:8" x14ac:dyDescent="0.25">
      <c r="A7" s="1" t="s">
        <v>74</v>
      </c>
    </row>
    <row r="8" spans="1:8" x14ac:dyDescent="0.25">
      <c r="A8" s="2" t="s">
        <v>0</v>
      </c>
      <c r="B8" s="2" t="s">
        <v>14</v>
      </c>
      <c r="C8" s="2" t="s">
        <v>3</v>
      </c>
      <c r="D8" s="2" t="s">
        <v>5</v>
      </c>
    </row>
    <row r="9" spans="1:8" x14ac:dyDescent="0.25">
      <c r="A9" s="2" t="s">
        <v>1</v>
      </c>
      <c r="B9">
        <v>137</v>
      </c>
      <c r="C9">
        <v>134</v>
      </c>
      <c r="D9">
        <f>SUM(B9:C9)</f>
        <v>271</v>
      </c>
    </row>
    <row r="10" spans="1:8" x14ac:dyDescent="0.25">
      <c r="A10" s="2" t="s">
        <v>2</v>
      </c>
      <c r="B10">
        <v>113</v>
      </c>
      <c r="C10">
        <v>151</v>
      </c>
      <c r="D10">
        <f>SUM(B10:C10)</f>
        <v>264</v>
      </c>
    </row>
    <row r="11" spans="1:8" x14ac:dyDescent="0.25">
      <c r="A11" s="2" t="s">
        <v>11</v>
      </c>
      <c r="B11" s="4">
        <f>(B10-B9)/B9</f>
        <v>-0.17518248175182483</v>
      </c>
      <c r="C11" s="4">
        <f t="shared" ref="C11:D11" si="1">(C10-C9)/C9</f>
        <v>0.12686567164179105</v>
      </c>
      <c r="D11" s="5">
        <f t="shared" si="1"/>
        <v>-2.5830258302583026E-2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C487-6331-408F-8D5C-CBAEC3903228}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69</v>
      </c>
    </row>
    <row r="3" spans="1:10" x14ac:dyDescent="0.25">
      <c r="B3" s="37" t="s">
        <v>62</v>
      </c>
      <c r="C3" s="37"/>
      <c r="D3" s="37"/>
      <c r="E3" s="37"/>
      <c r="F3" s="1"/>
      <c r="G3" s="1"/>
      <c r="H3" s="1"/>
      <c r="I3" s="1"/>
      <c r="J3" s="1"/>
    </row>
    <row r="4" spans="1:10" x14ac:dyDescent="0.25">
      <c r="A4" s="2" t="s">
        <v>0</v>
      </c>
      <c r="B4" s="2" t="s">
        <v>70</v>
      </c>
      <c r="C4" s="2" t="s">
        <v>71</v>
      </c>
      <c r="D4" s="2" t="s">
        <v>72</v>
      </c>
      <c r="E4" s="2" t="s">
        <v>3</v>
      </c>
      <c r="F4" s="1"/>
      <c r="G4" s="1"/>
      <c r="H4" s="1"/>
      <c r="I4" s="1"/>
      <c r="J4" s="1"/>
    </row>
    <row r="5" spans="1:10" x14ac:dyDescent="0.25">
      <c r="A5" s="2" t="s">
        <v>1</v>
      </c>
      <c r="B5">
        <v>112</v>
      </c>
      <c r="C5">
        <v>16</v>
      </c>
      <c r="D5">
        <v>9</v>
      </c>
      <c r="E5">
        <v>134</v>
      </c>
    </row>
    <row r="6" spans="1:10" x14ac:dyDescent="0.25">
      <c r="A6" s="2" t="s">
        <v>2</v>
      </c>
      <c r="B6">
        <v>87</v>
      </c>
      <c r="C6">
        <v>17</v>
      </c>
      <c r="D6">
        <v>9</v>
      </c>
      <c r="E6">
        <v>151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5FA9-D1BB-4E17-8816-97F84B6DF7C3}">
  <dimension ref="A1:P24"/>
  <sheetViews>
    <sheetView zoomScale="60" zoomScaleNormal="60" workbookViewId="0">
      <selection activeCell="N11" sqref="N11"/>
    </sheetView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6" max="6" width="14.140625" bestFit="1" customWidth="1"/>
    <col min="7" max="7" width="12.42578125" bestFit="1" customWidth="1"/>
    <col min="8" max="8" width="14.7109375" customWidth="1"/>
    <col min="9" max="9" width="17.42578125" customWidth="1"/>
    <col min="10" max="10" width="14.140625" customWidth="1"/>
    <col min="11" max="11" width="16" customWidth="1"/>
    <col min="12" max="13" width="9.85546875" bestFit="1" customWidth="1"/>
    <col min="15" max="15" width="13.7109375" customWidth="1"/>
    <col min="16" max="16" width="14.85546875" customWidth="1"/>
  </cols>
  <sheetData>
    <row r="1" spans="1:16" x14ac:dyDescent="0.25">
      <c r="A1" s="27" t="s">
        <v>38</v>
      </c>
      <c r="B1" s="27"/>
      <c r="C1" s="27"/>
      <c r="D1" s="27"/>
    </row>
    <row r="2" spans="1:16" x14ac:dyDescent="0.25">
      <c r="A2" s="27"/>
      <c r="B2" s="27"/>
      <c r="C2" s="27"/>
      <c r="D2" s="27"/>
    </row>
    <row r="3" spans="1:16" ht="15.75" thickBot="1" x14ac:dyDescent="0.3">
      <c r="A3" s="27" t="s">
        <v>39</v>
      </c>
      <c r="B3" s="27"/>
      <c r="C3" s="27"/>
      <c r="D3" s="27"/>
    </row>
    <row r="4" spans="1:16" ht="15.75" thickBot="1" x14ac:dyDescent="0.3">
      <c r="A4" s="28" t="s">
        <v>20</v>
      </c>
      <c r="B4" s="29">
        <v>2050</v>
      </c>
      <c r="C4" s="21"/>
      <c r="D4" s="21"/>
    </row>
    <row r="5" spans="1:16" ht="15.75" thickBot="1" x14ac:dyDescent="0.3">
      <c r="A5" s="30" t="s">
        <v>21</v>
      </c>
      <c r="B5" s="31">
        <v>3927143</v>
      </c>
      <c r="C5" s="23"/>
      <c r="D5" s="23"/>
    </row>
    <row r="6" spans="1:16" ht="15.75" thickBot="1" x14ac:dyDescent="0.3">
      <c r="A6" s="30" t="s">
        <v>3</v>
      </c>
      <c r="B6" s="31">
        <v>90000</v>
      </c>
      <c r="C6" s="23"/>
      <c r="D6" s="23"/>
    </row>
    <row r="7" spans="1:16" ht="15.75" thickBot="1" x14ac:dyDescent="0.3">
      <c r="A7" s="30" t="s">
        <v>10</v>
      </c>
      <c r="B7" s="31">
        <v>2310</v>
      </c>
      <c r="C7" s="23"/>
      <c r="D7" s="23"/>
      <c r="E7" s="15"/>
      <c r="F7" s="14"/>
      <c r="G7" s="15"/>
    </row>
    <row r="8" spans="1:16" ht="15.75" thickBot="1" x14ac:dyDescent="0.3">
      <c r="A8" s="30" t="s">
        <v>4</v>
      </c>
      <c r="B8" s="31">
        <v>1023317</v>
      </c>
      <c r="C8" s="23"/>
      <c r="D8" s="23"/>
      <c r="E8" s="15"/>
      <c r="F8" s="14"/>
      <c r="G8" s="15"/>
    </row>
    <row r="9" spans="1:16" x14ac:dyDescent="0.25">
      <c r="A9" s="27"/>
      <c r="B9" s="27"/>
      <c r="C9" s="27"/>
      <c r="D9" s="27"/>
      <c r="I9" s="21" t="s">
        <v>24</v>
      </c>
      <c r="J9" s="20" t="s">
        <v>22</v>
      </c>
      <c r="K9" s="21" t="s">
        <v>6</v>
      </c>
      <c r="L9" s="22" t="s">
        <v>7</v>
      </c>
      <c r="M9" s="22" t="s">
        <v>3</v>
      </c>
      <c r="N9" s="22" t="s">
        <v>10</v>
      </c>
      <c r="O9" s="22" t="s">
        <v>4</v>
      </c>
      <c r="P9" s="22" t="s">
        <v>5</v>
      </c>
    </row>
    <row r="10" spans="1:16" ht="28.5" x14ac:dyDescent="0.25">
      <c r="A10" s="27"/>
      <c r="B10" s="27"/>
      <c r="C10" s="27"/>
      <c r="D10" s="27"/>
      <c r="I10" s="23" t="s">
        <v>25</v>
      </c>
      <c r="J10" s="24">
        <f>B5*C21</f>
        <v>1142243.8088642659</v>
      </c>
      <c r="K10" s="25">
        <f>B5*C22</f>
        <v>2746824.3975069253</v>
      </c>
      <c r="L10" s="26">
        <f>B5*C23</f>
        <v>38074.79362880886</v>
      </c>
      <c r="M10" s="27">
        <f>B6</f>
        <v>90000</v>
      </c>
      <c r="N10" s="27">
        <f>B7</f>
        <v>2310</v>
      </c>
      <c r="O10" s="27">
        <f>B8</f>
        <v>1023317</v>
      </c>
      <c r="P10" s="26">
        <f>SUM(J10:O10)</f>
        <v>5042770</v>
      </c>
    </row>
    <row r="11" spans="1:16" ht="29.25" thickBot="1" x14ac:dyDescent="0.3">
      <c r="A11" s="27" t="s">
        <v>40</v>
      </c>
      <c r="B11" s="27"/>
      <c r="C11" s="27"/>
      <c r="D11" s="27"/>
      <c r="I11" s="23" t="s">
        <v>26</v>
      </c>
      <c r="J11" s="24">
        <f>B13*C21</f>
        <v>1119708.6565096953</v>
      </c>
      <c r="K11" s="25">
        <f>B13*C22</f>
        <v>2692632.7216066481</v>
      </c>
      <c r="L11" s="26">
        <f>B13*C23</f>
        <v>37323.621883656509</v>
      </c>
      <c r="M11" s="27">
        <f>B14</f>
        <v>167478</v>
      </c>
      <c r="N11" s="27">
        <f>B15</f>
        <v>2310</v>
      </c>
      <c r="O11" s="27">
        <f>B16</f>
        <v>1023317</v>
      </c>
      <c r="P11" s="26">
        <f>SUM(J11:O11)</f>
        <v>5042770</v>
      </c>
    </row>
    <row r="12" spans="1:16" ht="15.75" thickBot="1" x14ac:dyDescent="0.3">
      <c r="A12" s="28" t="s">
        <v>20</v>
      </c>
      <c r="B12" s="29">
        <v>2050</v>
      </c>
      <c r="C12" s="27"/>
      <c r="D12" s="27"/>
    </row>
    <row r="13" spans="1:16" ht="15.75" thickBot="1" x14ac:dyDescent="0.3">
      <c r="A13" s="30" t="s">
        <v>21</v>
      </c>
      <c r="B13" s="31">
        <v>3849665</v>
      </c>
      <c r="C13" s="27"/>
      <c r="D13" s="27"/>
    </row>
    <row r="14" spans="1:16" ht="15.75" thickBot="1" x14ac:dyDescent="0.3">
      <c r="A14" s="30" t="s">
        <v>3</v>
      </c>
      <c r="B14" s="31">
        <v>167478</v>
      </c>
      <c r="C14" s="27"/>
      <c r="D14" s="27"/>
    </row>
    <row r="15" spans="1:16" ht="15.75" thickBot="1" x14ac:dyDescent="0.3">
      <c r="A15" s="30" t="s">
        <v>10</v>
      </c>
      <c r="B15" s="31">
        <v>2310</v>
      </c>
      <c r="C15" s="27"/>
      <c r="D15" s="27"/>
    </row>
    <row r="16" spans="1:16" ht="15.75" thickBot="1" x14ac:dyDescent="0.3">
      <c r="A16" s="30" t="s">
        <v>4</v>
      </c>
      <c r="B16" s="31">
        <v>1023317</v>
      </c>
      <c r="C16" s="27"/>
      <c r="D16" s="27"/>
    </row>
    <row r="17" spans="1:5" x14ac:dyDescent="0.25">
      <c r="A17" s="27"/>
      <c r="B17" s="27"/>
      <c r="C17" s="27"/>
      <c r="D17" s="27"/>
    </row>
    <row r="18" spans="1:5" x14ac:dyDescent="0.25">
      <c r="A18" s="19" t="s">
        <v>41</v>
      </c>
      <c r="B18" s="27"/>
      <c r="C18" s="27"/>
      <c r="D18" s="27"/>
    </row>
    <row r="19" spans="1:5" x14ac:dyDescent="0.25">
      <c r="A19" s="19"/>
      <c r="B19" s="27"/>
      <c r="C19" s="27"/>
      <c r="D19" s="27"/>
    </row>
    <row r="20" spans="1:5" x14ac:dyDescent="0.25">
      <c r="A20" s="19" t="s">
        <v>23</v>
      </c>
      <c r="B20" s="27"/>
      <c r="C20" s="27"/>
      <c r="D20" s="27"/>
    </row>
    <row r="21" spans="1:5" x14ac:dyDescent="0.25">
      <c r="A21" s="32" t="s">
        <v>22</v>
      </c>
      <c r="B21" s="32">
        <v>42</v>
      </c>
      <c r="C21" s="16">
        <f>B21/(SUM(B21:B23))</f>
        <v>0.29085872576177285</v>
      </c>
      <c r="D21" s="27"/>
    </row>
    <row r="22" spans="1:5" x14ac:dyDescent="0.25">
      <c r="A22" s="32" t="s">
        <v>18</v>
      </c>
      <c r="B22" s="32">
        <f>81+20</f>
        <v>101</v>
      </c>
      <c r="C22" s="16">
        <f>B22/(SUM(B21:B23))</f>
        <v>0.69944598337950137</v>
      </c>
      <c r="D22" s="27"/>
    </row>
    <row r="23" spans="1:5" x14ac:dyDescent="0.25">
      <c r="A23" s="32" t="s">
        <v>19</v>
      </c>
      <c r="B23" s="32">
        <v>1.4</v>
      </c>
      <c r="C23" s="16">
        <f>B23/(SUM(B21:B23))</f>
        <v>9.6952908587257611E-3</v>
      </c>
      <c r="D23" s="23"/>
      <c r="E23" s="15"/>
    </row>
    <row r="24" spans="1:5" x14ac:dyDescent="0.25">
      <c r="A24" s="27"/>
      <c r="B24" s="27"/>
      <c r="C24" s="23"/>
      <c r="D24" s="23"/>
      <c r="E24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zoomScale="60" zoomScaleNormal="60" workbookViewId="0">
      <selection activeCell="A16" sqref="A16:XFD16"/>
    </sheetView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s="10" t="s">
        <v>42</v>
      </c>
      <c r="B1" s="10"/>
      <c r="C1" s="10"/>
      <c r="D1" s="10"/>
      <c r="E1" s="10"/>
      <c r="F1" s="10"/>
      <c r="G1" s="10"/>
      <c r="H1" s="10"/>
    </row>
    <row r="2" spans="1:10" x14ac:dyDescent="0.25">
      <c r="A2" s="10"/>
      <c r="B2" s="10"/>
      <c r="C2" s="10"/>
      <c r="D2" s="10"/>
      <c r="E2" s="10"/>
      <c r="F2" s="10"/>
      <c r="G2" s="10"/>
      <c r="H2" s="10"/>
    </row>
    <row r="3" spans="1:10" x14ac:dyDescent="0.25">
      <c r="A3" s="10"/>
      <c r="B3" s="9"/>
      <c r="C3" s="9"/>
      <c r="D3" s="9"/>
      <c r="E3" s="9"/>
      <c r="F3" s="9"/>
      <c r="G3" s="9"/>
      <c r="H3" s="9"/>
      <c r="I3" s="9"/>
      <c r="J3" s="9"/>
    </row>
    <row r="4" spans="1:10" ht="15.75" thickBot="1" x14ac:dyDescent="0.3">
      <c r="A4" t="s">
        <v>43</v>
      </c>
      <c r="D4" s="3"/>
      <c r="E4" s="3"/>
      <c r="F4" s="3"/>
      <c r="G4" s="3"/>
      <c r="H4" s="3"/>
      <c r="I4" s="3"/>
      <c r="J4" s="3"/>
    </row>
    <row r="5" spans="1:10" ht="15.75" thickBot="1" x14ac:dyDescent="0.3">
      <c r="A5" s="12" t="s">
        <v>20</v>
      </c>
      <c r="B5" s="12">
        <v>2050</v>
      </c>
      <c r="D5" s="10"/>
      <c r="E5" s="10"/>
      <c r="F5" s="10"/>
      <c r="G5" s="10"/>
      <c r="H5" s="10"/>
      <c r="I5" s="10"/>
      <c r="J5" s="10"/>
    </row>
    <row r="6" spans="1:10" ht="15.75" thickBot="1" x14ac:dyDescent="0.3">
      <c r="A6" s="13" t="s">
        <v>21</v>
      </c>
      <c r="B6" s="18">
        <v>1635179</v>
      </c>
      <c r="D6" s="10"/>
      <c r="E6" s="10"/>
      <c r="F6" s="10"/>
      <c r="G6" s="10"/>
      <c r="H6" s="10"/>
      <c r="I6" s="10"/>
      <c r="J6" s="10"/>
    </row>
    <row r="7" spans="1:10" ht="15.75" thickBot="1" x14ac:dyDescent="0.3">
      <c r="A7" s="13" t="s">
        <v>3</v>
      </c>
      <c r="B7" s="18">
        <v>1423934</v>
      </c>
      <c r="D7" s="10"/>
      <c r="E7" s="10"/>
      <c r="F7" s="10"/>
      <c r="G7" s="10"/>
      <c r="H7" s="10"/>
    </row>
    <row r="8" spans="1:10" ht="15.75" thickBot="1" x14ac:dyDescent="0.3">
      <c r="A8" s="13" t="s">
        <v>10</v>
      </c>
      <c r="B8" s="18">
        <v>513568</v>
      </c>
      <c r="D8" s="10"/>
      <c r="E8" s="10"/>
      <c r="F8" s="10"/>
      <c r="G8" s="10"/>
      <c r="H8" s="10"/>
    </row>
    <row r="9" spans="1:10" ht="15.75" thickBot="1" x14ac:dyDescent="0.3">
      <c r="A9" s="13" t="s">
        <v>4</v>
      </c>
      <c r="B9" s="18">
        <v>11986</v>
      </c>
      <c r="D9" s="10"/>
      <c r="E9" s="10"/>
      <c r="F9" s="10"/>
      <c r="G9" s="10"/>
      <c r="H9" s="10"/>
    </row>
    <row r="10" spans="1:10" x14ac:dyDescent="0.25">
      <c r="D10" s="10"/>
      <c r="E10" s="10"/>
      <c r="F10" s="10"/>
      <c r="G10" s="10"/>
      <c r="H10" s="10"/>
    </row>
    <row r="11" spans="1:10" ht="15.75" thickBot="1" x14ac:dyDescent="0.3">
      <c r="A11" t="s">
        <v>44</v>
      </c>
      <c r="D11" s="10"/>
      <c r="E11" s="10"/>
      <c r="F11" s="10"/>
      <c r="G11" s="10"/>
      <c r="H11" s="10"/>
    </row>
    <row r="12" spans="1:10" ht="15.75" thickBot="1" x14ac:dyDescent="0.3">
      <c r="A12" s="12" t="s">
        <v>20</v>
      </c>
      <c r="B12" s="12">
        <v>2050</v>
      </c>
      <c r="D12" s="10"/>
      <c r="E12" s="10"/>
      <c r="F12" s="10"/>
      <c r="G12" s="10"/>
      <c r="H12" s="10"/>
    </row>
    <row r="13" spans="1:10" ht="15.75" thickBot="1" x14ac:dyDescent="0.3">
      <c r="A13" s="13" t="s">
        <v>21</v>
      </c>
      <c r="B13" s="18">
        <v>1499321</v>
      </c>
      <c r="D13" s="10"/>
      <c r="E13" s="10"/>
      <c r="F13" s="10"/>
      <c r="G13" s="10"/>
      <c r="H13" s="10"/>
    </row>
    <row r="14" spans="1:10" ht="15.75" thickBot="1" x14ac:dyDescent="0.3">
      <c r="A14" s="13" t="s">
        <v>3</v>
      </c>
      <c r="B14" s="18">
        <v>1494629</v>
      </c>
    </row>
    <row r="15" spans="1:10" ht="15.75" thickBot="1" x14ac:dyDescent="0.3">
      <c r="A15" s="13" t="s">
        <v>10</v>
      </c>
      <c r="B15" s="18">
        <v>578731</v>
      </c>
    </row>
    <row r="16" spans="1:10" ht="15.75" thickBot="1" x14ac:dyDescent="0.3">
      <c r="A16" s="13" t="s">
        <v>4</v>
      </c>
      <c r="B16" s="18">
        <v>11986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G8" sqref="G8"/>
    </sheetView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3" t="s">
        <v>28</v>
      </c>
    </row>
    <row r="2" spans="1:8" x14ac:dyDescent="0.25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12</v>
      </c>
      <c r="H2" s="2" t="s">
        <v>5</v>
      </c>
    </row>
    <row r="3" spans="1:8" x14ac:dyDescent="0.25">
      <c r="A3" s="2" t="s">
        <v>1</v>
      </c>
      <c r="B3" s="17">
        <f>'Passenger Data Brazil'!K10</f>
        <v>2746824.3975069253</v>
      </c>
      <c r="C3" s="17">
        <f>'Passenger Data Brazil'!L10</f>
        <v>38074.79362880886</v>
      </c>
      <c r="D3">
        <f>'Passenger Data Brazil'!O10</f>
        <v>1023317</v>
      </c>
      <c r="E3">
        <f>'Passenger Data Brazil'!M10</f>
        <v>90000</v>
      </c>
      <c r="F3">
        <f>'Passenger Data Brazil'!N10</f>
        <v>2310</v>
      </c>
      <c r="G3" s="17">
        <f>'Passenger Data Brazil'!J10</f>
        <v>1142243.8088642659</v>
      </c>
      <c r="H3" s="17">
        <f>SUM(B3:G3)</f>
        <v>5042770</v>
      </c>
    </row>
    <row r="4" spans="1:8" x14ac:dyDescent="0.25">
      <c r="A4" s="2" t="s">
        <v>27</v>
      </c>
      <c r="B4" s="17">
        <f>'Passenger Data Brazil'!K11</f>
        <v>2692632.7216066481</v>
      </c>
      <c r="C4" s="17">
        <f>'Passenger Data Brazil'!L11</f>
        <v>37323.621883656509</v>
      </c>
      <c r="D4">
        <f>'Passenger Data Brazil'!O11</f>
        <v>1023317</v>
      </c>
      <c r="E4">
        <f>'Passenger Data Brazil'!M11</f>
        <v>167478</v>
      </c>
      <c r="F4">
        <f>'Passenger Data Brazil'!N11</f>
        <v>2310</v>
      </c>
      <c r="G4" s="17">
        <f>'Passenger Data Brazil'!J11</f>
        <v>1119708.6565096953</v>
      </c>
      <c r="H4" s="17">
        <f>SUM(B4:G4)</f>
        <v>5042770</v>
      </c>
    </row>
    <row r="5" spans="1:8" x14ac:dyDescent="0.25">
      <c r="A5" s="2" t="s">
        <v>11</v>
      </c>
      <c r="B5" s="4">
        <f>(B4-B3)/B3</f>
        <v>-1.9728846135727753E-2</v>
      </c>
      <c r="C5" s="4">
        <f t="shared" ref="C5:F5" si="0">(C4-C3)/C3</f>
        <v>-1.9728846135727583E-2</v>
      </c>
      <c r="D5" s="4">
        <f t="shared" si="0"/>
        <v>0</v>
      </c>
      <c r="E5" s="4">
        <f t="shared" si="0"/>
        <v>0.86086666666666667</v>
      </c>
      <c r="F5" s="4">
        <f t="shared" si="0"/>
        <v>0</v>
      </c>
      <c r="G5" s="4">
        <f>(G4-G3)/G3</f>
        <v>-1.9728846135727621E-2</v>
      </c>
      <c r="H5" s="5">
        <f>(H4-H3)/H3</f>
        <v>0</v>
      </c>
    </row>
    <row r="7" spans="1:8" x14ac:dyDescent="0.25">
      <c r="A7" s="3" t="s">
        <v>45</v>
      </c>
    </row>
    <row r="8" spans="1:8" x14ac:dyDescent="0.25">
      <c r="A8" s="2" t="s">
        <v>0</v>
      </c>
      <c r="C8" s="2" t="s">
        <v>14</v>
      </c>
      <c r="D8" s="2" t="s">
        <v>8</v>
      </c>
      <c r="E8" s="2" t="s">
        <v>3</v>
      </c>
      <c r="F8" s="2" t="s">
        <v>10</v>
      </c>
      <c r="H8" s="2" t="s">
        <v>5</v>
      </c>
    </row>
    <row r="9" spans="1:8" x14ac:dyDescent="0.25">
      <c r="A9" s="2" t="s">
        <v>1</v>
      </c>
      <c r="C9">
        <f>'Freight Data Brazil'!B6</f>
        <v>1635179</v>
      </c>
      <c r="D9">
        <f>'Freight Data Brazil'!B9</f>
        <v>11986</v>
      </c>
      <c r="E9">
        <f>'Freight Data Brazil'!B7</f>
        <v>1423934</v>
      </c>
      <c r="F9" s="36">
        <f>'Freight Data Brazil'!B8</f>
        <v>513568</v>
      </c>
      <c r="H9">
        <f>SUM(B9:G9)</f>
        <v>3584667</v>
      </c>
    </row>
    <row r="10" spans="1:8" x14ac:dyDescent="0.25">
      <c r="A10" s="2" t="s">
        <v>2</v>
      </c>
      <c r="C10">
        <f>'Freight Data Brazil'!B13</f>
        <v>1499321</v>
      </c>
      <c r="D10">
        <f>'Freight Data Brazil'!B16</f>
        <v>11986</v>
      </c>
      <c r="E10">
        <f>'Freight Data Brazil'!B14</f>
        <v>1494629</v>
      </c>
      <c r="F10">
        <f>'Freight Data Brazil'!B15</f>
        <v>578731</v>
      </c>
      <c r="H10">
        <f>SUM(B10:G10)</f>
        <v>3584667</v>
      </c>
    </row>
    <row r="11" spans="1:8" x14ac:dyDescent="0.25">
      <c r="A11" s="2" t="s">
        <v>11</v>
      </c>
      <c r="C11" s="4">
        <f>(C10-C9)/C9</f>
        <v>-8.3084481882411645E-2</v>
      </c>
      <c r="D11" s="4">
        <f t="shared" ref="D11:F11" si="1">(D10-D9)/D9</f>
        <v>0</v>
      </c>
      <c r="E11" s="4">
        <f t="shared" si="1"/>
        <v>4.9647666254194367E-2</v>
      </c>
      <c r="F11" s="4">
        <f t="shared" si="1"/>
        <v>0.12688290547697675</v>
      </c>
      <c r="H11" s="5">
        <f>(H10-H9)/H9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>
      <selection activeCell="C4" sqref="C4"/>
    </sheetView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ht="30" x14ac:dyDescent="0.25">
      <c r="A1" s="11" t="s">
        <v>17</v>
      </c>
      <c r="B1" s="7" t="s">
        <v>15</v>
      </c>
      <c r="C1" s="7" t="s">
        <v>16</v>
      </c>
    </row>
    <row r="2" spans="1:3" x14ac:dyDescent="0.25">
      <c r="A2" t="s">
        <v>6</v>
      </c>
      <c r="B2" s="6">
        <f>'Calcs Brazil'!B5</f>
        <v>-1.9728846135727753E-2</v>
      </c>
      <c r="C2" s="8">
        <f>'Calcs Brazil'!B11</f>
        <v>0</v>
      </c>
    </row>
    <row r="3" spans="1:3" x14ac:dyDescent="0.25">
      <c r="A3" t="s">
        <v>7</v>
      </c>
      <c r="B3" s="6">
        <f>'Calcs Brazil'!C5</f>
        <v>-1.9728846135727583E-2</v>
      </c>
      <c r="C3" s="6">
        <f>'Calcs Brazil'!C11</f>
        <v>-8.3084481882411645E-2</v>
      </c>
    </row>
    <row r="4" spans="1:3" x14ac:dyDescent="0.25">
      <c r="A4" t="s">
        <v>8</v>
      </c>
      <c r="B4" s="6">
        <f>'Calcs Brazil'!D5</f>
        <v>0</v>
      </c>
      <c r="C4" s="8">
        <f>'Calcs Brazil'!D11</f>
        <v>0</v>
      </c>
    </row>
    <row r="5" spans="1:3" x14ac:dyDescent="0.25">
      <c r="A5" t="s">
        <v>9</v>
      </c>
      <c r="B5" s="6">
        <f>'Calcs Brazil'!E5</f>
        <v>0.86086666666666667</v>
      </c>
      <c r="C5" s="6">
        <f>'Calcs Brazil'!E11</f>
        <v>4.9647666254194367E-2</v>
      </c>
    </row>
    <row r="6" spans="1:3" x14ac:dyDescent="0.25">
      <c r="A6" t="s">
        <v>10</v>
      </c>
      <c r="B6">
        <f>'Calcs Brazil'!F5</f>
        <v>0</v>
      </c>
      <c r="C6" s="8">
        <f>'Calcs Brazil'!F11</f>
        <v>0.12688290547697675</v>
      </c>
    </row>
    <row r="7" spans="1:3" x14ac:dyDescent="0.25">
      <c r="A7" t="s">
        <v>12</v>
      </c>
      <c r="B7" s="6">
        <f>'Calcs Brazil'!G5</f>
        <v>-1.9728846135727621E-2</v>
      </c>
      <c r="C7" s="8">
        <f>'Calcs Brazil'!G11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About</vt:lpstr>
      <vt:lpstr>Passenger Data</vt:lpstr>
      <vt:lpstr>Calcs</vt:lpstr>
      <vt:lpstr>Freight Data</vt:lpstr>
      <vt:lpstr>Passenger Data Brazil</vt:lpstr>
      <vt:lpstr>Freight Data Brazil</vt:lpstr>
      <vt:lpstr>Calcs Brazil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2014-04-12T21:20:27Z</dcterms:created>
  <dcterms:modified xsi:type="dcterms:W3CDTF">2020-04-29T01:12:25Z</dcterms:modified>
</cp:coreProperties>
</file>