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430"/>
  <workbookPr defaultThemeVersion="124226"/>
  <mc:AlternateContent xmlns:mc="http://schemas.openxmlformats.org/markup-compatibility/2006">
    <mc:Choice Requires="x15">
      <x15ac:absPath xmlns:x15ac="http://schemas.microsoft.com/office/spreadsheetml/2010/11/ac" url="C:\Users\mariz\OneDrive\Pós-graduação\3 - Projetos\projeto EPS\Variáveis feitas\web-app - medium\BCF\"/>
    </mc:Choice>
  </mc:AlternateContent>
  <xr:revisionPtr revIDLastSave="0" documentId="13_ncr:1_{A0DE0113-60B3-4582-8A05-CE8470644838}" xr6:coauthVersionLast="45" xr6:coauthVersionMax="45" xr10:uidLastSave="{00000000-0000-0000-0000-000000000000}"/>
  <bookViews>
    <workbookView xWindow="-108" yWindow="-108" windowWidth="23256" windowHeight="12576"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2" i="11" l="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22" i="12"/>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C21" i="11"/>
  <c r="D21" i="11"/>
  <c r="B21" i="11"/>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B20" i="12"/>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0" i="11"/>
  <c r="D20" i="11"/>
  <c r="E20" i="11"/>
  <c r="F20" i="11"/>
  <c r="B20" i="11"/>
  <c r="C18" i="12"/>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B18" i="12"/>
  <c r="B19" i="12"/>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B19" i="11"/>
  <c r="B18" i="11"/>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B14"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B13" i="12"/>
  <c r="AI12" i="12"/>
  <c r="AH12" i="12"/>
  <c r="AG12" i="12"/>
  <c r="AF12" i="12"/>
  <c r="AE12" i="12"/>
  <c r="AD12" i="12"/>
  <c r="AC12" i="12"/>
  <c r="AB12" i="12"/>
  <c r="AA12" i="12"/>
  <c r="Z12" i="12"/>
  <c r="Y12" i="12"/>
  <c r="X12" i="12"/>
  <c r="W12" i="12"/>
  <c r="V12" i="12"/>
  <c r="U12" i="12"/>
  <c r="T12" i="12"/>
  <c r="S12" i="12"/>
  <c r="R12" i="12"/>
  <c r="Q12" i="12"/>
  <c r="P12" i="12"/>
  <c r="O12" i="12"/>
  <c r="N12" i="12"/>
  <c r="M12" i="12"/>
  <c r="L12" i="12"/>
  <c r="K12" i="12"/>
  <c r="J12" i="12"/>
  <c r="I12" i="12"/>
  <c r="H12" i="12"/>
  <c r="G12" i="12"/>
  <c r="F12" i="12"/>
  <c r="E12" i="12"/>
  <c r="D12" i="12"/>
  <c r="C12" i="12"/>
  <c r="B12"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B11" i="12"/>
  <c r="AI10" i="12"/>
  <c r="AH10" i="12"/>
  <c r="AG10" i="12"/>
  <c r="AF10" i="12"/>
  <c r="AE10" i="12"/>
  <c r="AD10" i="12"/>
  <c r="AC10" i="12"/>
  <c r="AB10" i="12"/>
  <c r="AA10" i="12"/>
  <c r="Z10" i="12"/>
  <c r="Y10" i="12"/>
  <c r="X10" i="12"/>
  <c r="W10" i="12"/>
  <c r="V10" i="12"/>
  <c r="U10" i="12"/>
  <c r="T10" i="12"/>
  <c r="S10" i="12"/>
  <c r="R10" i="12"/>
  <c r="Q10" i="12"/>
  <c r="P10" i="12"/>
  <c r="O10" i="12"/>
  <c r="N10" i="12"/>
  <c r="M10" i="12"/>
  <c r="L10" i="12"/>
  <c r="K10" i="12"/>
  <c r="J10" i="12"/>
  <c r="I10" i="12"/>
  <c r="H10" i="12"/>
  <c r="G10" i="12"/>
  <c r="F10" i="12"/>
  <c r="E10" i="12"/>
  <c r="D10" i="12"/>
  <c r="C10" i="12"/>
  <c r="B10"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B4" i="12"/>
  <c r="C3" i="12"/>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B3" i="12"/>
  <c r="B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B14"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B13"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B12"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B11"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B10" i="11"/>
  <c r="AI4" i="11"/>
  <c r="AH4" i="11"/>
  <c r="AG4" i="1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P3" i="11"/>
  <c r="Q3" i="11"/>
  <c r="R3" i="11"/>
  <c r="S3" i="11"/>
  <c r="T3" i="11"/>
  <c r="U3" i="11"/>
  <c r="V3" i="11"/>
  <c r="W3" i="11"/>
  <c r="X3" i="11"/>
  <c r="Y3" i="11"/>
  <c r="Z3" i="11"/>
  <c r="AA3" i="11"/>
  <c r="AB3" i="11"/>
  <c r="AC3" i="11"/>
  <c r="AD3" i="11"/>
  <c r="AE3" i="11"/>
  <c r="AF3" i="11"/>
  <c r="AG3" i="11"/>
  <c r="AH3" i="11"/>
  <c r="AI3" i="11"/>
  <c r="C3" i="11"/>
  <c r="D3" i="11"/>
  <c r="E3" i="11"/>
  <c r="F3" i="11"/>
  <c r="G3" i="11"/>
  <c r="H3" i="11"/>
  <c r="I3" i="11"/>
  <c r="J3" i="11"/>
  <c r="K3" i="11"/>
  <c r="L3" i="11"/>
  <c r="M3" i="11"/>
  <c r="N3" i="11"/>
  <c r="O3" i="11"/>
  <c r="B2" i="13" l="1"/>
  <c r="Z9" i="12" l="1"/>
  <c r="AA9" i="12"/>
  <c r="AB9" i="12"/>
  <c r="AC9" i="12"/>
  <c r="AD9" i="12"/>
  <c r="AE9" i="12"/>
  <c r="AF9" i="12"/>
  <c r="AG9" i="12"/>
  <c r="AH9" i="12"/>
  <c r="AI9" i="12"/>
  <c r="Z17" i="12"/>
  <c r="AA17" i="12"/>
  <c r="AB17" i="12"/>
  <c r="AC17" i="12"/>
  <c r="AD17" i="12"/>
  <c r="AE17" i="12"/>
  <c r="AF17" i="12"/>
  <c r="AG17" i="12"/>
  <c r="AH17" i="12"/>
  <c r="AI17" i="12"/>
  <c r="AI5" i="11" l="1"/>
  <c r="AH5" i="11"/>
  <c r="AG5" i="11"/>
  <c r="AF5" i="11"/>
  <c r="AE5" i="11"/>
  <c r="AD5" i="11"/>
  <c r="AC5" i="11"/>
  <c r="AB5" i="11"/>
  <c r="AA5" i="11"/>
  <c r="Z5" i="11"/>
  <c r="Y5" i="11"/>
  <c r="X5" i="11"/>
  <c r="W5" i="11"/>
  <c r="V5" i="11"/>
  <c r="U5" i="11"/>
  <c r="T5" i="11"/>
  <c r="S5" i="11"/>
  <c r="R5" i="11"/>
  <c r="Q5" i="11"/>
  <c r="P5" i="11"/>
  <c r="O5" i="11"/>
  <c r="N5" i="11"/>
  <c r="M5" i="11"/>
  <c r="L5" i="11"/>
  <c r="K5" i="11"/>
  <c r="J5" i="11"/>
  <c r="I5" i="11"/>
  <c r="H5" i="11"/>
  <c r="G5" i="11"/>
  <c r="F5" i="11"/>
  <c r="E5" i="11"/>
  <c r="D5" i="11"/>
  <c r="C5" i="11"/>
  <c r="B5" i="11"/>
  <c r="AI5" i="12"/>
  <c r="AH5" i="12"/>
  <c r="AG5" i="12"/>
  <c r="AF5" i="12"/>
  <c r="AE5" i="12"/>
  <c r="AD5" i="12"/>
  <c r="AC5" i="12"/>
  <c r="AB5" i="12"/>
  <c r="AA5" i="12"/>
  <c r="Z5" i="12"/>
  <c r="Y5" i="12"/>
  <c r="X5" i="12"/>
  <c r="W5" i="12"/>
  <c r="V5" i="12"/>
  <c r="U5" i="12"/>
  <c r="T5" i="12"/>
  <c r="S5" i="12"/>
  <c r="R5" i="12"/>
  <c r="Q5" i="12"/>
  <c r="P5" i="12"/>
  <c r="O5" i="12"/>
  <c r="N5" i="12"/>
  <c r="M5" i="12"/>
  <c r="L5" i="12"/>
  <c r="K5" i="12"/>
  <c r="J5" i="12"/>
  <c r="I5" i="12"/>
  <c r="H5" i="12"/>
  <c r="G5" i="12"/>
  <c r="F5" i="12"/>
  <c r="E5" i="12"/>
  <c r="D5" i="12"/>
  <c r="C5" i="12"/>
  <c r="B5" i="12"/>
  <c r="A66" i="1" l="1"/>
  <c r="B9" i="12"/>
  <c r="C9" i="12"/>
  <c r="D9" i="12"/>
  <c r="E9" i="12"/>
  <c r="F9" i="12"/>
  <c r="G9" i="12"/>
  <c r="H9" i="12"/>
  <c r="I9" i="12"/>
  <c r="J9" i="12"/>
  <c r="K9" i="12"/>
  <c r="L9" i="12"/>
  <c r="M9" i="12"/>
  <c r="N9" i="12"/>
  <c r="O9" i="12"/>
  <c r="P9" i="12"/>
  <c r="Q9" i="12"/>
  <c r="R9" i="12"/>
  <c r="S9" i="12"/>
  <c r="T9" i="12"/>
  <c r="U9" i="12"/>
  <c r="V9" i="12"/>
  <c r="W9" i="12"/>
  <c r="X9" i="12"/>
  <c r="Y9" i="12"/>
  <c r="B17" i="12"/>
  <c r="C17" i="12"/>
  <c r="D17" i="12"/>
  <c r="E17" i="12"/>
  <c r="F17" i="12"/>
  <c r="G17" i="12"/>
  <c r="H17" i="12"/>
  <c r="I17" i="12"/>
  <c r="J17" i="12"/>
  <c r="K17" i="12"/>
  <c r="L17" i="12"/>
  <c r="M17" i="12"/>
  <c r="N17" i="12"/>
  <c r="O17" i="12"/>
  <c r="P17" i="12"/>
  <c r="Q17" i="12"/>
  <c r="R17" i="12"/>
  <c r="S17" i="12"/>
  <c r="T17" i="12"/>
  <c r="U17" i="12"/>
  <c r="V17" i="12"/>
  <c r="W17" i="12"/>
  <c r="X17" i="12"/>
  <c r="Y17" i="12"/>
  <c r="B9"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B17"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F2" i="11" l="1"/>
  <c r="N2" i="11"/>
  <c r="V2" i="11"/>
  <c r="AD2" i="11"/>
  <c r="D15" i="11"/>
  <c r="L15" i="11"/>
  <c r="T15" i="11"/>
  <c r="AB15" i="11"/>
  <c r="AC15" i="11"/>
  <c r="N15" i="11"/>
  <c r="O15" i="11"/>
  <c r="Z2" i="11"/>
  <c r="C2" i="11"/>
  <c r="I15" i="11"/>
  <c r="D2" i="11"/>
  <c r="J15" i="11"/>
  <c r="E2" i="11"/>
  <c r="C15" i="11"/>
  <c r="G2" i="11"/>
  <c r="O2" i="11"/>
  <c r="W2" i="11"/>
  <c r="AE2" i="11"/>
  <c r="E15" i="11"/>
  <c r="M15" i="11"/>
  <c r="U15" i="11"/>
  <c r="F15" i="11"/>
  <c r="AD15" i="11"/>
  <c r="AG2" i="11"/>
  <c r="AE15" i="11"/>
  <c r="B2" i="11"/>
  <c r="AH2" i="11"/>
  <c r="AF15" i="11"/>
  <c r="S2" i="11"/>
  <c r="Y15" i="11"/>
  <c r="T2" i="11"/>
  <c r="Z15" i="11"/>
  <c r="U2" i="11"/>
  <c r="AI15" i="11"/>
  <c r="H2" i="11"/>
  <c r="P2" i="11"/>
  <c r="X2" i="11"/>
  <c r="AF2" i="11"/>
  <c r="V15" i="11"/>
  <c r="Y2" i="11"/>
  <c r="W15" i="11"/>
  <c r="J2" i="11"/>
  <c r="H15" i="11"/>
  <c r="X15" i="11"/>
  <c r="K2" i="11"/>
  <c r="Q15" i="11"/>
  <c r="B15" i="11"/>
  <c r="AH15" i="11"/>
  <c r="M2" i="11"/>
  <c r="AC2" i="11"/>
  <c r="AA15" i="11"/>
  <c r="I2" i="11"/>
  <c r="Q2" i="11"/>
  <c r="G15" i="11"/>
  <c r="R2" i="11"/>
  <c r="P15" i="11"/>
  <c r="AA2" i="11"/>
  <c r="AG15" i="11"/>
  <c r="AB2" i="11"/>
  <c r="S15" i="11"/>
  <c r="AI2" i="11"/>
  <c r="L2" i="11"/>
  <c r="R15" i="11"/>
  <c r="K15" i="11"/>
  <c r="AG15" i="12"/>
  <c r="Y15" i="12"/>
  <c r="Q15" i="12"/>
  <c r="I15" i="12"/>
  <c r="I2" i="12"/>
  <c r="Q2" i="12"/>
  <c r="Y2" i="12"/>
  <c r="AG2" i="12"/>
  <c r="E15" i="12"/>
  <c r="AC2" i="12"/>
  <c r="T15" i="12"/>
  <c r="N2" i="12"/>
  <c r="AA15" i="12"/>
  <c r="G2" i="12"/>
  <c r="AH15" i="12"/>
  <c r="B15" i="12"/>
  <c r="AF2" i="12"/>
  <c r="AF15" i="12"/>
  <c r="X15" i="12"/>
  <c r="P15" i="12"/>
  <c r="H15" i="12"/>
  <c r="B2" i="12"/>
  <c r="J2" i="12"/>
  <c r="R2" i="12"/>
  <c r="Z2" i="12"/>
  <c r="AH2" i="12"/>
  <c r="AC15" i="12"/>
  <c r="E2" i="12"/>
  <c r="L15" i="12"/>
  <c r="V2" i="12"/>
  <c r="AI15" i="12"/>
  <c r="C15" i="12"/>
  <c r="AE2" i="12"/>
  <c r="J15" i="12"/>
  <c r="P2" i="12"/>
  <c r="AE15" i="12"/>
  <c r="W15" i="12"/>
  <c r="O15" i="12"/>
  <c r="G15" i="12"/>
  <c r="C2" i="12"/>
  <c r="K2" i="12"/>
  <c r="S2" i="12"/>
  <c r="AA2" i="12"/>
  <c r="AI2" i="12"/>
  <c r="M15" i="12"/>
  <c r="U2" i="12"/>
  <c r="AB15" i="12"/>
  <c r="D15" i="12"/>
  <c r="AD2" i="12"/>
  <c r="S15" i="12"/>
  <c r="O2" i="12"/>
  <c r="Z15" i="12"/>
  <c r="X2" i="12"/>
  <c r="AD15" i="12"/>
  <c r="V15" i="12"/>
  <c r="N15" i="12"/>
  <c r="F15" i="12"/>
  <c r="D2" i="12"/>
  <c r="L2" i="12"/>
  <c r="T2" i="12"/>
  <c r="AB2" i="12"/>
  <c r="U15" i="12"/>
  <c r="M2" i="12"/>
  <c r="F2" i="12"/>
  <c r="K15" i="12"/>
  <c r="W2" i="12"/>
  <c r="R15" i="12"/>
  <c r="H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<sst xmlns="http://schemas.openxmlformats.org/spreadsheetml/2006/main" count="512" uniqueCount="412">
  <si>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</si>
  <si>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</si>
  <si>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</si>
  <si>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</si>
  <si>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</si>
  <si>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</si>
  <si>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</si>
  <si>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</si>
  <si>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</si>
  <si>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</si>
  <si>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</si>
  <si>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</si>
  <si>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</si>
  <si>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</si>
  <si>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</si>
  <si>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</si>
  <si>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</si>
  <si>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</si>
  <si>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</si>
  <si>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</si>
  <si>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</si>
  <si>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</si>
  <si>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</si>
  <si>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</si>
  <si>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</si>
  <si>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</si>
  <si>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</si>
  <si>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</si>
  <si>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</si>
  <si>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</si>
  <si>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</si>
  <si>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</si>
  <si>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</si>
  <si>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</si>
  <si>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</si>
  <si>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</si>
  <si>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</si>
  <si>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</si>
  <si>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</si>
  <si>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</si>
  <si>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</si>
  <si>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</si>
  <si>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</si>
  <si>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</si>
  <si>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</si>
  <si>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</si>
  <si>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</si>
  <si>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</si>
  <si>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</si>
  <si>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</si>
  <si>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</si>
  <si>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</si>
  <si>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</si>
  <si>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</si>
  <si>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</si>
  <si>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</si>
  <si>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</si>
  <si>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</si>
  <si>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</si>
  <si>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</si>
  <si>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</si>
  <si>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</si>
  <si>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</si>
  <si>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</si>
  <si>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</si>
  <si>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</si>
  <si>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</si>
  <si>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</si>
  <si>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</si>
  <si>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</si>
  <si>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</si>
  <si>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</si>
  <si>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</si>
  <si>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</si>
  <si>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</si>
  <si>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</si>
  <si>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</si>
  <si>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</si>
  <si>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</si>
  <si>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</si>
  <si>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</si>
  <si>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</si>
  <si>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</si>
  <si>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</si>
  <si>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</si>
  <si>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</si>
  <si>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</si>
  <si>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</si>
  <si>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</si>
  <si>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</si>
  <si>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</si>
  <si>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</si>
  <si>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</si>
  <si>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</si>
  <si>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</si>
  <si>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</si>
  <si>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</si>
  <si>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</si>
  <si>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</si>
  <si>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</si>
  <si>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</si>
  <si>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</si>
  <si>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</si>
  <si>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</si>
  <si>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</si>
  <si>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</si>
  <si>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</si>
  <si>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</si>
  <si>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</si>
  <si>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</si>
  <si>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</si>
  <si>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</si>
  <si>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</si>
  <si>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</si>
  <si>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</si>
  <si>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</si>
  <si>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</si>
  <si>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</si>
  <si>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</si>
  <si>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</si>
  <si>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</si>
  <si>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</si>
  <si>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</si>
  <si>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</si>
  <si>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</si>
  <si>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</si>
  <si>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</si>
  <si>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</si>
  <si>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</si>
  <si>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</si>
  <si>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</si>
  <si>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</si>
  <si>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</si>
  <si>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</si>
  <si>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</si>
  <si>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</si>
  <si>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</si>
  <si>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</si>
  <si>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</si>
  <si>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</si>
  <si>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</si>
  <si>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</si>
  <si>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</si>
  <si>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</si>
  <si>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</si>
  <si>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</si>
  <si>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</si>
  <si>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</si>
  <si>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</si>
  <si>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</si>
  <si>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</si>
  <si>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</si>
  <si>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</si>
  <si>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</si>
  <si>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</si>
  <si>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CA conventional diesel</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</si>
  <si>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</si>
  <si>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</si>
  <si>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</si>
  <si>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</si>
  <si>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</si>
  <si>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</si>
  <si>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</si>
  <si>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</si>
  <si>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</si>
  <si>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</si>
  <si>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</si>
  <si>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</si>
  <si>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</si>
  <si>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</si>
  <si>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</si>
  <si>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</si>
  <si>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</si>
  <si>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</si>
  <si>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</si>
  <si>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</si>
  <si>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</si>
  <si>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</si>
  <si>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</si>
  <si>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</si>
  <si>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</si>
  <si>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</si>
  <si>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</si>
  <si>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</si>
  <si>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</si>
  <si>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</si>
  <si>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</si>
  <si>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</si>
  <si>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</si>
  <si>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</si>
  <si>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</si>
  <si>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</si>
  <si>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</si>
  <si>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</si>
  <si>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</si>
  <si>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</si>
  <si>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</si>
  <si>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</si>
  <si>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</si>
  <si>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</si>
  <si>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</si>
  <si>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</si>
  <si>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</si>
  <si>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</si>
  <si>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</si>
  <si>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</si>
  <si>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</si>
  <si>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</si>
  <si>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</si>
  <si>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</si>
  <si>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</si>
  <si>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</si>
  <si>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</si>
  <si>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</si>
  <si>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</si>
  <si>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</si>
  <si>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</si>
  <si>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</si>
  <si>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</si>
  <si>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</si>
  <si>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</si>
  <si>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</si>
  <si>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</si>
  <si>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</si>
  <si>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</si>
  <si>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</si>
  <si>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</si>
  <si>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</si>
  <si>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</si>
  <si>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</si>
  <si>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</si>
  <si>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</si>
  <si>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</si>
  <si>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</si>
  <si>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</si>
  <si>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</si>
  <si>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</si>
  <si>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</si>
  <si>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</si>
  <si>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</si>
  <si>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</si>
  <si>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</si>
  <si>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</si>
  <si>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</si>
  <si>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</si>
  <si>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</si>
  <si>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</si>
  <si>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</si>
  <si>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</si>
  <si>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</si>
  <si>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</si>
  <si>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</si>
  <si>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</si>
  <si>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</si>
  <si>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</si>
  <si>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</si>
  <si>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</si>
  <si>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</si>
  <si>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</si>
  <si>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</si>
  <si>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</si>
  <si>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</si>
  <si>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</si>
  <si>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</si>
  <si>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</si>
  <si>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</si>
  <si>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</si>
  <si>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</si>
  <si>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</si>
  <si>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</si>
  <si>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</si>
  <si>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</si>
  <si>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</si>
  <si>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</si>
  <si>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</si>
  <si>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</si>
  <si>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</si>
  <si>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</si>
  <si>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</si>
  <si>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</si>
  <si>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</si>
  <si>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</si>
  <si>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</si>
  <si>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</si>
  <si>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</si>
  <si>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</si>
  <si>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</si>
  <si>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</si>
  <si>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</si>
  <si>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</si>
  <si>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</si>
  <si>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</si>
  <si>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</si>
  <si>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</si>
  <si>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</si>
  <si>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</si>
  <si>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</si>
  <si>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</si>
  <si>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</si>
  <si>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</si>
  <si>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</si>
  <si>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</si>
  <si>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</si>
  <si>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</si>
  <si>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</si>
  <si>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</si>
  <si>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GREET1 2016</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</si>
  <si>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</si>
  <si>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</si>
  <si>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</si>
  <si>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</si>
  <si>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</si>
  <si>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</si>
  <si>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</si>
  <si>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</si>
  <si>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</si>
  <si>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</si>
  <si>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</si>
  <si>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</si>
  <si>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</si>
  <si>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</si>
  <si>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</si>
  <si>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</si>
  <si>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</si>
  <si>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</si>
  <si>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</si>
  <si>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</si>
  <si>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</si>
  <si>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</si>
  <si>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</si>
  <si>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</si>
  <si>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</si>
  <si>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</si>
  <si>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</si>
  <si>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</si>
  <si>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</si>
  <si>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</si>
  <si>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</si>
  <si>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million barrels</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</si>
  <si>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</si>
  <si>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</si>
  <si>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</si>
  <si>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</si>
  <si>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</si>
  <si>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</si>
  <si>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</si>
  <si>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</si>
  <si>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</si>
  <si>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</si>
  <si>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</si>
  <si>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</si>
  <si>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</si>
  <si>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</si>
  <si>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</si>
  <si>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</si>
  <si>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</si>
  <si>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</si>
  <si>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</si>
  <si>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</si>
  <si>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</si>
  <si>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</si>
  <si>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</si>
  <si>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</si>
  <si>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</si>
  <si>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</si>
  <si>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</si>
  <si>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</si>
  <si>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</si>
  <si>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</si>
  <si>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</si>
  <si>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</si>
  <si>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</si>
  <si>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</si>
  <si>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</si>
  <si>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</si>
  <si>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</si>
  <si>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</si>
  <si>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</si>
  <si>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</si>
  <si>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</si>
  <si>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</si>
  <si>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</si>
  <si>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</si>
  <si>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</si>
  <si>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</si>
  <si>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</si>
  <si>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</si>
  <si>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</si>
  <si>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</si>
  <si>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</si>
  <si>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</si>
  <si>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</si>
  <si>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barrels</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</si>
  <si>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</si>
  <si>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</si>
  <si>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</si>
  <si>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</si>
  <si>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</si>
  <si>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</si>
  <si>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</si>
  <si>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</si>
  <si>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</si>
  <si>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</si>
  <si>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</si>
  <si>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</si>
  <si>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</si>
  <si>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</si>
  <si>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</si>
  <si>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</si>
  <si>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</si>
  <si>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 xml:space="preserve">Notes  on the Brazilian adaptation: </t>
  </si>
  <si>
    <t xml:space="preserve">We assumed that the values used in the US model also apply to the Brazilian context.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</si>
</sst>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164" formatCode="_(* #,##0.00_);_(* \(#,##0.00\);_(* &quot;-&quot;??_);_(@_)"/>
    <numFmt numFmtId="165" formatCode="0.0%"/>
    <numFmt numFmtId="166" formatCode="0.000E+00"/>
    <numFmt numFmtId="167" formatCode="#,##0.000"/>
    <numFmt numFmtId="168" formatCode="0.000"/>
    <numFmt numFmtId="169" formatCode="#,##0.000000"/>
    <numFmt numFmtId="170" formatCode="#,##0.0"/>
    <numFmt numFmtId="171" formatCode="0.000000"/>
    <numFmt numFmtId="172" formatCode="0.0"/>
    <numFmt numFmtId="173" formatCode="0.0000"/>
    <numFmt numFmtId="174" formatCode="#,##0.0000"/>
    <numFmt numFmtId="175" formatCode="#,##0.000000000"/>
    <numFmt numFmtId="176" formatCode="#,##0.0000000000"/>
    <numFmt numFmtId="177"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164" fontId="1" fillId="0" borderId="0" applyFont="0" applyFill="0" applyBorder="0" applyAlignment="0" applyProtection="0"/>
    <xf numFmtId="9" fontId="1" fillId="0" borderId="0" applyFont="0" applyFill="0" applyBorder="0" applyAlignment="0" applyProtection="0"/>
  </cellStyleXfs>
  <cellXfs count="211">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6" fontId="0" fillId="0" borderId="0" xfId="0" applyNumberFormat="1"/>
    <xf numFmtId="0" fontId="25" fillId="0" borderId="0" xfId="54"/>
    <xf numFmtId="0" fontId="27" fillId="0" borderId="0" xfId="54" applyFont="1"/>
    <xf numFmtId="0" fontId="28" fillId="0" borderId="0" xfId="54" applyFont="1"/>
    <xf numFmtId="165"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7"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8"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8"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8"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8"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5" fontId="33" fillId="34" borderId="0" xfId="62" applyNumberFormat="1" applyFont="1" applyFill="1" applyBorder="1" applyAlignment="1"/>
    <xf numFmtId="3" fontId="33" fillId="35" borderId="0" xfId="61" applyNumberFormat="1" applyFont="1" applyFill="1" applyBorder="1" applyAlignment="1"/>
    <xf numFmtId="169" fontId="33" fillId="0" borderId="0" xfId="61" applyNumberFormat="1" applyFont="1" applyFill="1" applyBorder="1" applyAlignment="1"/>
    <xf numFmtId="168"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5" fontId="33" fillId="36" borderId="0" xfId="62" applyNumberFormat="1" applyFont="1" applyFill="1" applyBorder="1" applyAlignment="1"/>
    <xf numFmtId="3" fontId="33" fillId="0" borderId="0" xfId="61" applyNumberFormat="1" applyFont="1" applyFill="1" applyBorder="1" applyAlignment="1"/>
    <xf numFmtId="165" fontId="33" fillId="0" borderId="0" xfId="62" applyNumberFormat="1" applyFont="1" applyFill="1" applyBorder="1" applyAlignment="1"/>
    <xf numFmtId="168"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5"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5"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5" fontId="33" fillId="35" borderId="0" xfId="62" applyNumberFormat="1" applyFont="1" applyFill="1" applyBorder="1" applyAlignment="1"/>
    <xf numFmtId="3" fontId="0" fillId="38" borderId="0" xfId="0" applyNumberFormat="1" applyFont="1" applyFill="1" applyBorder="1" applyAlignment="1"/>
    <xf numFmtId="165" fontId="0" fillId="38" borderId="0" xfId="0" applyNumberFormat="1" applyFont="1" applyFill="1" applyBorder="1" applyAlignment="1"/>
    <xf numFmtId="3" fontId="0" fillId="0" borderId="0" xfId="0" applyNumberFormat="1" applyFont="1" applyFill="1" applyBorder="1" applyAlignment="1"/>
    <xf numFmtId="165"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5"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5" fontId="32" fillId="0" borderId="26" xfId="62" applyNumberFormat="1" applyFont="1" applyFill="1" applyBorder="1" applyAlignment="1"/>
    <xf numFmtId="3" fontId="32" fillId="0" borderId="26" xfId="61" applyNumberFormat="1" applyFont="1" applyBorder="1" applyAlignment="1"/>
    <xf numFmtId="169" fontId="32" fillId="0" borderId="26" xfId="61" applyNumberFormat="1" applyFont="1" applyFill="1" applyBorder="1" applyAlignment="1"/>
    <xf numFmtId="168" fontId="32" fillId="0" borderId="27" xfId="61" applyNumberFormat="1" applyFont="1" applyFill="1" applyBorder="1" applyAlignment="1"/>
    <xf numFmtId="170" fontId="33" fillId="34" borderId="0" xfId="61" applyNumberFormat="1" applyFont="1" applyFill="1" applyBorder="1" applyAlignment="1"/>
    <xf numFmtId="3" fontId="33" fillId="39" borderId="0" xfId="61" applyNumberFormat="1" applyFont="1" applyFill="1" applyBorder="1" applyAlignment="1"/>
    <xf numFmtId="170" fontId="33" fillId="39" borderId="0" xfId="61" applyNumberFormat="1" applyFont="1" applyFill="1" applyBorder="1" applyAlignment="1"/>
    <xf numFmtId="170" fontId="33" fillId="38" borderId="0" xfId="61" applyNumberFormat="1" applyFont="1" applyFill="1" applyBorder="1" applyAlignment="1"/>
    <xf numFmtId="170" fontId="33" fillId="36" borderId="0" xfId="61" applyNumberFormat="1" applyFont="1" applyFill="1" applyBorder="1" applyAlignment="1"/>
    <xf numFmtId="3" fontId="32" fillId="0" borderId="26" xfId="61" applyNumberFormat="1" applyFont="1" applyBorder="1" applyAlignment="1">
      <alignment horizontal="right"/>
    </xf>
    <xf numFmtId="168"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1" fontId="33" fillId="0" borderId="0" xfId="61" applyNumberFormat="1" applyFont="1" applyFill="1" applyBorder="1" applyAlignment="1"/>
    <xf numFmtId="0" fontId="33" fillId="0" borderId="23" xfId="0" applyNumberFormat="1" applyFont="1" applyFill="1" applyBorder="1" applyAlignment="1"/>
    <xf numFmtId="165" fontId="33" fillId="35" borderId="0" xfId="0" applyNumberFormat="1" applyFont="1" applyFill="1" applyBorder="1" applyAlignment="1"/>
    <xf numFmtId="169" fontId="0" fillId="0" borderId="0" xfId="0" applyNumberFormat="1" applyFont="1" applyFill="1" applyBorder="1" applyAlignment="1"/>
    <xf numFmtId="168" fontId="0" fillId="0" borderId="24" xfId="0" applyNumberFormat="1" applyFont="1" applyFill="1" applyBorder="1" applyAlignment="1"/>
    <xf numFmtId="0" fontId="33" fillId="0" borderId="28" xfId="0" applyNumberFormat="1" applyFont="1" applyFill="1" applyBorder="1" applyAlignment="1"/>
    <xf numFmtId="165" fontId="33" fillId="38" borderId="0" xfId="0" applyNumberFormat="1" applyFont="1" applyFill="1" applyBorder="1" applyAlignment="1"/>
    <xf numFmtId="165"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5" fontId="33" fillId="38" borderId="30" xfId="0" applyNumberFormat="1" applyFont="1" applyFill="1" applyBorder="1" applyAlignment="1"/>
    <xf numFmtId="169" fontId="0" fillId="0" borderId="30" xfId="0" applyNumberFormat="1" applyFont="1" applyFill="1" applyBorder="1" applyAlignment="1"/>
    <xf numFmtId="168"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5" fontId="0" fillId="0" borderId="0" xfId="62" applyNumberFormat="1" applyFont="1" applyFill="1" applyBorder="1" applyAlignment="1"/>
    <xf numFmtId="168"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2" fontId="0" fillId="35" borderId="0" xfId="0" applyNumberFormat="1" applyFont="1" applyFill="1" applyBorder="1" applyAlignment="1">
      <alignment horizontal="center"/>
    </xf>
    <xf numFmtId="170"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2" fontId="0" fillId="0" borderId="0" xfId="0" applyNumberFormat="1" applyFont="1" applyBorder="1" applyAlignment="1">
      <alignment horizontal="center"/>
    </xf>
    <xf numFmtId="170"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70" fontId="0" fillId="0" borderId="21" xfId="0" applyNumberFormat="1" applyFont="1" applyFill="1" applyBorder="1" applyAlignment="1">
      <alignment horizontal="center"/>
    </xf>
    <xf numFmtId="165"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70" fontId="0" fillId="0" borderId="0" xfId="0" applyNumberFormat="1" applyFont="1" applyFill="1" applyBorder="1" applyAlignment="1">
      <alignment horizontal="center"/>
    </xf>
    <xf numFmtId="165"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70" fontId="32" fillId="0" borderId="0" xfId="0" applyNumberFormat="1" applyFont="1" applyFill="1" applyBorder="1" applyAlignment="1">
      <alignment horizontal="center"/>
    </xf>
    <xf numFmtId="165"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70" fontId="0" fillId="0" borderId="30" xfId="0" applyNumberFormat="1" applyFont="1" applyFill="1" applyBorder="1" applyAlignment="1">
      <alignment horizontal="center"/>
    </xf>
    <xf numFmtId="165"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9" fontId="0" fillId="0" borderId="0" xfId="0" applyNumberFormat="1" applyFont="1" applyFill="1" applyBorder="1" applyAlignment="1">
      <alignment horizontal="center"/>
    </xf>
    <xf numFmtId="167" fontId="0" fillId="0" borderId="24" xfId="0" applyNumberFormat="1" applyFont="1" applyFill="1" applyBorder="1" applyAlignment="1">
      <alignment horizontal="center"/>
    </xf>
    <xf numFmtId="0" fontId="0" fillId="0" borderId="29" xfId="0" applyFill="1" applyBorder="1" applyAlignment="1">
      <alignment horizontal="center"/>
    </xf>
    <xf numFmtId="169" fontId="0" fillId="0" borderId="30" xfId="0" applyNumberFormat="1" applyFont="1" applyFill="1" applyBorder="1" applyAlignment="1">
      <alignment horizontal="center"/>
    </xf>
    <xf numFmtId="167"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1" fontId="0" fillId="0" borderId="0" xfId="0" applyNumberFormat="1" applyFont="1" applyFill="1" applyBorder="1" applyAlignment="1">
      <alignment horizontal="center"/>
    </xf>
    <xf numFmtId="168" fontId="0" fillId="0" borderId="0" xfId="0" applyNumberFormat="1" applyFont="1" applyFill="1" applyBorder="1" applyAlignment="1">
      <alignment horizontal="center"/>
    </xf>
    <xf numFmtId="173" fontId="0" fillId="0" borderId="0" xfId="0" applyNumberFormat="1" applyFont="1" applyFill="1" applyBorder="1" applyAlignment="1">
      <alignment horizontal="center"/>
    </xf>
    <xf numFmtId="173"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177"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5"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1" fontId="0" fillId="0" borderId="0" xfId="0" applyNumberFormat="1"/>
    <xf numFmtId="0" fontId="25" fillId="0" borderId="19" xfId="55" applyFont="1" applyFill="1" applyBorder="1" applyAlignment="1">
      <alignment wrapText="1"/>
    </xf>
    <xf numFmtId="0" fontId="16" fillId="38" borderId="0" xfId="0" applyFont="1" applyFill="1"/>
  </cellXfs>
  <cellStyles count="63">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dy: normal cell" xfId="48" xr:uid="{00000000-0005-0000-0000-000019000000}"/>
    <cellStyle name="Body: normal cell 2" xfId="57" xr:uid="{00000000-0005-0000-0000-00001A000000}"/>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Header: bottom row" xfId="42" xr:uid="{00000000-0005-0000-0000-000026000000}"/>
    <cellStyle name="Header: bottom row 2" xfId="58" xr:uid="{00000000-0005-0000-0000-000027000000}"/>
    <cellStyle name="Header: top rows" xfId="51" xr:uid="{00000000-0005-0000-0000-000028000000}"/>
    <cellStyle name="Hiperlink" xfId="47" builtinId="8" customBuiltin="1"/>
    <cellStyle name="Hiperlink Visitado" xfId="53" builtinId="9" customBuiltin="1"/>
    <cellStyle name="Neutro" xfId="8" builtinId="28" customBuiltin="1"/>
    <cellStyle name="Normal" xfId="0" builtinId="0"/>
    <cellStyle name="Normal 2" xfId="54" xr:uid="{00000000-0005-0000-0000-000032000000}"/>
    <cellStyle name="Nota" xfId="15" builtinId="10" customBuiltin="1"/>
    <cellStyle name="Parent row" xfId="46" xr:uid="{00000000-0005-0000-0000-000035000000}"/>
    <cellStyle name="Parent row 2" xfId="56" xr:uid="{00000000-0005-0000-0000-000036000000}"/>
    <cellStyle name="Porcentagem" xfId="62" builtinId="5"/>
    <cellStyle name="Ruim" xfId="7" builtinId="27" customBuiltin="1"/>
    <cellStyle name="Saída" xfId="10" builtinId="21" customBuiltin="1"/>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 name="Vírgula" xfId="61" builtinId="3"/>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6"/>
  <sheetViews>
    <sheetView tabSelected="1" workbookViewId="0">
      <selection activeCell="G12" sqref="G12"/>
    </sheetView>
  </sheetViews>
  <sheetFormatPr defaultRowHeight="14.4" x14ac:dyDescent="0.3"/>
  <cols>
    <col min="1" max="1" width="37.44140625" customWidth="1"/>
    <col min="2" max="2" width="30.5546875" customWidth="1"/>
    <col min="3" max="3" width="39.44140625" customWidth="1"/>
  </cols>
  <sheetData>
    <row r="1" spans="1:3" x14ac:dyDescent="0.3">
      <c r="A1" s="1" t="s">
        <v>323</v>
      </c>
    </row>
    <row r="2" spans="1:3" s="2" customFormat="1" x14ac:dyDescent="0.3">
      <c r="A2" s="1" t="s">
        <v>324</v>
      </c>
    </row>
    <row r="3" spans="1:3" s="2" customFormat="1" x14ac:dyDescent="0.3">
      <c r="A3" s="1" t="s">
        <v>317</v>
      </c>
    </row>
    <row r="4" spans="1:3" s="2" customFormat="1" x14ac:dyDescent="0.3">
      <c r="A4" s="1" t="s">
        <v>368</v>
      </c>
    </row>
    <row r="5" spans="1:3" s="2" customFormat="1" x14ac:dyDescent="0.3">
      <c r="A5" s="1"/>
    </row>
    <row r="6" spans="1:3" x14ac:dyDescent="0.3">
      <c r="A6" t="s">
        <v>45</v>
      </c>
      <c r="B6" s="196" t="s">
        <v>348</v>
      </c>
      <c r="C6" s="202"/>
    </row>
    <row r="7" spans="1:3" x14ac:dyDescent="0.3">
      <c r="B7" t="s">
        <v>46</v>
      </c>
    </row>
    <row r="8" spans="1:3" x14ac:dyDescent="0.3">
      <c r="B8" s="3">
        <v>2019</v>
      </c>
    </row>
    <row r="9" spans="1:3" x14ac:dyDescent="0.3">
      <c r="B9" t="s">
        <v>388</v>
      </c>
    </row>
    <row r="10" spans="1:3" x14ac:dyDescent="0.3">
      <c r="B10" s="4" t="s">
        <v>123</v>
      </c>
    </row>
    <row r="11" spans="1:3" x14ac:dyDescent="0.3">
      <c r="B11" t="s">
        <v>122</v>
      </c>
    </row>
    <row r="13" spans="1:3" x14ac:dyDescent="0.3">
      <c r="B13" s="196" t="s">
        <v>405</v>
      </c>
      <c r="C13" s="202"/>
    </row>
    <row r="14" spans="1:3" x14ac:dyDescent="0.3">
      <c r="B14" t="s">
        <v>305</v>
      </c>
    </row>
    <row r="15" spans="1:3" x14ac:dyDescent="0.3">
      <c r="B15" s="3">
        <v>2016</v>
      </c>
    </row>
    <row r="16" spans="1:3" x14ac:dyDescent="0.3">
      <c r="B16" t="s">
        <v>306</v>
      </c>
    </row>
    <row r="17" spans="1:3" x14ac:dyDescent="0.3">
      <c r="B17" t="s">
        <v>308</v>
      </c>
    </row>
    <row r="18" spans="1:3" x14ac:dyDescent="0.3">
      <c r="B18" t="s">
        <v>307</v>
      </c>
    </row>
    <row r="19" spans="1:3" s="2" customFormat="1" x14ac:dyDescent="0.3"/>
    <row r="20" spans="1:3" s="2" customFormat="1" x14ac:dyDescent="0.3">
      <c r="A20" s="210" t="s">
        <v>410</v>
      </c>
      <c r="B20" s="204" t="s">
        <v>411</v>
      </c>
      <c r="C20" s="204"/>
    </row>
    <row r="21" spans="1:3" s="2" customFormat="1" x14ac:dyDescent="0.3"/>
    <row r="22" spans="1:3" x14ac:dyDescent="0.3">
      <c r="A22" s="1" t="s">
        <v>309</v>
      </c>
    </row>
    <row r="23" spans="1:3" x14ac:dyDescent="0.3">
      <c r="A23" t="s">
        <v>310</v>
      </c>
    </row>
    <row r="24" spans="1:3" x14ac:dyDescent="0.3">
      <c r="A24" t="s">
        <v>311</v>
      </c>
    </row>
    <row r="25" spans="1:3" s="2" customFormat="1" x14ac:dyDescent="0.3"/>
    <row r="26" spans="1:3" s="2" customFormat="1" x14ac:dyDescent="0.3">
      <c r="A26" s="2" t="s">
        <v>398</v>
      </c>
    </row>
    <row r="27" spans="1:3" s="2" customFormat="1" x14ac:dyDescent="0.3">
      <c r="A27" s="2" t="s">
        <v>399</v>
      </c>
    </row>
    <row r="28" spans="1:3" s="2" customFormat="1" x14ac:dyDescent="0.3">
      <c r="A28" s="2" t="s">
        <v>400</v>
      </c>
    </row>
    <row r="29" spans="1:3" s="2" customFormat="1" x14ac:dyDescent="0.3">
      <c r="A29" s="2" t="s">
        <v>401</v>
      </c>
    </row>
    <row r="30" spans="1:3" s="2" customFormat="1" x14ac:dyDescent="0.3">
      <c r="A30" s="2" t="s">
        <v>403</v>
      </c>
    </row>
    <row r="31" spans="1:3" s="2" customFormat="1" x14ac:dyDescent="0.3">
      <c r="A31" s="2" t="s">
        <v>402</v>
      </c>
    </row>
    <row r="32" spans="1:3" s="2" customFormat="1" x14ac:dyDescent="0.3"/>
    <row r="33" spans="1:3" s="2" customFormat="1" x14ac:dyDescent="0.3">
      <c r="A33" s="2" t="s">
        <v>364</v>
      </c>
    </row>
    <row r="34" spans="1:3" s="2" customFormat="1" x14ac:dyDescent="0.3">
      <c r="A34" s="2" t="s">
        <v>365</v>
      </c>
    </row>
    <row r="35" spans="1:3" s="2" customFormat="1" x14ac:dyDescent="0.3">
      <c r="A35" s="2" t="s">
        <v>366</v>
      </c>
    </row>
    <row r="36" spans="1:3" s="2" customFormat="1" x14ac:dyDescent="0.3"/>
    <row r="37" spans="1:3" s="2" customFormat="1" x14ac:dyDescent="0.3">
      <c r="A37" s="1" t="s">
        <v>319</v>
      </c>
    </row>
    <row r="38" spans="1:3" s="2" customFormat="1" x14ac:dyDescent="0.3">
      <c r="A38" s="1"/>
    </row>
    <row r="39" spans="1:3" s="2" customFormat="1" x14ac:dyDescent="0.3">
      <c r="A39" s="198" t="s">
        <v>333</v>
      </c>
      <c r="B39" s="199"/>
    </row>
    <row r="40" spans="1:3" s="2" customFormat="1" x14ac:dyDescent="0.3">
      <c r="A40" s="203" t="s">
        <v>352</v>
      </c>
      <c r="B40" s="203" t="s">
        <v>353</v>
      </c>
      <c r="C40" s="204" t="s">
        <v>362</v>
      </c>
    </row>
    <row r="41" spans="1:3" s="2" customFormat="1" ht="28.8" x14ac:dyDescent="0.3">
      <c r="A41" s="201" t="s">
        <v>396</v>
      </c>
      <c r="B41" s="2" t="s">
        <v>334</v>
      </c>
    </row>
    <row r="42" spans="1:3" s="2" customFormat="1" x14ac:dyDescent="0.3">
      <c r="A42" s="197" t="s">
        <v>326</v>
      </c>
      <c r="B42" s="2" t="s">
        <v>335</v>
      </c>
    </row>
    <row r="43" spans="1:3" s="2" customFormat="1" x14ac:dyDescent="0.3">
      <c r="A43" s="197" t="s">
        <v>369</v>
      </c>
      <c r="B43" s="2" t="s">
        <v>397</v>
      </c>
    </row>
    <row r="44" spans="1:3" s="2" customFormat="1" ht="43.2" x14ac:dyDescent="0.3">
      <c r="A44" s="201" t="s">
        <v>390</v>
      </c>
      <c r="B44" s="2" t="s">
        <v>338</v>
      </c>
    </row>
    <row r="45" spans="1:3" s="2" customFormat="1" x14ac:dyDescent="0.3">
      <c r="A45" s="201" t="s">
        <v>393</v>
      </c>
      <c r="B45" s="2" t="s">
        <v>394</v>
      </c>
    </row>
    <row r="46" spans="1:3" s="2" customFormat="1" x14ac:dyDescent="0.3">
      <c r="A46" s="201" t="s">
        <v>359</v>
      </c>
      <c r="B46" s="2" t="s">
        <v>360</v>
      </c>
      <c r="C46" s="204" t="s">
        <v>363</v>
      </c>
    </row>
    <row r="47" spans="1:3" s="2" customFormat="1" x14ac:dyDescent="0.3">
      <c r="A47" s="201"/>
    </row>
    <row r="48" spans="1:3" s="2" customFormat="1" x14ac:dyDescent="0.3">
      <c r="A48" s="198" t="s">
        <v>339</v>
      </c>
      <c r="B48" s="199"/>
    </row>
    <row r="49" spans="1:2" s="2" customFormat="1" x14ac:dyDescent="0.3">
      <c r="A49" s="203" t="s">
        <v>352</v>
      </c>
      <c r="B49" s="203" t="s">
        <v>354</v>
      </c>
    </row>
    <row r="50" spans="1:2" s="2" customFormat="1" ht="28.8" x14ac:dyDescent="0.3">
      <c r="A50" s="201" t="s">
        <v>396</v>
      </c>
      <c r="B50" s="2" t="s">
        <v>340</v>
      </c>
    </row>
    <row r="51" spans="1:2" s="2" customFormat="1" x14ac:dyDescent="0.3">
      <c r="A51" s="197" t="s">
        <v>326</v>
      </c>
      <c r="B51" s="2" t="s">
        <v>341</v>
      </c>
    </row>
    <row r="52" spans="1:2" s="2" customFormat="1" x14ac:dyDescent="0.3">
      <c r="A52" s="197" t="s">
        <v>369</v>
      </c>
      <c r="B52" s="2" t="s">
        <v>271</v>
      </c>
    </row>
    <row r="53" spans="1:2" s="2" customFormat="1" ht="43.2" x14ac:dyDescent="0.3">
      <c r="A53" s="201" t="s">
        <v>395</v>
      </c>
      <c r="B53" s="2" t="s">
        <v>351</v>
      </c>
    </row>
    <row r="54" spans="1:2" s="2" customFormat="1" x14ac:dyDescent="0.3">
      <c r="A54" s="201" t="s">
        <v>391</v>
      </c>
      <c r="B54" s="2" t="s">
        <v>392</v>
      </c>
    </row>
    <row r="55" spans="1:2" s="2" customFormat="1" x14ac:dyDescent="0.3">
      <c r="A55" s="201" t="s">
        <v>357</v>
      </c>
      <c r="B55" s="2" t="s">
        <v>358</v>
      </c>
    </row>
    <row r="56" spans="1:2" s="2" customFormat="1" x14ac:dyDescent="0.3"/>
    <row r="57" spans="1:2" s="2" customFormat="1" x14ac:dyDescent="0.3">
      <c r="A57" s="198" t="s">
        <v>336</v>
      </c>
    </row>
    <row r="58" spans="1:2" s="2" customFormat="1" x14ac:dyDescent="0.3">
      <c r="A58" s="2" t="s">
        <v>337</v>
      </c>
    </row>
    <row r="59" spans="1:2" s="2" customFormat="1" x14ac:dyDescent="0.3"/>
    <row r="60" spans="1:2" s="2" customFormat="1" x14ac:dyDescent="0.3">
      <c r="A60" s="198" t="s">
        <v>367</v>
      </c>
    </row>
    <row r="61" spans="1:2" s="2" customFormat="1" x14ac:dyDescent="0.3">
      <c r="A61" s="2" t="s">
        <v>360</v>
      </c>
    </row>
    <row r="62" spans="1:2" s="2" customFormat="1" x14ac:dyDescent="0.3"/>
    <row r="63" spans="1:2" s="2" customFormat="1" x14ac:dyDescent="0.3"/>
    <row r="64" spans="1:2" s="2" customFormat="1" x14ac:dyDescent="0.3">
      <c r="A64" s="196" t="s">
        <v>318</v>
      </c>
      <c r="B64" s="202"/>
    </row>
    <row r="65" spans="1:2" x14ac:dyDescent="0.3">
      <c r="A65" s="200">
        <v>42</v>
      </c>
      <c r="B65" t="s">
        <v>316</v>
      </c>
    </row>
    <row r="66" spans="1:2" x14ac:dyDescent="0.3">
      <c r="A66">
        <f>3.142*10^6</f>
        <v>3142000</v>
      </c>
      <c r="B66" t="s">
        <v>342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2" activePane="bottomRight" state="frozen"/>
      <selection activeCell="C32" sqref="C32"/>
      <selection pane="topRight" activeCell="C32" sqref="C32"/>
      <selection pane="bottomLeft" activeCell="C32" sqref="C32"/>
      <selection pane="bottomRight" activeCell="C32" sqref="C32"/>
    </sheetView>
  </sheetViews>
  <sheetFormatPr defaultColWidth="9.109375" defaultRowHeight="15" customHeight="1" x14ac:dyDescent="0.25"/>
  <cols>
    <col min="1" max="1" width="20.88671875" style="7" hidden="1" customWidth="1"/>
    <col min="2" max="2" width="45.77734375" style="7" customWidth="1"/>
    <col min="3" max="16384" width="9.109375" style="7"/>
  </cols>
  <sheetData>
    <row r="1" spans="1:37" ht="15" customHeight="1" thickBot="1" x14ac:dyDescent="0.3">
      <c r="B1" s="18" t="s">
        <v>389</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25"/>
    <row r="3" spans="1:37" ht="15" customHeight="1" x14ac:dyDescent="0.25">
      <c r="C3" s="20" t="s">
        <v>121</v>
      </c>
      <c r="D3" s="20" t="s">
        <v>388</v>
      </c>
      <c r="E3" s="20"/>
      <c r="F3" s="20"/>
      <c r="G3" s="20"/>
    </row>
    <row r="4" spans="1:37" ht="15" customHeight="1" x14ac:dyDescent="0.25">
      <c r="C4" s="20" t="s">
        <v>120</v>
      </c>
      <c r="D4" s="20" t="s">
        <v>387</v>
      </c>
      <c r="E4" s="20"/>
      <c r="F4" s="20"/>
      <c r="G4" s="20" t="s">
        <v>119</v>
      </c>
    </row>
    <row r="5" spans="1:37" ht="15" customHeight="1" x14ac:dyDescent="0.25">
      <c r="C5" s="20" t="s">
        <v>118</v>
      </c>
      <c r="D5" s="20" t="s">
        <v>386</v>
      </c>
      <c r="E5" s="20"/>
      <c r="F5" s="20"/>
      <c r="G5" s="20"/>
    </row>
    <row r="6" spans="1:37" ht="15" customHeight="1" x14ac:dyDescent="0.25">
      <c r="C6" s="20" t="s">
        <v>117</v>
      </c>
      <c r="D6" s="20"/>
      <c r="E6" s="20" t="s">
        <v>385</v>
      </c>
      <c r="F6" s="20"/>
      <c r="G6" s="20"/>
    </row>
    <row r="10" spans="1:37" ht="15" customHeight="1" x14ac:dyDescent="0.3">
      <c r="A10" s="9" t="s">
        <v>116</v>
      </c>
      <c r="B10" s="19" t="s">
        <v>115</v>
      </c>
    </row>
    <row r="11" spans="1:37" ht="15" customHeight="1" x14ac:dyDescent="0.25">
      <c r="B11" s="18" t="s">
        <v>0</v>
      </c>
    </row>
    <row r="12" spans="1:37" ht="15" customHeight="1" x14ac:dyDescent="0.2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384</v>
      </c>
    </row>
    <row r="13" spans="1:37" ht="15" customHeight="1" thickBot="1" x14ac:dyDescent="0.3">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25">
      <c r="B14" s="13" t="s">
        <v>47</v>
      </c>
    </row>
    <row r="15" spans="1:37" ht="15" customHeight="1" x14ac:dyDescent="0.25">
      <c r="B15" s="13" t="s">
        <v>48</v>
      </c>
    </row>
    <row r="16" spans="1:37" ht="15" customHeight="1" x14ac:dyDescent="0.3">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3">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3">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3">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3">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3">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3">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3">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3">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3">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3">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3">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3">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3">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3">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3">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3">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3">
      <c r="A33" s="9" t="s">
        <v>96</v>
      </c>
      <c r="B33" s="12" t="s">
        <v>383</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3">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3">
      <c r="A35" s="9" t="s">
        <v>382</v>
      </c>
      <c r="B35" s="12" t="s">
        <v>381</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3">
      <c r="A36" s="9" t="s">
        <v>380</v>
      </c>
      <c r="B36" s="12" t="s">
        <v>379</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3">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3">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3">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3">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3">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3">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3">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3">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3">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3">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25">
      <c r="B47" s="15" t="s">
        <v>49</v>
      </c>
    </row>
    <row r="48" spans="1:37" ht="15" customHeight="1" x14ac:dyDescent="0.3">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3">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3">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3">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25">
      <c r="B53" s="13" t="s">
        <v>31</v>
      </c>
    </row>
    <row r="54" spans="1:37" ht="15" customHeight="1" x14ac:dyDescent="0.3">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3">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3">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3">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3">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3">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3">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25">
      <c r="B62" s="13" t="s">
        <v>38</v>
      </c>
    </row>
    <row r="63" spans="1:37" ht="15" customHeight="1" x14ac:dyDescent="0.3">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3">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3">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3">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3">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3">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3">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3">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3">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3">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3">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3">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2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3"/>
    <row r="78" spans="1:37" ht="15" customHeight="1" x14ac:dyDescent="0.25">
      <c r="B78" s="209" t="s">
        <v>57</v>
      </c>
      <c r="C78" s="209"/>
      <c r="D78" s="209"/>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row>
    <row r="79" spans="1:37" ht="15" customHeight="1" x14ac:dyDescent="0.25">
      <c r="B79" s="8" t="s">
        <v>58</v>
      </c>
    </row>
    <row r="80" spans="1:37" ht="15" customHeight="1" x14ac:dyDescent="0.25">
      <c r="B80" s="8" t="s">
        <v>59</v>
      </c>
    </row>
    <row r="81" spans="2:2" ht="15" customHeight="1" x14ac:dyDescent="0.25">
      <c r="B81" s="8" t="s">
        <v>44</v>
      </c>
    </row>
    <row r="82" spans="2:2" ht="15" customHeight="1" x14ac:dyDescent="0.25">
      <c r="B82" s="8" t="s">
        <v>378</v>
      </c>
    </row>
    <row r="83" spans="2:2" ht="15" customHeight="1" x14ac:dyDescent="0.25">
      <c r="B83" s="8" t="s">
        <v>377</v>
      </c>
    </row>
    <row r="84" spans="2:2" ht="15" customHeight="1" x14ac:dyDescent="0.25">
      <c r="B84" s="8" t="s">
        <v>376</v>
      </c>
    </row>
    <row r="85" spans="2:2" ht="15" customHeight="1" x14ac:dyDescent="0.25">
      <c r="B85" s="8" t="s">
        <v>375</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51"/>
  <sheetViews>
    <sheetView zoomScale="80" zoomScaleNormal="80" workbookViewId="0">
      <selection activeCell="C32" sqref="C32"/>
    </sheetView>
  </sheetViews>
  <sheetFormatPr defaultColWidth="9.109375" defaultRowHeight="14.4" x14ac:dyDescent="0.3"/>
  <cols>
    <col min="1" max="1" width="33.109375" style="22" customWidth="1"/>
    <col min="2" max="2" width="13.44140625" style="22" bestFit="1" customWidth="1"/>
    <col min="3" max="3" width="11.5546875" style="22" customWidth="1"/>
    <col min="4" max="4" width="12.88671875" style="22" bestFit="1" customWidth="1"/>
    <col min="5" max="5" width="10.44140625" style="22" bestFit="1" customWidth="1"/>
    <col min="6" max="6" width="11.21875" style="22" customWidth="1"/>
    <col min="7" max="7" width="13.44140625" style="22" customWidth="1"/>
    <col min="8" max="8" width="12.77734375" style="22" bestFit="1" customWidth="1"/>
    <col min="9" max="9" width="9.77734375" style="22" bestFit="1" customWidth="1"/>
    <col min="10" max="10" width="9.109375" style="22"/>
    <col min="11" max="11" width="10.44140625" style="22" customWidth="1"/>
    <col min="12" max="12" width="12.44140625" style="22" bestFit="1" customWidth="1"/>
    <col min="13" max="14" width="9.109375" style="22"/>
    <col min="15" max="15" width="12.88671875" style="22" bestFit="1" customWidth="1"/>
    <col min="16" max="18" width="9.109375" style="22"/>
    <col min="19" max="19" width="10.44140625" style="22" customWidth="1"/>
    <col min="20" max="22" width="9.109375" style="22"/>
    <col min="23" max="23" width="10.77734375" style="22" customWidth="1"/>
    <col min="24" max="16384" width="9.109375" style="22"/>
  </cols>
  <sheetData>
    <row r="1" spans="1:23" ht="15.6" x14ac:dyDescent="0.3">
      <c r="A1" s="21" t="s">
        <v>124</v>
      </c>
    </row>
    <row r="2" spans="1:23" x14ac:dyDescent="0.3">
      <c r="A2" s="23" t="s">
        <v>125</v>
      </c>
    </row>
    <row r="3" spans="1:23" ht="12.75" customHeight="1" x14ac:dyDescent="0.3">
      <c r="A3" s="24" t="s">
        <v>126</v>
      </c>
      <c r="B3" s="25" t="s">
        <v>127</v>
      </c>
      <c r="C3" s="26"/>
      <c r="D3" s="26"/>
      <c r="E3" s="27" t="s">
        <v>128</v>
      </c>
      <c r="F3" s="27" t="s">
        <v>129</v>
      </c>
      <c r="G3" s="27" t="s">
        <v>130</v>
      </c>
      <c r="H3" s="28" t="s">
        <v>130</v>
      </c>
      <c r="I3" s="29"/>
    </row>
    <row r="4" spans="1:23" ht="27" x14ac:dyDescent="0.3">
      <c r="A4" s="30"/>
      <c r="B4" s="31" t="s">
        <v>303</v>
      </c>
      <c r="C4" s="32" t="s">
        <v>131</v>
      </c>
      <c r="D4" s="32" t="s">
        <v>132</v>
      </c>
      <c r="E4" s="32"/>
      <c r="F4" s="32" t="s">
        <v>133</v>
      </c>
      <c r="G4" s="32" t="s">
        <v>134</v>
      </c>
      <c r="H4" s="33" t="s">
        <v>135</v>
      </c>
      <c r="I4" s="34" t="s">
        <v>136</v>
      </c>
    </row>
    <row r="5" spans="1:23" x14ac:dyDescent="0.3">
      <c r="A5" s="35" t="s">
        <v>137</v>
      </c>
      <c r="B5" s="36">
        <v>1</v>
      </c>
      <c r="C5" s="37" t="s">
        <v>138</v>
      </c>
      <c r="D5" s="37"/>
      <c r="E5" s="38"/>
      <c r="F5" s="38"/>
      <c r="G5" s="38"/>
      <c r="H5" s="39"/>
      <c r="I5" s="40"/>
    </row>
    <row r="6" spans="1:23" x14ac:dyDescent="0.3">
      <c r="A6" s="41" t="s">
        <v>139</v>
      </c>
      <c r="B6" s="42" t="s">
        <v>140</v>
      </c>
      <c r="C6" s="43" t="s">
        <v>140</v>
      </c>
      <c r="D6" s="43" t="s">
        <v>140</v>
      </c>
      <c r="E6" s="43" t="s">
        <v>141</v>
      </c>
      <c r="F6" s="44"/>
      <c r="G6" s="44"/>
      <c r="H6" s="45"/>
      <c r="I6" s="46"/>
      <c r="P6" s="47"/>
      <c r="R6" s="47"/>
      <c r="T6" s="47"/>
      <c r="V6" s="47"/>
    </row>
    <row r="7" spans="1:23" x14ac:dyDescent="0.3">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3">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3">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3">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3">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3">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3">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3">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3">
      <c r="A15" s="48" t="s">
        <v>150</v>
      </c>
      <c r="B15" s="49">
        <v>116090</v>
      </c>
      <c r="C15" s="50">
        <v>116090</v>
      </c>
      <c r="D15" s="50">
        <v>124340</v>
      </c>
      <c r="E15" s="50">
        <v>2819</v>
      </c>
      <c r="F15" s="51">
        <v>0.86299999999999999</v>
      </c>
      <c r="G15" s="58">
        <v>25.5</v>
      </c>
      <c r="H15" s="53">
        <v>2.55E-5</v>
      </c>
      <c r="I15" s="54">
        <v>0.93364967025896739</v>
      </c>
      <c r="O15" s="47"/>
      <c r="P15" s="64"/>
      <c r="Q15" s="64"/>
      <c r="R15" s="64"/>
      <c r="S15" s="64"/>
      <c r="T15" s="64"/>
      <c r="U15" s="64"/>
      <c r="V15" s="65"/>
      <c r="W15" s="61"/>
    </row>
    <row r="16" spans="1:23" x14ac:dyDescent="0.3">
      <c r="A16" s="48" t="s">
        <v>151</v>
      </c>
      <c r="B16" s="49">
        <v>112193.52</v>
      </c>
      <c r="C16" s="58">
        <v>112193.52</v>
      </c>
      <c r="D16" s="58">
        <v>120438.62000000001</v>
      </c>
      <c r="E16" s="58">
        <v>2835.5620000000004</v>
      </c>
      <c r="F16" s="59">
        <v>0.82778546968819577</v>
      </c>
      <c r="G16" s="66">
        <v>22.925518367368763</v>
      </c>
      <c r="H16" s="53">
        <v>2.2925518367368762E-5</v>
      </c>
      <c r="I16" s="54">
        <v>0.931541062160958</v>
      </c>
      <c r="S16" s="64"/>
      <c r="T16" s="64"/>
      <c r="U16" s="64"/>
      <c r="V16" s="65"/>
      <c r="W16" s="61"/>
    </row>
    <row r="17" spans="1:23" x14ac:dyDescent="0.3">
      <c r="A17" s="48" t="s">
        <v>152</v>
      </c>
      <c r="B17" s="49">
        <v>112193.52</v>
      </c>
      <c r="C17" s="58">
        <v>112193.52</v>
      </c>
      <c r="D17" s="58">
        <v>120438.62000000001</v>
      </c>
      <c r="E17" s="58">
        <v>2835.5620000000004</v>
      </c>
      <c r="F17" s="59">
        <v>0.82778546968819577</v>
      </c>
      <c r="G17" s="66">
        <v>22.925518367368763</v>
      </c>
      <c r="H17" s="53">
        <v>2.2925518367368762E-5</v>
      </c>
      <c r="I17" s="54">
        <v>0.931541062160958</v>
      </c>
      <c r="O17" s="47"/>
      <c r="P17" s="64"/>
      <c r="Q17" s="64"/>
      <c r="R17" s="64"/>
      <c r="S17" s="64"/>
      <c r="T17" s="64"/>
      <c r="U17" s="64"/>
      <c r="V17" s="65"/>
      <c r="W17" s="61"/>
    </row>
    <row r="18" spans="1:23" x14ac:dyDescent="0.3">
      <c r="A18" s="48" t="s">
        <v>153</v>
      </c>
      <c r="B18" s="49">
        <v>106150</v>
      </c>
      <c r="C18" s="58">
        <v>106150</v>
      </c>
      <c r="D18" s="58">
        <v>114387.5</v>
      </c>
      <c r="E18" s="58">
        <v>2861.25</v>
      </c>
      <c r="F18" s="59">
        <v>0.77774999999999994</v>
      </c>
      <c r="G18" s="66">
        <v>19.267500028014183</v>
      </c>
      <c r="H18" s="53">
        <v>1.9267500028014183E-5</v>
      </c>
      <c r="I18" s="54">
        <v>0.92798601245765489</v>
      </c>
      <c r="S18" s="64"/>
      <c r="T18" s="64"/>
      <c r="U18" s="64"/>
      <c r="V18" s="65"/>
      <c r="W18" s="61"/>
    </row>
    <row r="19" spans="1:23" x14ac:dyDescent="0.3">
      <c r="A19" s="48" t="s">
        <v>154</v>
      </c>
      <c r="B19" s="49">
        <v>100186</v>
      </c>
      <c r="C19" s="58">
        <v>100186</v>
      </c>
      <c r="D19" s="58">
        <v>108416</v>
      </c>
      <c r="E19" s="58">
        <v>2886.6</v>
      </c>
      <c r="F19" s="59">
        <v>0.72659999999999991</v>
      </c>
      <c r="G19" s="66">
        <v>15.528000044822692</v>
      </c>
      <c r="H19" s="53">
        <v>1.5528000044822691E-5</v>
      </c>
      <c r="I19" s="54">
        <v>0.92408869539551353</v>
      </c>
      <c r="J19" s="64"/>
      <c r="K19" s="64"/>
      <c r="L19" s="64"/>
      <c r="M19" s="65"/>
      <c r="N19" s="61"/>
    </row>
    <row r="20" spans="1:23" x14ac:dyDescent="0.3">
      <c r="A20" s="67" t="s">
        <v>304</v>
      </c>
      <c r="B20" s="49">
        <v>128450</v>
      </c>
      <c r="C20" s="50">
        <v>128450</v>
      </c>
      <c r="D20" s="50">
        <v>137380</v>
      </c>
      <c r="E20" s="50">
        <v>3167</v>
      </c>
      <c r="F20" s="51">
        <v>0.86499999999999999</v>
      </c>
      <c r="G20" s="58">
        <v>200</v>
      </c>
      <c r="H20" s="53">
        <v>2.0000000000000001E-4</v>
      </c>
      <c r="I20" s="54">
        <v>0.93499781627602274</v>
      </c>
      <c r="O20" s="55"/>
      <c r="W20" s="61"/>
    </row>
    <row r="21" spans="1:23" x14ac:dyDescent="0.3">
      <c r="A21" s="68" t="s">
        <v>155</v>
      </c>
      <c r="B21" s="49"/>
      <c r="C21" s="58"/>
      <c r="D21" s="58"/>
      <c r="E21" s="58"/>
      <c r="F21" s="69"/>
      <c r="G21" s="58">
        <v>120</v>
      </c>
      <c r="H21" s="53">
        <v>1.2E-4</v>
      </c>
      <c r="I21" s="54"/>
    </row>
    <row r="22" spans="1:23" x14ac:dyDescent="0.3">
      <c r="A22" s="48" t="s">
        <v>156</v>
      </c>
      <c r="B22" s="49">
        <v>128450</v>
      </c>
      <c r="C22" s="58">
        <v>128450</v>
      </c>
      <c r="D22" s="58">
        <v>137380</v>
      </c>
      <c r="E22" s="58">
        <v>3167</v>
      </c>
      <c r="F22" s="59">
        <v>0.86499999999999999</v>
      </c>
      <c r="G22" s="58">
        <v>11</v>
      </c>
      <c r="H22" s="53">
        <v>1.1E-5</v>
      </c>
      <c r="I22" s="54">
        <v>0.93499781627602274</v>
      </c>
    </row>
    <row r="23" spans="1:23" x14ac:dyDescent="0.3">
      <c r="A23" s="48" t="s">
        <v>157</v>
      </c>
      <c r="B23" s="49">
        <v>129487.84757606639</v>
      </c>
      <c r="C23" s="58">
        <v>129487.84757606639</v>
      </c>
      <c r="D23" s="50">
        <v>138490</v>
      </c>
      <c r="E23" s="50">
        <v>3206</v>
      </c>
      <c r="F23" s="51">
        <v>0.871</v>
      </c>
      <c r="G23" s="52">
        <v>11</v>
      </c>
      <c r="H23" s="53">
        <v>1.1E-5</v>
      </c>
      <c r="I23" s="54">
        <v>0.93499781627602274</v>
      </c>
    </row>
    <row r="24" spans="1:23" x14ac:dyDescent="0.3">
      <c r="A24" s="48" t="s">
        <v>158</v>
      </c>
      <c r="B24" s="49">
        <v>116920</v>
      </c>
      <c r="C24" s="50">
        <v>116920</v>
      </c>
      <c r="D24" s="50">
        <v>125080</v>
      </c>
      <c r="E24" s="50">
        <v>2745</v>
      </c>
      <c r="F24" s="51">
        <v>0.85</v>
      </c>
      <c r="G24" s="52">
        <v>1</v>
      </c>
      <c r="H24" s="53">
        <v>9.9999999999999995E-7</v>
      </c>
      <c r="I24" s="54">
        <v>0.93476175247841387</v>
      </c>
    </row>
    <row r="25" spans="1:23" x14ac:dyDescent="0.3">
      <c r="A25" s="70" t="s">
        <v>159</v>
      </c>
      <c r="B25" s="49">
        <v>124307.03423937227</v>
      </c>
      <c r="C25" s="58">
        <v>124307.03423937227</v>
      </c>
      <c r="D25" s="58">
        <v>132948.69438683367</v>
      </c>
      <c r="E25" s="58">
        <v>3035.8996219999995</v>
      </c>
      <c r="F25" s="59">
        <v>0.86199999999999999</v>
      </c>
      <c r="G25" s="58">
        <v>700</v>
      </c>
      <c r="H25" s="53">
        <v>6.9999999999999999E-4</v>
      </c>
      <c r="I25" s="54">
        <v>0.93500003751584637</v>
      </c>
    </row>
    <row r="26" spans="1:23" x14ac:dyDescent="0.3">
      <c r="A26" s="71" t="s">
        <v>160</v>
      </c>
      <c r="B26" s="49">
        <v>123041.23110601204</v>
      </c>
      <c r="C26" s="58">
        <v>123041.23110601204</v>
      </c>
      <c r="D26" s="58">
        <v>131594.89429852215</v>
      </c>
      <c r="E26" s="58">
        <v>2998.0455119999997</v>
      </c>
      <c r="F26" s="59">
        <v>0.86</v>
      </c>
      <c r="G26" s="58">
        <v>11</v>
      </c>
      <c r="H26" s="53">
        <v>1.1E-5</v>
      </c>
      <c r="I26" s="54">
        <v>0.93500003751584626</v>
      </c>
    </row>
    <row r="27" spans="1:23" x14ac:dyDescent="0.3">
      <c r="A27" s="71" t="s">
        <v>161</v>
      </c>
      <c r="B27" s="49">
        <v>111520</v>
      </c>
      <c r="C27" s="50">
        <v>111520</v>
      </c>
      <c r="D27" s="50">
        <v>119740</v>
      </c>
      <c r="E27" s="72">
        <v>2651</v>
      </c>
      <c r="F27" s="51">
        <v>0.84199999999999997</v>
      </c>
      <c r="G27" s="52">
        <v>0</v>
      </c>
      <c r="H27" s="53">
        <v>0</v>
      </c>
      <c r="I27" s="54">
        <v>0.93135126106564226</v>
      </c>
    </row>
    <row r="28" spans="1:23" x14ac:dyDescent="0.3">
      <c r="A28" s="71" t="s">
        <v>162</v>
      </c>
      <c r="B28" s="49">
        <v>140352.52220119376</v>
      </c>
      <c r="C28" s="58">
        <v>140352.52220119376</v>
      </c>
      <c r="D28" s="50">
        <v>150110</v>
      </c>
      <c r="E28" s="50">
        <v>3752</v>
      </c>
      <c r="F28" s="51">
        <v>0.86799999999999999</v>
      </c>
      <c r="G28" s="52">
        <v>5000</v>
      </c>
      <c r="H28" s="53">
        <v>5.0000000000000001E-3</v>
      </c>
      <c r="I28" s="54">
        <v>0.93499781627602263</v>
      </c>
      <c r="J28" s="73"/>
    </row>
    <row r="29" spans="1:23" x14ac:dyDescent="0.3">
      <c r="A29" s="71" t="s">
        <v>163</v>
      </c>
      <c r="B29" s="49">
        <v>140352.52220119376</v>
      </c>
      <c r="C29" s="58">
        <v>140352.52220119376</v>
      </c>
      <c r="D29" s="58">
        <v>150110</v>
      </c>
      <c r="E29" s="58">
        <v>3752</v>
      </c>
      <c r="F29" s="59">
        <v>0.86799999999999999</v>
      </c>
      <c r="G29" s="52">
        <v>27000</v>
      </c>
      <c r="H29" s="53">
        <v>2.7E-2</v>
      </c>
      <c r="I29" s="54">
        <v>0.93499781627602263</v>
      </c>
    </row>
    <row r="30" spans="1:23" x14ac:dyDescent="0.3">
      <c r="A30" s="71" t="s">
        <v>164</v>
      </c>
      <c r="B30" s="49">
        <v>57250</v>
      </c>
      <c r="C30" s="50">
        <v>57250</v>
      </c>
      <c r="D30" s="50">
        <v>65200</v>
      </c>
      <c r="E30" s="50">
        <v>3006</v>
      </c>
      <c r="F30" s="74">
        <v>0.375</v>
      </c>
      <c r="G30" s="52">
        <v>0</v>
      </c>
      <c r="H30" s="53">
        <v>0</v>
      </c>
      <c r="I30" s="54">
        <v>0.87806748466257667</v>
      </c>
    </row>
    <row r="31" spans="1:23" x14ac:dyDescent="0.3">
      <c r="A31" s="71" t="s">
        <v>165</v>
      </c>
      <c r="B31" s="49">
        <v>76330</v>
      </c>
      <c r="C31" s="50">
        <v>76330</v>
      </c>
      <c r="D31" s="50">
        <v>84530</v>
      </c>
      <c r="E31" s="50">
        <v>2988</v>
      </c>
      <c r="F31" s="74">
        <v>0.52200000000000002</v>
      </c>
      <c r="G31" s="58">
        <v>0.57000011205673218</v>
      </c>
      <c r="H31" s="53">
        <v>5.7000011205673218E-7</v>
      </c>
      <c r="I31" s="54">
        <v>0.90299302022950434</v>
      </c>
      <c r="J31" s="73"/>
    </row>
    <row r="32" spans="1:23" x14ac:dyDescent="0.3">
      <c r="A32" s="71" t="s">
        <v>166</v>
      </c>
      <c r="B32" s="49">
        <v>99837</v>
      </c>
      <c r="C32" s="75">
        <v>99837</v>
      </c>
      <c r="D32" s="72">
        <v>108458</v>
      </c>
      <c r="E32" s="75">
        <v>3065</v>
      </c>
      <c r="F32" s="76">
        <v>0.64859999999999995</v>
      </c>
      <c r="G32" s="77">
        <v>0</v>
      </c>
      <c r="H32" s="53">
        <v>0</v>
      </c>
      <c r="I32" s="54">
        <v>0.92051300964428628</v>
      </c>
    </row>
    <row r="33" spans="1:11" x14ac:dyDescent="0.3">
      <c r="A33" s="71" t="s">
        <v>167</v>
      </c>
      <c r="B33" s="49">
        <v>83127</v>
      </c>
      <c r="C33" s="75">
        <v>83127</v>
      </c>
      <c r="D33" s="72">
        <v>89511</v>
      </c>
      <c r="E33" s="75">
        <v>2964</v>
      </c>
      <c r="F33" s="76">
        <v>0.61980000000000002</v>
      </c>
      <c r="G33" s="77">
        <v>0</v>
      </c>
      <c r="H33" s="53">
        <v>0</v>
      </c>
      <c r="I33" s="54">
        <v>0.92867915675168411</v>
      </c>
      <c r="J33" s="73"/>
    </row>
    <row r="34" spans="1:11" x14ac:dyDescent="0.3">
      <c r="A34" s="71" t="s">
        <v>168</v>
      </c>
      <c r="B34" s="49">
        <v>116090</v>
      </c>
      <c r="C34" s="58">
        <v>116090</v>
      </c>
      <c r="D34" s="58">
        <v>124340</v>
      </c>
      <c r="E34" s="58">
        <v>2819</v>
      </c>
      <c r="F34" s="59">
        <v>0.86299999999999999</v>
      </c>
      <c r="G34" s="58">
        <v>25.5</v>
      </c>
      <c r="H34" s="53">
        <v>2.55E-5</v>
      </c>
      <c r="I34" s="54">
        <v>0.93364967025896739</v>
      </c>
    </row>
    <row r="35" spans="1:11" x14ac:dyDescent="0.3">
      <c r="A35" s="71" t="s">
        <v>169</v>
      </c>
      <c r="B35" s="49">
        <v>84950</v>
      </c>
      <c r="C35" s="50">
        <v>84950</v>
      </c>
      <c r="D35" s="50">
        <v>91410</v>
      </c>
      <c r="E35" s="52">
        <v>1923</v>
      </c>
      <c r="F35" s="74">
        <v>0.82</v>
      </c>
      <c r="G35" s="52">
        <v>0</v>
      </c>
      <c r="H35" s="53">
        <v>0</v>
      </c>
      <c r="I35" s="54">
        <v>0.9293293950333662</v>
      </c>
      <c r="J35" s="73"/>
    </row>
    <row r="36" spans="1:11" x14ac:dyDescent="0.3">
      <c r="A36" s="71" t="s">
        <v>170</v>
      </c>
      <c r="B36" s="49">
        <v>74720</v>
      </c>
      <c r="C36" s="50">
        <v>74720</v>
      </c>
      <c r="D36" s="50">
        <v>84820</v>
      </c>
      <c r="E36" s="50">
        <v>1621</v>
      </c>
      <c r="F36" s="51">
        <v>0.75</v>
      </c>
      <c r="G36" s="52">
        <v>0</v>
      </c>
      <c r="H36" s="53">
        <v>0</v>
      </c>
      <c r="I36" s="54">
        <v>0.88092431030417351</v>
      </c>
      <c r="J36" s="73"/>
    </row>
    <row r="37" spans="1:11" x14ac:dyDescent="0.3">
      <c r="A37" s="71" t="s">
        <v>171</v>
      </c>
      <c r="B37" s="49">
        <v>68930</v>
      </c>
      <c r="C37" s="50">
        <v>68930</v>
      </c>
      <c r="D37" s="50">
        <v>75610</v>
      </c>
      <c r="E37" s="50">
        <v>2518</v>
      </c>
      <c r="F37" s="78">
        <v>0.52200000000000002</v>
      </c>
      <c r="G37" s="52">
        <v>0</v>
      </c>
      <c r="H37" s="53">
        <v>0</v>
      </c>
      <c r="I37" s="54">
        <v>0.91165189789710355</v>
      </c>
      <c r="J37" s="73"/>
    </row>
    <row r="38" spans="1:11" x14ac:dyDescent="0.3">
      <c r="A38" s="71" t="s">
        <v>172</v>
      </c>
      <c r="B38" s="49">
        <v>72200</v>
      </c>
      <c r="C38" s="52">
        <v>72200</v>
      </c>
      <c r="D38" s="58">
        <v>79196.89540113158</v>
      </c>
      <c r="E38" s="52">
        <v>3255</v>
      </c>
      <c r="F38" s="74">
        <v>0.47399999999999998</v>
      </c>
      <c r="G38" s="52">
        <v>0</v>
      </c>
      <c r="H38" s="53">
        <v>0</v>
      </c>
      <c r="I38" s="54">
        <v>0.91165189789710355</v>
      </c>
      <c r="J38" s="73"/>
    </row>
    <row r="39" spans="1:11" x14ac:dyDescent="0.3">
      <c r="A39" s="71" t="s">
        <v>173</v>
      </c>
      <c r="B39" s="49">
        <v>119550</v>
      </c>
      <c r="C39" s="50">
        <v>119550</v>
      </c>
      <c r="D39" s="50">
        <v>127960</v>
      </c>
      <c r="E39" s="50">
        <v>3361</v>
      </c>
      <c r="F39" s="51">
        <v>0.77600000000000002</v>
      </c>
      <c r="G39" s="52">
        <v>0</v>
      </c>
      <c r="H39" s="53">
        <v>0</v>
      </c>
      <c r="I39" s="54">
        <v>0.93427633635511098</v>
      </c>
      <c r="J39" s="73"/>
      <c r="K39" s="73"/>
    </row>
    <row r="40" spans="1:11" x14ac:dyDescent="0.3">
      <c r="A40" s="71" t="s">
        <v>174</v>
      </c>
      <c r="B40" s="49">
        <v>123670</v>
      </c>
      <c r="C40" s="50">
        <v>123670</v>
      </c>
      <c r="D40" s="50">
        <v>130030</v>
      </c>
      <c r="E40" s="50">
        <v>3017</v>
      </c>
      <c r="F40" s="51">
        <v>0.85299999999999998</v>
      </c>
      <c r="G40" s="52">
        <v>0</v>
      </c>
      <c r="H40" s="53">
        <v>0</v>
      </c>
      <c r="I40" s="54">
        <v>0.95108821041298164</v>
      </c>
      <c r="J40" s="73"/>
      <c r="K40" s="73"/>
    </row>
    <row r="41" spans="1:11" x14ac:dyDescent="0.3">
      <c r="A41" s="71" t="s">
        <v>175</v>
      </c>
      <c r="B41" s="49">
        <v>117059</v>
      </c>
      <c r="C41" s="52">
        <v>117059</v>
      </c>
      <c r="D41" s="52">
        <v>125293.76528649101</v>
      </c>
      <c r="E41" s="52">
        <v>2835</v>
      </c>
      <c r="F41" s="74">
        <v>0.871</v>
      </c>
      <c r="G41" s="58">
        <v>0</v>
      </c>
      <c r="H41" s="53">
        <v>0</v>
      </c>
      <c r="I41" s="54">
        <v>0.93427633635511098</v>
      </c>
      <c r="K41" s="73"/>
    </row>
    <row r="42" spans="1:11" x14ac:dyDescent="0.3">
      <c r="A42" s="70" t="s">
        <v>176</v>
      </c>
      <c r="B42" s="49">
        <v>122887</v>
      </c>
      <c r="C42" s="72">
        <v>122887</v>
      </c>
      <c r="D42" s="72">
        <v>130817</v>
      </c>
      <c r="E42" s="72">
        <v>2948</v>
      </c>
      <c r="F42" s="74">
        <v>0.871</v>
      </c>
      <c r="G42" s="58">
        <v>0</v>
      </c>
      <c r="H42" s="53">
        <v>0</v>
      </c>
      <c r="I42" s="54">
        <v>0.93938096730547249</v>
      </c>
      <c r="K42" s="73"/>
    </row>
    <row r="43" spans="1:11" x14ac:dyDescent="0.3">
      <c r="A43" s="70" t="s">
        <v>177</v>
      </c>
      <c r="B43" s="49">
        <v>123542.426446789</v>
      </c>
      <c r="C43" s="72">
        <v>123542.426446789</v>
      </c>
      <c r="D43" s="72">
        <v>133070.13702382601</v>
      </c>
      <c r="E43" s="72">
        <v>3003.2639480974099</v>
      </c>
      <c r="F43" s="74">
        <v>0.871</v>
      </c>
      <c r="G43" s="58">
        <v>0</v>
      </c>
      <c r="H43" s="53">
        <v>0</v>
      </c>
      <c r="I43" s="54">
        <v>0.92840083590406852</v>
      </c>
      <c r="K43" s="73"/>
    </row>
    <row r="44" spans="1:11" x14ac:dyDescent="0.3">
      <c r="A44" s="71" t="s">
        <v>178</v>
      </c>
      <c r="B44" s="49">
        <v>115983</v>
      </c>
      <c r="C44" s="72">
        <v>115983</v>
      </c>
      <c r="D44" s="72">
        <v>124230</v>
      </c>
      <c r="E44" s="72">
        <v>2830</v>
      </c>
      <c r="F44" s="74">
        <v>0.84</v>
      </c>
      <c r="G44" s="58">
        <v>0</v>
      </c>
      <c r="H44" s="53">
        <v>0</v>
      </c>
      <c r="I44" s="54">
        <v>0.93361506882395562</v>
      </c>
      <c r="K44" s="73"/>
    </row>
    <row r="45" spans="1:11" x14ac:dyDescent="0.3">
      <c r="A45" s="22" t="s">
        <v>179</v>
      </c>
      <c r="B45" s="49">
        <v>111560</v>
      </c>
      <c r="C45" s="56">
        <v>111560</v>
      </c>
      <c r="D45" s="58">
        <v>119492.50148728694</v>
      </c>
      <c r="E45" s="56">
        <v>2654.6482049815622</v>
      </c>
      <c r="F45" s="57">
        <v>0.8337</v>
      </c>
      <c r="G45" s="52">
        <v>10</v>
      </c>
      <c r="H45" s="53">
        <v>1.0000000000000001E-5</v>
      </c>
      <c r="I45" s="54">
        <v>0.93361506882395551</v>
      </c>
    </row>
    <row r="46" spans="1:11" x14ac:dyDescent="0.3">
      <c r="A46" s="71" t="s">
        <v>180</v>
      </c>
      <c r="B46" s="49">
        <v>119776.6214942081</v>
      </c>
      <c r="C46" s="58">
        <v>119776.6214942081</v>
      </c>
      <c r="D46" s="58">
        <v>128103.33335647394</v>
      </c>
      <c r="E46" s="58">
        <v>2865.5561269999994</v>
      </c>
      <c r="F46" s="59">
        <v>0.84699999999999998</v>
      </c>
      <c r="G46" s="79">
        <v>0</v>
      </c>
      <c r="H46" s="53">
        <v>0</v>
      </c>
      <c r="I46" s="54">
        <v>0.93500003751584626</v>
      </c>
      <c r="K46" s="73"/>
    </row>
    <row r="47" spans="1:11" x14ac:dyDescent="0.3">
      <c r="A47" s="48" t="s">
        <v>181</v>
      </c>
      <c r="B47" s="49">
        <v>30500</v>
      </c>
      <c r="C47" s="50">
        <v>30500</v>
      </c>
      <c r="D47" s="50">
        <v>36020</v>
      </c>
      <c r="E47" s="50">
        <v>268</v>
      </c>
      <c r="F47" s="74">
        <v>0</v>
      </c>
      <c r="G47" s="52">
        <v>0</v>
      </c>
      <c r="H47" s="53">
        <v>0</v>
      </c>
      <c r="I47" s="54">
        <v>0.84675180455302612</v>
      </c>
    </row>
    <row r="48" spans="1:11" x14ac:dyDescent="0.3">
      <c r="A48" s="48" t="s">
        <v>182</v>
      </c>
      <c r="B48" s="49">
        <v>93540</v>
      </c>
      <c r="C48" s="50">
        <v>93540</v>
      </c>
      <c r="D48" s="50">
        <v>101130</v>
      </c>
      <c r="E48" s="50">
        <v>2811</v>
      </c>
      <c r="F48" s="74">
        <v>0.68100000000000005</v>
      </c>
      <c r="G48" s="52">
        <v>0</v>
      </c>
      <c r="H48" s="53">
        <v>0</v>
      </c>
      <c r="I48" s="54">
        <v>0.92494808662118067</v>
      </c>
    </row>
    <row r="49" spans="1:12" x14ac:dyDescent="0.3">
      <c r="A49" s="48" t="s">
        <v>183</v>
      </c>
      <c r="B49" s="49">
        <v>96720</v>
      </c>
      <c r="C49" s="50">
        <v>96720</v>
      </c>
      <c r="D49" s="50">
        <v>104530</v>
      </c>
      <c r="E49" s="50">
        <v>2810</v>
      </c>
      <c r="F49" s="74">
        <v>0.70599999999999996</v>
      </c>
      <c r="G49" s="52">
        <v>0</v>
      </c>
      <c r="H49" s="53">
        <v>0</v>
      </c>
      <c r="I49" s="54">
        <v>0.92528460728977324</v>
      </c>
      <c r="J49" s="73"/>
    </row>
    <row r="50" spans="1:12" x14ac:dyDescent="0.3">
      <c r="A50" s="48" t="s">
        <v>184</v>
      </c>
      <c r="B50" s="49">
        <v>100480</v>
      </c>
      <c r="C50" s="50">
        <v>100480</v>
      </c>
      <c r="D50" s="50">
        <v>108570</v>
      </c>
      <c r="E50" s="50">
        <v>2913</v>
      </c>
      <c r="F50" s="74">
        <v>0.70599999999999996</v>
      </c>
      <c r="G50" s="52">
        <v>0</v>
      </c>
      <c r="H50" s="53">
        <v>0</v>
      </c>
      <c r="I50" s="54">
        <v>0.92548586165607438</v>
      </c>
      <c r="J50" s="73"/>
    </row>
    <row r="51" spans="1:12" x14ac:dyDescent="0.3">
      <c r="A51" s="48" t="s">
        <v>185</v>
      </c>
      <c r="B51" s="49">
        <v>94970</v>
      </c>
      <c r="C51" s="50">
        <v>94970</v>
      </c>
      <c r="D51" s="50">
        <v>103220</v>
      </c>
      <c r="E51" s="50">
        <v>2213</v>
      </c>
      <c r="F51" s="74">
        <v>0.82799999999999996</v>
      </c>
      <c r="G51" s="52">
        <v>0</v>
      </c>
      <c r="H51" s="53">
        <v>0</v>
      </c>
      <c r="I51" s="54">
        <v>0.92007362914163926</v>
      </c>
      <c r="J51" s="73"/>
    </row>
    <row r="52" spans="1:12" x14ac:dyDescent="0.3">
      <c r="A52" s="48" t="s">
        <v>186</v>
      </c>
      <c r="B52" s="49">
        <v>90060</v>
      </c>
      <c r="C52" s="50">
        <v>90060</v>
      </c>
      <c r="D52" s="50">
        <v>98560</v>
      </c>
      <c r="E52" s="50">
        <v>2118</v>
      </c>
      <c r="F52" s="74">
        <v>0.82799999999999996</v>
      </c>
      <c r="G52" s="52">
        <v>0</v>
      </c>
      <c r="H52" s="53">
        <v>0</v>
      </c>
      <c r="I52" s="54">
        <v>0.91375811688311692</v>
      </c>
      <c r="J52" s="73"/>
    </row>
    <row r="53" spans="1:12" x14ac:dyDescent="0.3">
      <c r="A53" s="48" t="s">
        <v>187</v>
      </c>
      <c r="B53" s="49">
        <v>95720</v>
      </c>
      <c r="C53" s="50">
        <v>95720</v>
      </c>
      <c r="D53" s="50">
        <v>103010</v>
      </c>
      <c r="E53" s="50">
        <v>2253</v>
      </c>
      <c r="F53" s="74">
        <v>0.85699999999999998</v>
      </c>
      <c r="G53" s="52">
        <v>0</v>
      </c>
      <c r="H53" s="53">
        <v>0</v>
      </c>
      <c r="I53" s="54">
        <v>0.92923017182797785</v>
      </c>
      <c r="J53" s="73"/>
    </row>
    <row r="54" spans="1:12" x14ac:dyDescent="0.3">
      <c r="A54" s="48" t="s">
        <v>188</v>
      </c>
      <c r="B54" s="49">
        <v>84250</v>
      </c>
      <c r="C54" s="50">
        <v>84250</v>
      </c>
      <c r="D54" s="50">
        <v>91420</v>
      </c>
      <c r="E54" s="50">
        <v>1920</v>
      </c>
      <c r="F54" s="74">
        <v>0.81799999999999995</v>
      </c>
      <c r="G54" s="52">
        <v>0</v>
      </c>
      <c r="H54" s="53">
        <v>0</v>
      </c>
      <c r="I54" s="54">
        <v>0.92157077225989936</v>
      </c>
      <c r="J54" s="73"/>
    </row>
    <row r="55" spans="1:12" x14ac:dyDescent="0.3">
      <c r="A55" s="48" t="s">
        <v>189</v>
      </c>
      <c r="B55" s="49">
        <v>83686.11202275462</v>
      </c>
      <c r="C55" s="58">
        <v>83686.11202275462</v>
      </c>
      <c r="D55" s="50">
        <v>90050</v>
      </c>
      <c r="E55" s="58">
        <v>2532</v>
      </c>
      <c r="F55" s="59"/>
      <c r="G55" s="52">
        <v>0</v>
      </c>
      <c r="H55" s="53">
        <v>0</v>
      </c>
      <c r="I55" s="54">
        <v>0.92932939503336609</v>
      </c>
      <c r="J55" s="73"/>
    </row>
    <row r="56" spans="1:12" x14ac:dyDescent="0.3">
      <c r="A56" s="67" t="s">
        <v>190</v>
      </c>
      <c r="B56" s="49">
        <v>105124.8</v>
      </c>
      <c r="C56" s="80">
        <v>105124.8</v>
      </c>
      <c r="D56" s="58">
        <v>112166.3</v>
      </c>
      <c r="E56" s="80">
        <v>2478.6999999999998</v>
      </c>
      <c r="F56" s="81">
        <v>0.83625099999999997</v>
      </c>
      <c r="G56" s="52">
        <v>0</v>
      </c>
      <c r="H56" s="53">
        <v>0</v>
      </c>
      <c r="I56" s="54">
        <v>0.93722267739953979</v>
      </c>
    </row>
    <row r="57" spans="1:12" x14ac:dyDescent="0.3">
      <c r="A57" s="48" t="s">
        <v>191</v>
      </c>
      <c r="B57" s="49">
        <v>128590</v>
      </c>
      <c r="C57" s="52">
        <v>128590</v>
      </c>
      <c r="D57" s="52">
        <v>142860</v>
      </c>
      <c r="E57" s="80"/>
      <c r="F57" s="81"/>
      <c r="G57" s="52">
        <v>0</v>
      </c>
      <c r="H57" s="53">
        <v>0</v>
      </c>
      <c r="I57" s="54">
        <v>0.9001119977600448</v>
      </c>
    </row>
    <row r="58" spans="1:12" x14ac:dyDescent="0.3">
      <c r="A58" s="41" t="s">
        <v>192</v>
      </c>
      <c r="B58" s="82" t="s">
        <v>193</v>
      </c>
      <c r="C58" s="83" t="s">
        <v>193</v>
      </c>
      <c r="D58" s="83" t="s">
        <v>193</v>
      </c>
      <c r="E58" s="83" t="s">
        <v>194</v>
      </c>
      <c r="F58" s="84"/>
      <c r="G58" s="85"/>
      <c r="H58" s="86"/>
      <c r="I58" s="87" t="s">
        <v>136</v>
      </c>
    </row>
    <row r="59" spans="1:12" x14ac:dyDescent="0.3">
      <c r="A59" s="48" t="s">
        <v>195</v>
      </c>
      <c r="B59" s="49">
        <v>983</v>
      </c>
      <c r="C59" s="50">
        <v>983</v>
      </c>
      <c r="D59" s="50">
        <v>1089</v>
      </c>
      <c r="E59" s="88">
        <v>22</v>
      </c>
      <c r="F59" s="51">
        <v>0.72399999999999998</v>
      </c>
      <c r="G59" s="52">
        <v>6</v>
      </c>
      <c r="H59" s="53">
        <v>6.0000000000000002E-6</v>
      </c>
      <c r="I59" s="54">
        <v>0.90266299357208446</v>
      </c>
    </row>
    <row r="60" spans="1:12" x14ac:dyDescent="0.3">
      <c r="A60" s="67" t="s">
        <v>196</v>
      </c>
      <c r="B60" s="49">
        <v>962.18504920853229</v>
      </c>
      <c r="C60" s="89">
        <v>962.18504920853229</v>
      </c>
      <c r="D60" s="89">
        <v>1068.0254046214709</v>
      </c>
      <c r="E60" s="90">
        <v>20.303179298999996</v>
      </c>
      <c r="F60" s="74">
        <v>0.75</v>
      </c>
      <c r="G60" s="52">
        <v>0</v>
      </c>
      <c r="H60" s="53">
        <v>0</v>
      </c>
      <c r="I60" s="54">
        <v>0.9009009009009008</v>
      </c>
    </row>
    <row r="61" spans="1:12" x14ac:dyDescent="0.3">
      <c r="A61" s="48" t="s">
        <v>197</v>
      </c>
      <c r="B61" s="49">
        <v>290</v>
      </c>
      <c r="C61" s="89">
        <v>290</v>
      </c>
      <c r="D61" s="89">
        <v>343</v>
      </c>
      <c r="E61" s="90">
        <v>2.5499999999999998</v>
      </c>
      <c r="F61" s="74">
        <v>0</v>
      </c>
      <c r="G61" s="52">
        <v>0</v>
      </c>
      <c r="H61" s="53">
        <v>0</v>
      </c>
      <c r="I61" s="54">
        <v>0.84548104956268222</v>
      </c>
      <c r="L61" s="47"/>
    </row>
    <row r="62" spans="1:12" x14ac:dyDescent="0.3">
      <c r="A62" s="48" t="s">
        <v>198</v>
      </c>
      <c r="B62" s="49"/>
      <c r="C62" s="58"/>
      <c r="D62" s="58"/>
      <c r="E62" s="91">
        <v>55.977829999999997</v>
      </c>
      <c r="F62" s="78">
        <v>0.27272727272727271</v>
      </c>
      <c r="G62" s="52">
        <v>0</v>
      </c>
      <c r="H62" s="53">
        <v>0</v>
      </c>
      <c r="I62" s="54"/>
    </row>
    <row r="63" spans="1:12" x14ac:dyDescent="0.3">
      <c r="A63" s="71" t="s">
        <v>191</v>
      </c>
      <c r="B63" s="49">
        <v>982</v>
      </c>
      <c r="C63" s="56">
        <v>982</v>
      </c>
      <c r="D63" s="56">
        <v>1043.738844</v>
      </c>
      <c r="E63" s="92">
        <v>20.3</v>
      </c>
      <c r="F63" s="78">
        <v>0.75800000000000001</v>
      </c>
      <c r="G63" s="72">
        <v>6</v>
      </c>
      <c r="H63" s="53">
        <v>6.0000000000000002E-6</v>
      </c>
      <c r="I63" s="54">
        <v>0.94084837950133815</v>
      </c>
    </row>
    <row r="64" spans="1:12" x14ac:dyDescent="0.3">
      <c r="A64" s="41" t="s">
        <v>199</v>
      </c>
      <c r="B64" s="82" t="s">
        <v>200</v>
      </c>
      <c r="C64" s="93" t="s">
        <v>200</v>
      </c>
      <c r="D64" s="83" t="s">
        <v>200</v>
      </c>
      <c r="E64" s="85"/>
      <c r="F64" s="84"/>
      <c r="G64" s="85"/>
      <c r="H64" s="86"/>
      <c r="I64" s="87" t="s">
        <v>136</v>
      </c>
      <c r="K64" s="47"/>
    </row>
    <row r="65" spans="1:13" x14ac:dyDescent="0.3">
      <c r="A65" s="67" t="s">
        <v>201</v>
      </c>
      <c r="B65" s="49">
        <v>19474169.219601419</v>
      </c>
      <c r="C65" s="58">
        <v>19474169.219601419</v>
      </c>
      <c r="D65" s="58">
        <v>20673610.116392747</v>
      </c>
      <c r="E65" s="58"/>
      <c r="F65" s="59">
        <v>0.58571109877499994</v>
      </c>
      <c r="G65" s="58">
        <v>10455.988337376644</v>
      </c>
      <c r="H65" s="53">
        <v>1.0455988337376645E-2</v>
      </c>
      <c r="I65" s="54"/>
    </row>
    <row r="66" spans="1:13" x14ac:dyDescent="0.3">
      <c r="A66" s="68" t="s">
        <v>202</v>
      </c>
      <c r="B66" s="49">
        <v>22639319.979813498</v>
      </c>
      <c r="C66" s="58">
        <v>22639319.979813498</v>
      </c>
      <c r="D66" s="50">
        <v>23633492.9618803</v>
      </c>
      <c r="E66" s="80"/>
      <c r="F66" s="51">
        <v>0.61199999999999999</v>
      </c>
      <c r="G66" s="72">
        <v>15352.092718927001</v>
      </c>
      <c r="H66" s="53">
        <v>1.5352092718927001E-2</v>
      </c>
      <c r="I66" s="94">
        <v>0.95793372635732021</v>
      </c>
      <c r="K66" s="95"/>
    </row>
    <row r="67" spans="1:13" x14ac:dyDescent="0.3">
      <c r="A67" s="68" t="s">
        <v>203</v>
      </c>
      <c r="B67" s="49">
        <v>16085444.010446707</v>
      </c>
      <c r="C67" s="58">
        <v>16085444.010446707</v>
      </c>
      <c r="D67" s="50">
        <v>17449319.671483699</v>
      </c>
      <c r="E67" s="80"/>
      <c r="F67" s="78">
        <v>0.53700000000000003</v>
      </c>
      <c r="G67" s="72">
        <v>3568.253687975</v>
      </c>
      <c r="H67" s="53">
        <v>3.5682536879749998E-3</v>
      </c>
      <c r="I67" s="94">
        <v>0.92183788899999997</v>
      </c>
      <c r="K67" s="95"/>
    </row>
    <row r="68" spans="1:13" x14ac:dyDescent="0.3">
      <c r="A68" s="68" t="s">
        <v>204</v>
      </c>
      <c r="B68" s="49">
        <v>10805182.822031699</v>
      </c>
      <c r="C68" s="58">
        <v>10805182.822031699</v>
      </c>
      <c r="D68" s="72">
        <v>12992301.9717196</v>
      </c>
      <c r="E68" s="80"/>
      <c r="F68" s="78">
        <v>0.49099999999999999</v>
      </c>
      <c r="G68" s="72">
        <v>9064.2347162629994</v>
      </c>
      <c r="H68" s="53">
        <v>9.0642347162629994E-3</v>
      </c>
      <c r="I68" s="94">
        <v>0.83166038209020898</v>
      </c>
      <c r="K68" s="95"/>
    </row>
    <row r="69" spans="1:13" x14ac:dyDescent="0.3">
      <c r="A69" s="68" t="s">
        <v>205</v>
      </c>
      <c r="B69" s="49">
        <v>22639319.979813498</v>
      </c>
      <c r="C69" s="58">
        <v>22639319.979813498</v>
      </c>
      <c r="D69" s="72">
        <v>23633492.9618803</v>
      </c>
      <c r="E69" s="80"/>
      <c r="F69" s="57">
        <v>0.80642049800000004</v>
      </c>
      <c r="G69" s="72">
        <v>16142.739251388</v>
      </c>
      <c r="H69" s="53">
        <v>1.6142739251388E-2</v>
      </c>
      <c r="I69" s="54">
        <v>0.95793372635732021</v>
      </c>
      <c r="K69" s="95"/>
    </row>
    <row r="70" spans="1:13" x14ac:dyDescent="0.3">
      <c r="A70" s="68" t="s">
        <v>206</v>
      </c>
      <c r="B70" s="49">
        <v>9945646.340310514</v>
      </c>
      <c r="C70" s="58">
        <v>9945646.340310514</v>
      </c>
      <c r="D70" s="56">
        <v>11958783.362163</v>
      </c>
      <c r="E70" s="80"/>
      <c r="F70" s="57">
        <v>0.32642858499999999</v>
      </c>
      <c r="G70" s="72">
        <v>9064.2347162629994</v>
      </c>
      <c r="H70" s="53">
        <v>9.0642347162629994E-3</v>
      </c>
      <c r="I70" s="54">
        <v>0.83166038209020898</v>
      </c>
      <c r="K70" s="95"/>
      <c r="M70" s="73"/>
    </row>
    <row r="71" spans="1:13" x14ac:dyDescent="0.3">
      <c r="A71" s="71" t="s">
        <v>207</v>
      </c>
      <c r="B71" s="49">
        <v>26949428.734871496</v>
      </c>
      <c r="C71" s="58">
        <v>26949428.734871496</v>
      </c>
      <c r="D71" s="72">
        <v>28595925.1717753</v>
      </c>
      <c r="E71" s="58"/>
      <c r="F71" s="78">
        <v>0.86670000000000003</v>
      </c>
      <c r="G71" s="96">
        <v>45137.714412408997</v>
      </c>
      <c r="H71" s="53">
        <v>4.5137714412408998E-2</v>
      </c>
      <c r="I71" s="94">
        <v>0.94242199100000001</v>
      </c>
      <c r="K71" s="95"/>
      <c r="L71" s="95"/>
    </row>
    <row r="72" spans="1:13" x14ac:dyDescent="0.3">
      <c r="A72" s="70" t="s">
        <v>208</v>
      </c>
      <c r="B72" s="49">
        <v>26664354.295994278</v>
      </c>
      <c r="C72" s="58">
        <v>26664354.295994278</v>
      </c>
      <c r="D72" s="72">
        <v>28293433.886979699</v>
      </c>
      <c r="E72" s="58"/>
      <c r="F72" s="78">
        <v>0.48798697000000002</v>
      </c>
      <c r="G72" s="58">
        <v>45137.714412408997</v>
      </c>
      <c r="H72" s="53">
        <v>4.5137714412408998E-2</v>
      </c>
      <c r="I72" s="54">
        <v>0.94242199100000001</v>
      </c>
      <c r="K72" s="95"/>
    </row>
    <row r="73" spans="1:13" x14ac:dyDescent="0.3">
      <c r="A73" s="48" t="s">
        <v>209</v>
      </c>
      <c r="B73" s="49">
        <v>24599421.97472629</v>
      </c>
      <c r="C73" s="58">
        <v>24599421.97472629</v>
      </c>
      <c r="D73" s="50">
        <v>25679670</v>
      </c>
      <c r="E73" s="80"/>
      <c r="F73" s="78">
        <v>0.747</v>
      </c>
      <c r="G73" s="52">
        <v>11800</v>
      </c>
      <c r="H73" s="53">
        <v>1.18E-2</v>
      </c>
      <c r="I73" s="54">
        <v>0.95793372635732044</v>
      </c>
    </row>
    <row r="74" spans="1:13" ht="12.6" customHeight="1" x14ac:dyDescent="0.3">
      <c r="A74" s="48" t="s">
        <v>210</v>
      </c>
      <c r="B74" s="49">
        <v>15396000</v>
      </c>
      <c r="C74" s="72">
        <v>15396000</v>
      </c>
      <c r="D74" s="72">
        <v>16524000</v>
      </c>
      <c r="E74" s="80"/>
      <c r="F74" s="78">
        <v>0.48699999999999999</v>
      </c>
      <c r="G74" s="52">
        <v>500</v>
      </c>
      <c r="H74" s="53">
        <v>5.0000000000000001E-4</v>
      </c>
      <c r="I74" s="54">
        <v>0.93173565722585328</v>
      </c>
      <c r="K74" s="97"/>
    </row>
    <row r="75" spans="1:13" x14ac:dyDescent="0.3">
      <c r="A75" s="48" t="s">
        <v>211</v>
      </c>
      <c r="B75" s="49">
        <v>15929000</v>
      </c>
      <c r="C75" s="72">
        <v>15929000</v>
      </c>
      <c r="D75" s="72">
        <v>17062000</v>
      </c>
      <c r="E75" s="58"/>
      <c r="F75" s="78">
        <v>0.501</v>
      </c>
      <c r="G75" s="72">
        <v>200</v>
      </c>
      <c r="H75" s="53">
        <v>2.0000000000000001E-4</v>
      </c>
      <c r="I75" s="54">
        <v>0.93359512366662756</v>
      </c>
      <c r="K75" s="97"/>
    </row>
    <row r="76" spans="1:13" x14ac:dyDescent="0.3">
      <c r="A76" s="48" t="s">
        <v>212</v>
      </c>
      <c r="B76" s="49">
        <v>14447000</v>
      </c>
      <c r="C76" s="72">
        <v>14447000</v>
      </c>
      <c r="D76" s="50">
        <v>15583000</v>
      </c>
      <c r="E76" s="80"/>
      <c r="F76" s="51">
        <v>0.46600000000000003</v>
      </c>
      <c r="G76" s="52">
        <v>1100</v>
      </c>
      <c r="H76" s="53">
        <v>1.1000000000000001E-3</v>
      </c>
      <c r="I76" s="54">
        <v>0.92710004492074694</v>
      </c>
    </row>
    <row r="77" spans="1:13" x14ac:dyDescent="0.3">
      <c r="A77" s="70" t="s">
        <v>213</v>
      </c>
      <c r="B77" s="49">
        <v>15342000</v>
      </c>
      <c r="C77" s="96">
        <v>15342000</v>
      </c>
      <c r="D77" s="50">
        <v>16377000</v>
      </c>
      <c r="E77" s="80"/>
      <c r="F77" s="51">
        <v>0.47599999999999998</v>
      </c>
      <c r="G77" s="52">
        <v>800</v>
      </c>
      <c r="H77" s="53">
        <v>8.0000000000000004E-4</v>
      </c>
      <c r="I77" s="54">
        <v>0.93680161201685286</v>
      </c>
      <c r="J77" s="55"/>
      <c r="K77" s="98"/>
    </row>
    <row r="78" spans="1:13" x14ac:dyDescent="0.3">
      <c r="A78" s="71" t="s">
        <v>214</v>
      </c>
      <c r="B78" s="49">
        <v>14716000</v>
      </c>
      <c r="C78" s="52">
        <v>14716000</v>
      </c>
      <c r="D78" s="52">
        <v>15774000</v>
      </c>
      <c r="E78" s="58"/>
      <c r="F78" s="74">
        <v>0.46700000000000003</v>
      </c>
      <c r="G78" s="52">
        <v>1000</v>
      </c>
      <c r="H78" s="53">
        <v>1E-3</v>
      </c>
      <c r="I78" s="54">
        <v>0.93292760238366934</v>
      </c>
      <c r="K78" s="97"/>
    </row>
    <row r="79" spans="1:13" x14ac:dyDescent="0.3">
      <c r="A79" s="71" t="s">
        <v>215</v>
      </c>
      <c r="B79" s="49">
        <v>17289000</v>
      </c>
      <c r="C79" s="52">
        <v>17289000</v>
      </c>
      <c r="D79" s="52">
        <v>17906000</v>
      </c>
      <c r="E79" s="58"/>
      <c r="F79" s="74">
        <v>0.503</v>
      </c>
      <c r="G79" s="52">
        <v>400</v>
      </c>
      <c r="H79" s="53">
        <v>4.0000000000000002E-4</v>
      </c>
      <c r="I79" s="54">
        <v>0.96554227633195577</v>
      </c>
    </row>
    <row r="80" spans="1:13" x14ac:dyDescent="0.3">
      <c r="A80" s="71" t="s">
        <v>216</v>
      </c>
      <c r="B80" s="49">
        <v>14999999.999999998</v>
      </c>
      <c r="C80" s="52">
        <v>14999999.999999998</v>
      </c>
      <c r="D80" s="58"/>
      <c r="E80" s="58"/>
      <c r="F80" s="74">
        <v>0.47799999999999998</v>
      </c>
      <c r="G80" s="52">
        <v>400</v>
      </c>
      <c r="H80" s="53">
        <v>4.0000000000000002E-4</v>
      </c>
      <c r="I80" s="54"/>
    </row>
    <row r="81" spans="1:14" x14ac:dyDescent="0.3">
      <c r="A81" s="71" t="s">
        <v>217</v>
      </c>
      <c r="B81" s="49">
        <v>13454048.892850777</v>
      </c>
      <c r="C81" s="72">
        <v>13454048.892850777</v>
      </c>
      <c r="D81" s="58">
        <v>15774000</v>
      </c>
      <c r="E81" s="58"/>
      <c r="F81" s="74">
        <v>0.5</v>
      </c>
      <c r="G81" s="58"/>
      <c r="H81" s="53"/>
      <c r="I81" s="54">
        <v>0.85292563033160751</v>
      </c>
    </row>
    <row r="82" spans="1:14" x14ac:dyDescent="0.3">
      <c r="A82" s="71" t="s">
        <v>218</v>
      </c>
      <c r="B82" s="49">
        <v>12381771.311916806</v>
      </c>
      <c r="C82" s="52">
        <v>12381771.311916806</v>
      </c>
      <c r="D82" s="72">
        <v>14062678</v>
      </c>
      <c r="E82" s="58"/>
      <c r="F82" s="74">
        <v>0.46300000000000002</v>
      </c>
      <c r="G82" s="58"/>
      <c r="H82" s="53"/>
      <c r="I82" s="54">
        <v>0.88047037071579148</v>
      </c>
    </row>
    <row r="83" spans="1:14" x14ac:dyDescent="0.3">
      <c r="A83" s="99" t="s">
        <v>219</v>
      </c>
      <c r="B83" s="49">
        <v>18916910.5715716</v>
      </c>
      <c r="C83" s="52">
        <v>18916910.5715716</v>
      </c>
      <c r="D83" s="52">
        <v>18916910.5715716</v>
      </c>
      <c r="E83" s="58"/>
      <c r="F83" s="100">
        <v>0.51200000000000001</v>
      </c>
      <c r="G83" s="52">
        <v>0</v>
      </c>
      <c r="H83" s="101">
        <v>0</v>
      </c>
      <c r="I83" s="102">
        <v>1</v>
      </c>
    </row>
    <row r="84" spans="1:14" x14ac:dyDescent="0.3">
      <c r="A84" s="103" t="s">
        <v>220</v>
      </c>
      <c r="B84" s="58">
        <v>12781599.343864119</v>
      </c>
      <c r="C84" s="72">
        <v>12781599.343864119</v>
      </c>
      <c r="D84" s="72">
        <v>14131556.354955051</v>
      </c>
      <c r="E84" s="58"/>
      <c r="F84" s="104">
        <v>0.39339999999999997</v>
      </c>
      <c r="G84" s="52">
        <v>0</v>
      </c>
      <c r="H84" s="101">
        <v>0</v>
      </c>
      <c r="I84" s="102">
        <v>0.90447216306662592</v>
      </c>
    </row>
    <row r="85" spans="1:14" x14ac:dyDescent="0.3">
      <c r="A85" s="103" t="s">
        <v>221</v>
      </c>
      <c r="B85" s="58">
        <v>14409931.248165678</v>
      </c>
      <c r="C85" s="72">
        <v>14409931.248165678</v>
      </c>
      <c r="D85" s="72">
        <v>15305245.093897162</v>
      </c>
      <c r="E85" s="58"/>
      <c r="F85" s="104">
        <v>0.41985</v>
      </c>
      <c r="G85" s="52">
        <v>0</v>
      </c>
      <c r="H85" s="101">
        <v>0</v>
      </c>
      <c r="I85" s="102">
        <v>0.94150280898876404</v>
      </c>
    </row>
    <row r="86" spans="1:14" x14ac:dyDescent="0.3">
      <c r="A86" s="103" t="s">
        <v>222</v>
      </c>
      <c r="B86" s="58">
        <v>14409931.248165678</v>
      </c>
      <c r="C86" s="58">
        <v>14409931.248165678</v>
      </c>
      <c r="D86" s="58">
        <v>15305245.093897162</v>
      </c>
      <c r="E86" s="58"/>
      <c r="F86" s="105">
        <v>0.41985</v>
      </c>
      <c r="G86" s="72">
        <v>0</v>
      </c>
      <c r="H86" s="101">
        <v>0</v>
      </c>
      <c r="I86" s="102">
        <v>0.94150280898876404</v>
      </c>
    </row>
    <row r="87" spans="1:14" x14ac:dyDescent="0.3">
      <c r="A87" s="106" t="s">
        <v>223</v>
      </c>
      <c r="B87" s="58">
        <v>11209638.734587256</v>
      </c>
      <c r="C87" s="72">
        <v>11209638.734587256</v>
      </c>
      <c r="D87" s="72">
        <v>13583444.58426456</v>
      </c>
      <c r="E87" s="58"/>
      <c r="F87" s="104">
        <v>0.49161518093556933</v>
      </c>
      <c r="G87" s="52">
        <v>1765.2250661959399</v>
      </c>
      <c r="H87" s="101">
        <v>1.7652250661959398E-3</v>
      </c>
      <c r="I87" s="102">
        <v>0.8252427184466018</v>
      </c>
    </row>
    <row r="88" spans="1:14" x14ac:dyDescent="0.3">
      <c r="A88" s="107" t="s">
        <v>224</v>
      </c>
      <c r="B88" s="108">
        <v>14155275.214870876</v>
      </c>
      <c r="C88" s="109">
        <v>14155275.214870876</v>
      </c>
      <c r="D88" s="109">
        <v>16144032.889687445</v>
      </c>
      <c r="E88" s="108"/>
      <c r="F88" s="110">
        <v>0.50491510277033058</v>
      </c>
      <c r="G88" s="109">
        <v>1787.3100983020554</v>
      </c>
      <c r="H88" s="111">
        <v>1.7873100983020554E-3</v>
      </c>
      <c r="I88" s="112">
        <v>0.87681159420289856</v>
      </c>
    </row>
    <row r="89" spans="1:14" s="73" customFormat="1" x14ac:dyDescent="0.3">
      <c r="B89" s="58"/>
      <c r="C89" s="113"/>
      <c r="D89" s="113"/>
      <c r="E89" s="114"/>
      <c r="F89" s="115"/>
      <c r="G89" s="77"/>
      <c r="H89" s="101"/>
      <c r="I89" s="116"/>
    </row>
    <row r="90" spans="1:14" x14ac:dyDescent="0.3">
      <c r="A90" s="23" t="s">
        <v>225</v>
      </c>
      <c r="B90" s="117"/>
      <c r="C90" s="117"/>
      <c r="D90" s="117"/>
      <c r="E90" s="117"/>
      <c r="F90" s="117"/>
    </row>
    <row r="91" spans="1:14" x14ac:dyDescent="0.3">
      <c r="A91" s="73" t="s">
        <v>226</v>
      </c>
      <c r="B91" s="117"/>
      <c r="C91" s="117"/>
      <c r="D91" s="117"/>
      <c r="E91" s="117"/>
      <c r="F91" s="117"/>
    </row>
    <row r="92" spans="1:14" x14ac:dyDescent="0.3">
      <c r="A92" s="118" t="s">
        <v>227</v>
      </c>
      <c r="B92" s="119" t="s">
        <v>228</v>
      </c>
      <c r="C92" s="120" t="s">
        <v>228</v>
      </c>
      <c r="D92" s="120" t="s">
        <v>228</v>
      </c>
      <c r="E92" s="120" t="s">
        <v>229</v>
      </c>
      <c r="F92" s="120" t="s">
        <v>229</v>
      </c>
      <c r="G92" s="121" t="s">
        <v>230</v>
      </c>
      <c r="H92" s="121" t="s">
        <v>230</v>
      </c>
      <c r="I92" s="121" t="s">
        <v>231</v>
      </c>
      <c r="J92" s="121" t="s">
        <v>231</v>
      </c>
      <c r="K92" s="121" t="s">
        <v>232</v>
      </c>
      <c r="L92" s="121" t="s">
        <v>232</v>
      </c>
      <c r="M92" s="121" t="s">
        <v>233</v>
      </c>
      <c r="N92" s="122" t="s">
        <v>233</v>
      </c>
    </row>
    <row r="93" spans="1:14" x14ac:dyDescent="0.3">
      <c r="A93" s="123" t="s">
        <v>234</v>
      </c>
      <c r="B93" s="124">
        <v>100</v>
      </c>
      <c r="C93" s="125">
        <v>100</v>
      </c>
      <c r="D93" s="125">
        <v>20</v>
      </c>
      <c r="E93" s="125">
        <v>100</v>
      </c>
      <c r="F93" s="125">
        <v>20</v>
      </c>
      <c r="G93" s="125">
        <v>100</v>
      </c>
      <c r="H93" s="125">
        <v>20</v>
      </c>
      <c r="I93" s="125">
        <v>100</v>
      </c>
      <c r="J93" s="125">
        <v>20</v>
      </c>
      <c r="K93" s="125">
        <v>100</v>
      </c>
      <c r="L93" s="125">
        <v>20</v>
      </c>
      <c r="M93" s="125">
        <v>100</v>
      </c>
      <c r="N93" s="126">
        <v>20</v>
      </c>
    </row>
    <row r="94" spans="1:14" x14ac:dyDescent="0.3">
      <c r="A94" s="127" t="s">
        <v>235</v>
      </c>
      <c r="B94" s="128">
        <v>1</v>
      </c>
      <c r="C94" s="22">
        <v>1</v>
      </c>
      <c r="D94" s="22">
        <v>1</v>
      </c>
      <c r="E94" s="22">
        <v>1</v>
      </c>
      <c r="F94" s="22">
        <v>1</v>
      </c>
      <c r="G94" s="22">
        <v>1</v>
      </c>
      <c r="H94" s="22">
        <v>1</v>
      </c>
      <c r="I94" s="22">
        <v>1</v>
      </c>
      <c r="J94" s="22">
        <v>1</v>
      </c>
      <c r="K94" s="22">
        <v>1</v>
      </c>
      <c r="L94" s="22">
        <v>1</v>
      </c>
      <c r="M94" s="22">
        <v>1</v>
      </c>
      <c r="N94" s="129">
        <v>1</v>
      </c>
    </row>
    <row r="95" spans="1:14" x14ac:dyDescent="0.3">
      <c r="A95" s="127" t="s">
        <v>236</v>
      </c>
      <c r="B95" s="128">
        <v>30</v>
      </c>
      <c r="C95" s="22">
        <v>30</v>
      </c>
      <c r="D95" s="22">
        <v>85</v>
      </c>
      <c r="E95" s="22">
        <v>6</v>
      </c>
      <c r="F95" s="73">
        <v>68</v>
      </c>
      <c r="G95" s="73">
        <v>25</v>
      </c>
      <c r="H95" s="73">
        <v>72</v>
      </c>
      <c r="I95" s="73">
        <v>23</v>
      </c>
      <c r="J95" s="73">
        <v>62</v>
      </c>
      <c r="K95" s="73">
        <v>21</v>
      </c>
      <c r="L95" s="73">
        <v>56</v>
      </c>
      <c r="M95" s="73">
        <v>21</v>
      </c>
      <c r="N95" s="129">
        <v>63</v>
      </c>
    </row>
    <row r="96" spans="1:14" x14ac:dyDescent="0.3">
      <c r="A96" s="130" t="s">
        <v>237</v>
      </c>
      <c r="B96" s="131">
        <v>265</v>
      </c>
      <c r="C96" s="132">
        <v>265</v>
      </c>
      <c r="D96" s="132">
        <v>264</v>
      </c>
      <c r="E96" s="132">
        <v>234</v>
      </c>
      <c r="F96" s="132">
        <v>277</v>
      </c>
      <c r="G96" s="133">
        <v>298</v>
      </c>
      <c r="H96" s="133">
        <v>289</v>
      </c>
      <c r="I96" s="132">
        <v>296</v>
      </c>
      <c r="J96" s="133">
        <v>275</v>
      </c>
      <c r="K96" s="133">
        <v>310</v>
      </c>
      <c r="L96" s="133">
        <v>280</v>
      </c>
      <c r="M96" s="133">
        <v>290</v>
      </c>
      <c r="N96" s="134">
        <v>270</v>
      </c>
    </row>
    <row r="97" spans="1:9" x14ac:dyDescent="0.3">
      <c r="A97" s="135"/>
      <c r="B97" s="61"/>
      <c r="C97" s="73"/>
      <c r="D97" s="73"/>
      <c r="E97" s="73"/>
      <c r="F97" s="73"/>
      <c r="I97" s="73"/>
    </row>
    <row r="98" spans="1:9" x14ac:dyDescent="0.3">
      <c r="A98" s="136" t="s">
        <v>238</v>
      </c>
      <c r="B98" s="61"/>
      <c r="C98" s="73"/>
      <c r="D98" s="73"/>
      <c r="E98" s="73"/>
      <c r="F98" s="73"/>
      <c r="I98" s="73"/>
    </row>
    <row r="99" spans="1:9" x14ac:dyDescent="0.3">
      <c r="A99" s="137" t="s">
        <v>239</v>
      </c>
      <c r="B99" s="138" t="s">
        <v>240</v>
      </c>
      <c r="C99" s="139" t="s">
        <v>240</v>
      </c>
      <c r="D99" s="139" t="s">
        <v>241</v>
      </c>
      <c r="E99" s="139" t="s">
        <v>241</v>
      </c>
      <c r="F99" s="139" t="s">
        <v>242</v>
      </c>
      <c r="G99" s="140" t="s">
        <v>242</v>
      </c>
      <c r="I99" s="73"/>
    </row>
    <row r="100" spans="1:9" x14ac:dyDescent="0.3">
      <c r="A100" s="123" t="s">
        <v>234</v>
      </c>
      <c r="B100" s="124">
        <v>100</v>
      </c>
      <c r="C100" s="141"/>
      <c r="D100" s="141">
        <v>100</v>
      </c>
      <c r="E100" s="141">
        <v>20</v>
      </c>
      <c r="F100" s="141">
        <v>100</v>
      </c>
      <c r="G100" s="142">
        <v>20</v>
      </c>
      <c r="I100" s="73"/>
    </row>
    <row r="101" spans="1:9" x14ac:dyDescent="0.3">
      <c r="A101" s="127" t="s">
        <v>243</v>
      </c>
      <c r="B101" s="128">
        <v>0</v>
      </c>
      <c r="C101" s="22">
        <v>0</v>
      </c>
      <c r="D101" s="22">
        <v>4.5</v>
      </c>
      <c r="E101" s="61">
        <v>14</v>
      </c>
      <c r="F101" s="22">
        <v>0.66</v>
      </c>
      <c r="G101" s="129">
        <v>7.5</v>
      </c>
    </row>
    <row r="102" spans="1:9" x14ac:dyDescent="0.3">
      <c r="A102" s="127" t="s">
        <v>244</v>
      </c>
      <c r="B102" s="128">
        <v>0</v>
      </c>
      <c r="C102" s="22">
        <v>0</v>
      </c>
      <c r="D102" s="22">
        <v>2.65</v>
      </c>
      <c r="E102" s="22">
        <v>7.65</v>
      </c>
      <c r="F102" s="73">
        <v>0.42</v>
      </c>
      <c r="G102" s="129">
        <v>4.9000000000000004</v>
      </c>
    </row>
    <row r="103" spans="1:9" x14ac:dyDescent="0.3">
      <c r="A103" s="127" t="s">
        <v>245</v>
      </c>
      <c r="B103" s="128">
        <v>0</v>
      </c>
      <c r="C103" s="22">
        <v>0</v>
      </c>
      <c r="D103" s="73">
        <v>-11</v>
      </c>
      <c r="E103" s="22">
        <v>19</v>
      </c>
      <c r="F103" s="73">
        <v>-2.9</v>
      </c>
      <c r="G103" s="129">
        <v>-87</v>
      </c>
    </row>
    <row r="104" spans="1:9" x14ac:dyDescent="0.3">
      <c r="A104" s="127" t="s">
        <v>246</v>
      </c>
      <c r="B104" s="128">
        <v>0</v>
      </c>
      <c r="C104" s="73">
        <v>0</v>
      </c>
      <c r="D104" s="143">
        <v>900</v>
      </c>
      <c r="E104" s="143">
        <v>3200</v>
      </c>
      <c r="F104" s="143">
        <v>130</v>
      </c>
      <c r="G104" s="144">
        <v>920</v>
      </c>
    </row>
    <row r="105" spans="1:9" x14ac:dyDescent="0.3">
      <c r="A105" s="130" t="s">
        <v>247</v>
      </c>
      <c r="B105" s="131">
        <v>0</v>
      </c>
      <c r="C105" s="133">
        <v>0</v>
      </c>
      <c r="D105" s="133">
        <v>-69</v>
      </c>
      <c r="E105" s="133">
        <v>-240</v>
      </c>
      <c r="F105" s="133">
        <v>-10</v>
      </c>
      <c r="G105" s="134">
        <v>-71</v>
      </c>
    </row>
    <row r="107" spans="1:9" x14ac:dyDescent="0.3">
      <c r="A107" s="23" t="s">
        <v>248</v>
      </c>
    </row>
    <row r="108" spans="1:9" x14ac:dyDescent="0.3">
      <c r="A108" s="118" t="s">
        <v>249</v>
      </c>
      <c r="B108" s="145">
        <v>0.85</v>
      </c>
    </row>
    <row r="109" spans="1:9" x14ac:dyDescent="0.3">
      <c r="A109" s="127" t="s">
        <v>250</v>
      </c>
      <c r="B109" s="146">
        <v>0.42857142857142855</v>
      </c>
      <c r="F109" s="73"/>
    </row>
    <row r="110" spans="1:9" x14ac:dyDescent="0.3">
      <c r="A110" s="127" t="s">
        <v>251</v>
      </c>
      <c r="B110" s="146">
        <v>0.75</v>
      </c>
    </row>
    <row r="111" spans="1:9" x14ac:dyDescent="0.3">
      <c r="A111" s="127" t="s">
        <v>252</v>
      </c>
      <c r="B111" s="146">
        <v>0.27272727272727271</v>
      </c>
    </row>
    <row r="112" spans="1:9" x14ac:dyDescent="0.3">
      <c r="A112" s="130" t="s">
        <v>253</v>
      </c>
      <c r="B112" s="147">
        <v>0.5</v>
      </c>
    </row>
    <row r="114" spans="1:24" x14ac:dyDescent="0.3">
      <c r="A114" s="148" t="s">
        <v>254</v>
      </c>
      <c r="B114" s="73"/>
      <c r="C114" s="73"/>
      <c r="D114" s="73"/>
    </row>
    <row r="115" spans="1:24" x14ac:dyDescent="0.3">
      <c r="A115" s="73"/>
    </row>
    <row r="116" spans="1:24" x14ac:dyDescent="0.3">
      <c r="B116" s="149">
        <v>25.5</v>
      </c>
      <c r="F116" s="150">
        <v>200</v>
      </c>
      <c r="J116" s="150">
        <v>120</v>
      </c>
      <c r="N116" s="150">
        <v>11</v>
      </c>
      <c r="R116" s="151">
        <v>27000</v>
      </c>
      <c r="V116" s="151">
        <v>1000</v>
      </c>
    </row>
    <row r="117" spans="1:24" x14ac:dyDescent="0.3">
      <c r="B117" s="152">
        <v>25.5</v>
      </c>
      <c r="F117" s="153">
        <v>200</v>
      </c>
      <c r="J117" s="153">
        <v>120</v>
      </c>
      <c r="N117" s="153">
        <v>11</v>
      </c>
      <c r="R117" s="154">
        <v>27000</v>
      </c>
      <c r="V117" s="154">
        <v>1000</v>
      </c>
    </row>
    <row r="118" spans="1:24" ht="66.599999999999994" x14ac:dyDescent="0.3">
      <c r="B118" s="155" t="s">
        <v>255</v>
      </c>
      <c r="C118" s="156" t="s">
        <v>256</v>
      </c>
      <c r="D118" s="157" t="s">
        <v>257</v>
      </c>
      <c r="F118" s="155" t="s">
        <v>255</v>
      </c>
      <c r="G118" s="156" t="s">
        <v>258</v>
      </c>
      <c r="H118" s="157" t="s">
        <v>257</v>
      </c>
      <c r="J118" s="155" t="s">
        <v>255</v>
      </c>
      <c r="K118" s="158" t="s">
        <v>259</v>
      </c>
      <c r="L118" s="157" t="s">
        <v>257</v>
      </c>
      <c r="N118" s="155" t="s">
        <v>255</v>
      </c>
      <c r="O118" s="158" t="s">
        <v>260</v>
      </c>
      <c r="P118" s="157" t="s">
        <v>257</v>
      </c>
      <c r="R118" s="155" t="s">
        <v>255</v>
      </c>
      <c r="S118" s="158" t="s">
        <v>261</v>
      </c>
      <c r="T118" s="157" t="s">
        <v>257</v>
      </c>
      <c r="V118" s="155" t="s">
        <v>255</v>
      </c>
      <c r="W118" s="158" t="s">
        <v>262</v>
      </c>
      <c r="X118" s="157" t="s">
        <v>257</v>
      </c>
    </row>
    <row r="119" spans="1:24" s="73" customFormat="1" x14ac:dyDescent="0.3">
      <c r="B119" s="159">
        <v>1990</v>
      </c>
      <c r="C119" s="160">
        <v>500</v>
      </c>
      <c r="D119" s="161">
        <v>19.607843137254903</v>
      </c>
      <c r="F119" s="159">
        <v>1990</v>
      </c>
      <c r="G119" s="160">
        <v>600</v>
      </c>
      <c r="H119" s="161">
        <v>3</v>
      </c>
      <c r="J119" s="159">
        <v>1990</v>
      </c>
      <c r="K119" s="160">
        <v>350</v>
      </c>
      <c r="L119" s="161">
        <v>2.9166666666666665</v>
      </c>
      <c r="N119" s="159">
        <v>1990</v>
      </c>
      <c r="O119" s="160">
        <v>2283</v>
      </c>
      <c r="P119" s="161">
        <v>14.006134969325153</v>
      </c>
      <c r="R119" s="159">
        <v>1990</v>
      </c>
      <c r="S119" s="160">
        <v>27000</v>
      </c>
      <c r="T119" s="161">
        <v>1</v>
      </c>
      <c r="V119" s="159">
        <v>1990</v>
      </c>
      <c r="W119" s="160">
        <v>2000</v>
      </c>
      <c r="X119" s="161">
        <v>1</v>
      </c>
    </row>
    <row r="120" spans="1:24" s="73" customFormat="1" x14ac:dyDescent="0.3">
      <c r="B120" s="162">
        <v>1995</v>
      </c>
      <c r="C120" s="163">
        <v>340</v>
      </c>
      <c r="D120" s="164">
        <v>13.333333333333334</v>
      </c>
      <c r="F120" s="162">
        <v>1995</v>
      </c>
      <c r="G120" s="163">
        <v>350</v>
      </c>
      <c r="H120" s="164">
        <v>1.75</v>
      </c>
      <c r="J120" s="162">
        <v>1995</v>
      </c>
      <c r="K120" s="163">
        <v>200</v>
      </c>
      <c r="L120" s="164">
        <v>1.6666666666666667</v>
      </c>
      <c r="N120" s="162">
        <v>1995</v>
      </c>
      <c r="O120" s="163">
        <v>2283</v>
      </c>
      <c r="P120" s="164">
        <v>14.006134969325153</v>
      </c>
      <c r="R120" s="162">
        <v>1995</v>
      </c>
      <c r="S120" s="163">
        <v>27000</v>
      </c>
      <c r="T120" s="164">
        <v>1</v>
      </c>
      <c r="V120" s="162">
        <v>1995</v>
      </c>
      <c r="W120" s="163">
        <v>2000</v>
      </c>
      <c r="X120" s="164">
        <v>1</v>
      </c>
    </row>
    <row r="121" spans="1:24" s="73" customFormat="1" x14ac:dyDescent="0.3">
      <c r="B121" s="162">
        <v>2000</v>
      </c>
      <c r="C121" s="163">
        <v>200</v>
      </c>
      <c r="D121" s="164">
        <v>7.8431372549019605</v>
      </c>
      <c r="F121" s="162">
        <v>2000</v>
      </c>
      <c r="G121" s="163">
        <v>200</v>
      </c>
      <c r="H121" s="164">
        <v>1</v>
      </c>
      <c r="J121" s="162">
        <v>2000</v>
      </c>
      <c r="K121" s="163">
        <v>120</v>
      </c>
      <c r="L121" s="164">
        <v>1</v>
      </c>
      <c r="N121" s="162">
        <v>2000</v>
      </c>
      <c r="O121" s="163">
        <v>2283</v>
      </c>
      <c r="P121" s="164">
        <v>14.006134969325153</v>
      </c>
      <c r="R121" s="162">
        <v>2000</v>
      </c>
      <c r="S121" s="163">
        <v>27000</v>
      </c>
      <c r="T121" s="164">
        <v>1</v>
      </c>
      <c r="V121" s="162">
        <v>2000</v>
      </c>
      <c r="W121" s="163">
        <v>2000</v>
      </c>
      <c r="X121" s="164">
        <v>1</v>
      </c>
    </row>
    <row r="122" spans="1:24" s="73" customFormat="1" x14ac:dyDescent="0.3">
      <c r="B122" s="162">
        <v>2005</v>
      </c>
      <c r="C122" s="163">
        <v>25.5</v>
      </c>
      <c r="D122" s="164">
        <v>1</v>
      </c>
      <c r="F122" s="162">
        <v>2005</v>
      </c>
      <c r="G122" s="163">
        <v>200</v>
      </c>
      <c r="H122" s="164">
        <v>1</v>
      </c>
      <c r="J122" s="162">
        <v>2005</v>
      </c>
      <c r="K122" s="163">
        <v>120</v>
      </c>
      <c r="L122" s="164">
        <v>1</v>
      </c>
      <c r="N122" s="162">
        <v>2005</v>
      </c>
      <c r="O122" s="163">
        <v>2283</v>
      </c>
      <c r="P122" s="164">
        <v>14.006134969325153</v>
      </c>
      <c r="R122" s="162">
        <v>2005</v>
      </c>
      <c r="S122" s="163">
        <v>27000</v>
      </c>
      <c r="T122" s="164">
        <v>1</v>
      </c>
      <c r="V122" s="162">
        <v>2005</v>
      </c>
      <c r="W122" s="163">
        <v>2000</v>
      </c>
      <c r="X122" s="164">
        <v>1</v>
      </c>
    </row>
    <row r="123" spans="1:24" s="73" customFormat="1" x14ac:dyDescent="0.3">
      <c r="B123" s="162">
        <v>2010</v>
      </c>
      <c r="C123" s="163">
        <v>25.5</v>
      </c>
      <c r="D123" s="164">
        <v>1</v>
      </c>
      <c r="F123" s="165">
        <v>2010</v>
      </c>
      <c r="G123" s="166">
        <v>200</v>
      </c>
      <c r="H123" s="167">
        <v>1</v>
      </c>
      <c r="J123" s="165">
        <v>2010</v>
      </c>
      <c r="K123" s="166">
        <v>120</v>
      </c>
      <c r="L123" s="167">
        <v>1</v>
      </c>
      <c r="N123" s="165">
        <v>2010</v>
      </c>
      <c r="O123" s="166">
        <v>163</v>
      </c>
      <c r="P123" s="167">
        <v>1</v>
      </c>
      <c r="R123" s="165">
        <v>2010</v>
      </c>
      <c r="S123" s="166">
        <v>27000</v>
      </c>
      <c r="T123" s="167">
        <v>1</v>
      </c>
      <c r="V123" s="165">
        <v>2010</v>
      </c>
      <c r="W123" s="166">
        <v>2000</v>
      </c>
      <c r="X123" s="167">
        <v>1</v>
      </c>
    </row>
    <row r="124" spans="1:24" s="73" customFormat="1" x14ac:dyDescent="0.3">
      <c r="B124" s="162">
        <v>2015</v>
      </c>
      <c r="C124" s="163">
        <v>25.5</v>
      </c>
      <c r="D124" s="164">
        <v>1</v>
      </c>
      <c r="F124" s="162">
        <v>2015</v>
      </c>
      <c r="G124" s="163">
        <v>200</v>
      </c>
      <c r="H124" s="164">
        <v>1</v>
      </c>
      <c r="J124" s="162">
        <v>2015</v>
      </c>
      <c r="K124" s="163">
        <v>120</v>
      </c>
      <c r="L124" s="164">
        <v>1</v>
      </c>
      <c r="N124" s="162">
        <v>2015</v>
      </c>
      <c r="O124" s="163">
        <v>11</v>
      </c>
      <c r="P124" s="164">
        <v>6.7484662576687116E-2</v>
      </c>
      <c r="R124" s="162">
        <v>2015</v>
      </c>
      <c r="S124" s="163">
        <v>27000</v>
      </c>
      <c r="T124" s="164">
        <v>1</v>
      </c>
      <c r="V124" s="162">
        <v>2015</v>
      </c>
      <c r="W124" s="163">
        <v>1000</v>
      </c>
      <c r="X124" s="164">
        <v>0.5</v>
      </c>
    </row>
    <row r="125" spans="1:24" s="73" customFormat="1" x14ac:dyDescent="0.3">
      <c r="B125" s="162">
        <v>2017</v>
      </c>
      <c r="C125" s="163">
        <v>10</v>
      </c>
      <c r="D125" s="164">
        <v>0.39215686274509803</v>
      </c>
      <c r="F125" s="168">
        <v>2020</v>
      </c>
      <c r="G125" s="169">
        <v>200</v>
      </c>
      <c r="H125" s="170">
        <v>1</v>
      </c>
      <c r="J125" s="168">
        <v>2020</v>
      </c>
      <c r="K125" s="169">
        <v>120</v>
      </c>
      <c r="L125" s="170">
        <v>1</v>
      </c>
      <c r="N125" s="168">
        <v>2020</v>
      </c>
      <c r="O125" s="169">
        <v>11</v>
      </c>
      <c r="P125" s="170">
        <v>6.7484662576687116E-2</v>
      </c>
      <c r="R125" s="168">
        <v>2020</v>
      </c>
      <c r="S125" s="169">
        <v>5000</v>
      </c>
      <c r="T125" s="170">
        <v>0.185</v>
      </c>
      <c r="V125" s="168">
        <v>2020</v>
      </c>
      <c r="W125" s="169">
        <v>1000</v>
      </c>
      <c r="X125" s="170">
        <v>0.5</v>
      </c>
    </row>
    <row r="126" spans="1:24" x14ac:dyDescent="0.3">
      <c r="B126" s="168">
        <v>2020</v>
      </c>
      <c r="C126" s="169">
        <v>10</v>
      </c>
      <c r="D126" s="170">
        <v>0.39215686274509803</v>
      </c>
    </row>
    <row r="128" spans="1:24" x14ac:dyDescent="0.3">
      <c r="A128" s="148" t="s">
        <v>263</v>
      </c>
    </row>
    <row r="129" spans="1:9" x14ac:dyDescent="0.3">
      <c r="A129" s="171" t="s">
        <v>264</v>
      </c>
      <c r="B129" s="172" t="s">
        <v>265</v>
      </c>
      <c r="C129" s="172" t="s">
        <v>266</v>
      </c>
      <c r="D129" s="172" t="s">
        <v>267</v>
      </c>
      <c r="E129" s="172" t="s">
        <v>268</v>
      </c>
      <c r="F129" s="173" t="s">
        <v>269</v>
      </c>
      <c r="G129" s="174"/>
      <c r="H129" s="174"/>
    </row>
    <row r="130" spans="1:9" x14ac:dyDescent="0.3">
      <c r="A130" s="175" t="s">
        <v>270</v>
      </c>
      <c r="B130" s="176">
        <v>1</v>
      </c>
      <c r="C130" s="176">
        <v>1000</v>
      </c>
      <c r="D130" s="176">
        <v>1000000</v>
      </c>
      <c r="E130" s="177">
        <v>453.59237000000002</v>
      </c>
      <c r="F130" s="178">
        <v>907184.74</v>
      </c>
      <c r="G130" s="174"/>
      <c r="H130" s="174"/>
    </row>
    <row r="131" spans="1:9" x14ac:dyDescent="0.3">
      <c r="A131" s="175" t="s">
        <v>271</v>
      </c>
      <c r="B131" s="179">
        <v>1E-3</v>
      </c>
      <c r="C131" s="176">
        <v>1</v>
      </c>
      <c r="D131" s="176">
        <v>1000</v>
      </c>
      <c r="E131" s="177">
        <v>0.45359237000000002</v>
      </c>
      <c r="F131" s="180">
        <v>907.18474000000003</v>
      </c>
      <c r="G131" s="174"/>
      <c r="H131" s="174"/>
    </row>
    <row r="132" spans="1:9" x14ac:dyDescent="0.3">
      <c r="A132" s="175" t="s">
        <v>272</v>
      </c>
      <c r="B132" s="179">
        <v>9.9999999999999995E-7</v>
      </c>
      <c r="C132" s="179">
        <v>1E-3</v>
      </c>
      <c r="D132" s="176">
        <v>1</v>
      </c>
      <c r="E132" s="179">
        <v>4.5359237000000004E-4</v>
      </c>
      <c r="F132" s="180">
        <v>0.90718474000000004</v>
      </c>
      <c r="G132" s="174"/>
      <c r="H132" s="174"/>
    </row>
    <row r="133" spans="1:9" x14ac:dyDescent="0.3">
      <c r="A133" s="175" t="s">
        <v>273</v>
      </c>
      <c r="B133" s="179">
        <v>2.2046226218487759E-3</v>
      </c>
      <c r="C133" s="177">
        <v>2.2046226218487757</v>
      </c>
      <c r="D133" s="176">
        <v>2204.6226218487759</v>
      </c>
      <c r="E133" s="176">
        <v>1</v>
      </c>
      <c r="F133" s="178">
        <v>2000</v>
      </c>
      <c r="G133" s="174"/>
      <c r="H133" s="174"/>
    </row>
    <row r="134" spans="1:9" x14ac:dyDescent="0.3">
      <c r="A134" s="181" t="s">
        <v>274</v>
      </c>
      <c r="B134" s="182">
        <v>1.102311310924388E-6</v>
      </c>
      <c r="C134" s="182">
        <v>1.1023113109243879E-3</v>
      </c>
      <c r="D134" s="183">
        <v>1.1023113109243878</v>
      </c>
      <c r="E134" s="182">
        <v>5.0000000000000001E-4</v>
      </c>
      <c r="F134" s="184">
        <v>1</v>
      </c>
      <c r="G134" s="174"/>
      <c r="H134" s="174"/>
    </row>
    <row r="135" spans="1:9" x14ac:dyDescent="0.3">
      <c r="A135" s="174"/>
      <c r="B135" s="174"/>
      <c r="C135" s="174"/>
      <c r="D135" s="174"/>
      <c r="E135" s="174"/>
      <c r="F135" s="174"/>
      <c r="G135" s="174"/>
      <c r="H135" s="174"/>
    </row>
    <row r="136" spans="1:9" x14ac:dyDescent="0.3">
      <c r="A136" s="171" t="s">
        <v>275</v>
      </c>
      <c r="B136" s="172" t="s">
        <v>276</v>
      </c>
      <c r="C136" s="172" t="s">
        <v>277</v>
      </c>
      <c r="D136" s="172" t="s">
        <v>278</v>
      </c>
      <c r="E136" s="172" t="s">
        <v>279</v>
      </c>
      <c r="F136" s="173" t="s">
        <v>280</v>
      </c>
      <c r="G136" s="174"/>
      <c r="H136" s="174"/>
    </row>
    <row r="137" spans="1:9" x14ac:dyDescent="0.3">
      <c r="A137" s="175" t="s">
        <v>281</v>
      </c>
      <c r="B137" s="185">
        <v>1</v>
      </c>
      <c r="C137" s="186">
        <v>9.9999999999999995E-7</v>
      </c>
      <c r="D137" s="187">
        <v>1E-3</v>
      </c>
      <c r="E137" s="188">
        <v>3.7854109999999998E-3</v>
      </c>
      <c r="F137" s="189">
        <v>2.8316846999999999E-2</v>
      </c>
      <c r="G137" s="174"/>
      <c r="H137" s="174"/>
    </row>
    <row r="138" spans="1:9" x14ac:dyDescent="0.3">
      <c r="A138" s="175" t="s">
        <v>282</v>
      </c>
      <c r="B138" s="176">
        <v>1000000</v>
      </c>
      <c r="C138" s="176">
        <v>1</v>
      </c>
      <c r="D138" s="176">
        <v>1000.0000000000001</v>
      </c>
      <c r="E138" s="176">
        <v>3785.4110000000001</v>
      </c>
      <c r="F138" s="178">
        <v>28316.847000000002</v>
      </c>
      <c r="G138" s="174"/>
      <c r="H138" s="174"/>
    </row>
    <row r="139" spans="1:9" x14ac:dyDescent="0.3">
      <c r="A139" s="175" t="s">
        <v>283</v>
      </c>
      <c r="B139" s="176">
        <v>1000</v>
      </c>
      <c r="C139" s="177">
        <v>1E-3</v>
      </c>
      <c r="D139" s="176">
        <v>1</v>
      </c>
      <c r="E139" s="177">
        <v>3.7854109999999999</v>
      </c>
      <c r="F139" s="180">
        <v>28.316846999999999</v>
      </c>
      <c r="G139" s="174"/>
      <c r="H139" s="174"/>
    </row>
    <row r="140" spans="1:9" x14ac:dyDescent="0.3">
      <c r="A140" s="175" t="s">
        <v>284</v>
      </c>
      <c r="B140" s="163">
        <v>264.17210707106841</v>
      </c>
      <c r="C140" s="179">
        <v>2.6417210707106839E-4</v>
      </c>
      <c r="D140" s="177">
        <v>0.26417210707106842</v>
      </c>
      <c r="E140" s="176">
        <v>1</v>
      </c>
      <c r="F140" s="180">
        <v>7.4805211375990615</v>
      </c>
      <c r="G140" s="174"/>
      <c r="H140" s="174"/>
    </row>
    <row r="141" spans="1:9" x14ac:dyDescent="0.3">
      <c r="A141" s="181" t="s">
        <v>285</v>
      </c>
      <c r="B141" s="169">
        <v>35.314666212661322</v>
      </c>
      <c r="C141" s="182">
        <v>3.5314666212661319E-5</v>
      </c>
      <c r="D141" s="183">
        <v>3.5314666212661321E-2</v>
      </c>
      <c r="E141" s="183">
        <v>0.13368052594273649</v>
      </c>
      <c r="F141" s="184">
        <v>1</v>
      </c>
      <c r="G141" s="174"/>
      <c r="H141" s="174"/>
    </row>
    <row r="142" spans="1:9" x14ac:dyDescent="0.3">
      <c r="A142" s="174"/>
      <c r="B142" s="174"/>
      <c r="C142" s="174"/>
      <c r="D142" s="174"/>
      <c r="E142" s="174"/>
      <c r="F142" s="174"/>
      <c r="G142" s="174"/>
      <c r="H142" s="174"/>
    </row>
    <row r="143" spans="1:9" x14ac:dyDescent="0.3">
      <c r="A143" s="171" t="s">
        <v>286</v>
      </c>
      <c r="B143" s="172" t="s">
        <v>287</v>
      </c>
      <c r="C143" s="172" t="s">
        <v>288</v>
      </c>
      <c r="D143" s="172" t="s">
        <v>289</v>
      </c>
      <c r="E143" s="172" t="s">
        <v>290</v>
      </c>
      <c r="F143" s="172" t="s">
        <v>291</v>
      </c>
      <c r="G143" s="172" t="s">
        <v>292</v>
      </c>
      <c r="H143" s="172" t="s">
        <v>293</v>
      </c>
      <c r="I143" s="190" t="s">
        <v>294</v>
      </c>
    </row>
    <row r="144" spans="1:9" x14ac:dyDescent="0.3">
      <c r="A144" s="175" t="s">
        <v>295</v>
      </c>
      <c r="B144" s="176">
        <v>1</v>
      </c>
      <c r="C144" s="176">
        <v>1000</v>
      </c>
      <c r="D144" s="176">
        <v>1000000</v>
      </c>
      <c r="E144" s="176">
        <v>3600</v>
      </c>
      <c r="F144" s="176">
        <v>3600000</v>
      </c>
      <c r="G144" s="176">
        <v>1055.05585</v>
      </c>
      <c r="H144" s="176">
        <v>1055055850</v>
      </c>
      <c r="I144" s="129">
        <v>2684519.5376862194</v>
      </c>
    </row>
    <row r="145" spans="1:9" x14ac:dyDescent="0.3">
      <c r="A145" s="175" t="s">
        <v>296</v>
      </c>
      <c r="B145" s="177">
        <v>1E-3</v>
      </c>
      <c r="C145" s="176">
        <v>1</v>
      </c>
      <c r="D145" s="176">
        <v>1000</v>
      </c>
      <c r="E145" s="163">
        <v>3.6</v>
      </c>
      <c r="F145" s="176">
        <v>3600</v>
      </c>
      <c r="G145" s="177">
        <v>1.05505585</v>
      </c>
      <c r="H145" s="176">
        <v>1055055.8500000001</v>
      </c>
      <c r="I145" s="129">
        <v>2684.5195376862198</v>
      </c>
    </row>
    <row r="146" spans="1:9" x14ac:dyDescent="0.3">
      <c r="A146" s="175" t="s">
        <v>297</v>
      </c>
      <c r="B146" s="179">
        <v>9.9999999999999995E-7</v>
      </c>
      <c r="C146" s="177">
        <v>1E-3</v>
      </c>
      <c r="D146" s="176">
        <v>1</v>
      </c>
      <c r="E146" s="191">
        <v>3.5999999999999999E-3</v>
      </c>
      <c r="F146" s="163">
        <v>3.6</v>
      </c>
      <c r="G146" s="179">
        <v>1.0550558499999999E-3</v>
      </c>
      <c r="H146" s="176">
        <v>1055.05585</v>
      </c>
      <c r="I146" s="129">
        <v>2.6845195376862194</v>
      </c>
    </row>
    <row r="147" spans="1:9" x14ac:dyDescent="0.3">
      <c r="A147" s="175" t="s">
        <v>298</v>
      </c>
      <c r="B147" s="179">
        <v>2.7777777777777778E-4</v>
      </c>
      <c r="C147" s="177">
        <v>0.27777777777777779</v>
      </c>
      <c r="D147" s="176">
        <v>277.77777777777777</v>
      </c>
      <c r="E147" s="176">
        <v>1</v>
      </c>
      <c r="F147" s="176">
        <v>1000</v>
      </c>
      <c r="G147" s="177">
        <v>0.29307106944444444</v>
      </c>
      <c r="H147" s="176">
        <v>293071.06944444444</v>
      </c>
      <c r="I147" s="129">
        <v>745.69987157950538</v>
      </c>
    </row>
    <row r="148" spans="1:9" x14ac:dyDescent="0.3">
      <c r="A148" s="175" t="s">
        <v>299</v>
      </c>
      <c r="B148" s="192">
        <v>2.7777777777777776E-7</v>
      </c>
      <c r="C148" s="179">
        <v>2.7777777777777778E-4</v>
      </c>
      <c r="D148" s="177">
        <v>0.27777777777777779</v>
      </c>
      <c r="E148" s="177">
        <v>1E-3</v>
      </c>
      <c r="F148" s="176">
        <v>1</v>
      </c>
      <c r="G148" s="179">
        <v>2.9307106944444444E-4</v>
      </c>
      <c r="H148" s="176">
        <v>293.07106944444445</v>
      </c>
      <c r="I148" s="129">
        <v>0.74569987157950535</v>
      </c>
    </row>
    <row r="149" spans="1:9" x14ac:dyDescent="0.3">
      <c r="A149" s="175" t="s">
        <v>300</v>
      </c>
      <c r="B149" s="179">
        <v>9.4781712266701337E-4</v>
      </c>
      <c r="C149" s="177">
        <v>0.94781712266701335</v>
      </c>
      <c r="D149" s="176">
        <v>947.81712266701334</v>
      </c>
      <c r="E149" s="177">
        <v>3.4121416416012482</v>
      </c>
      <c r="F149" s="176">
        <v>3412.141641601248</v>
      </c>
      <c r="G149" s="176">
        <v>1</v>
      </c>
      <c r="H149" s="176">
        <v>1000000</v>
      </c>
      <c r="I149" s="129">
        <v>2544.4335839531336</v>
      </c>
    </row>
    <row r="150" spans="1:9" x14ac:dyDescent="0.3">
      <c r="A150" s="175" t="s">
        <v>301</v>
      </c>
      <c r="B150" s="193">
        <v>9.4781712266701324E-10</v>
      </c>
      <c r="C150" s="179">
        <v>9.4781712266701326E-7</v>
      </c>
      <c r="D150" s="179">
        <v>9.4781712266701326E-4</v>
      </c>
      <c r="E150" s="194">
        <v>3.4121416416012478E-6</v>
      </c>
      <c r="F150" s="179">
        <v>3.4121416416012479E-3</v>
      </c>
      <c r="G150" s="179">
        <v>9.9999999999999995E-7</v>
      </c>
      <c r="H150" s="176">
        <v>1</v>
      </c>
      <c r="I150" s="129">
        <v>2.5444335839531337E-3</v>
      </c>
    </row>
    <row r="151" spans="1:9" x14ac:dyDescent="0.3">
      <c r="A151" s="195" t="s">
        <v>302</v>
      </c>
      <c r="B151" s="133">
        <v>3.72506136E-7</v>
      </c>
      <c r="C151" s="133">
        <v>3.7250613599999999E-4</v>
      </c>
      <c r="D151" s="133">
        <v>0.37250613599999999</v>
      </c>
      <c r="E151" s="133">
        <v>1.3410220896E-3</v>
      </c>
      <c r="F151" s="133">
        <v>1.3410220896</v>
      </c>
      <c r="G151" s="133">
        <v>3.9301477794769559E-4</v>
      </c>
      <c r="H151" s="133">
        <v>393.01477794769556</v>
      </c>
      <c r="I151" s="134">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workbookViewId="0">
      <selection activeCell="B2" sqref="B2"/>
    </sheetView>
  </sheetViews>
  <sheetFormatPr defaultRowHeight="14.4" x14ac:dyDescent="0.3"/>
  <cols>
    <col min="1" max="1" width="30.88671875" customWidth="1"/>
    <col min="2" max="2" width="12" bestFit="1" customWidth="1"/>
    <col min="3" max="35" width="10" bestFit="1" customWidth="1"/>
  </cols>
  <sheetData>
    <row r="1" spans="1:35" s="2" customFormat="1" x14ac:dyDescent="0.3">
      <c r="A1" s="1" t="s">
        <v>409</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3">
      <c r="A2" t="s">
        <v>349</v>
      </c>
      <c r="B2" s="5">
        <f>About!$A$66*10^6</f>
        <v>3142000000000</v>
      </c>
      <c r="C2" s="5">
        <f>About!$A$66*10^6</f>
        <v>3142000000000</v>
      </c>
      <c r="D2" s="5">
        <f>About!$A$66*10^6</f>
        <v>3142000000000</v>
      </c>
      <c r="E2" s="5">
        <f>About!$A$66*10^6</f>
        <v>3142000000000</v>
      </c>
      <c r="F2" s="5">
        <f>About!$A$66*10^6</f>
        <v>3142000000000</v>
      </c>
      <c r="G2" s="5">
        <f>About!$A$66*10^6</f>
        <v>3142000000000</v>
      </c>
      <c r="H2" s="5">
        <f>About!$A$66*10^6</f>
        <v>3142000000000</v>
      </c>
      <c r="I2" s="5">
        <f>About!$A$66*10^6</f>
        <v>3142000000000</v>
      </c>
      <c r="J2" s="5">
        <f>About!$A$66*10^6</f>
        <v>3142000000000</v>
      </c>
      <c r="K2" s="5">
        <f>About!$A$66*10^6</f>
        <v>3142000000000</v>
      </c>
      <c r="L2" s="5">
        <f>About!$A$66*10^6</f>
        <v>3142000000000</v>
      </c>
      <c r="M2" s="5">
        <f>About!$A$66*10^6</f>
        <v>3142000000000</v>
      </c>
      <c r="N2" s="5">
        <f>About!$A$66*10^6</f>
        <v>3142000000000</v>
      </c>
      <c r="O2" s="5">
        <f>About!$A$66*10^6</f>
        <v>3142000000000</v>
      </c>
      <c r="P2" s="5">
        <f>About!$A$66*10^6</f>
        <v>3142000000000</v>
      </c>
      <c r="Q2" s="5">
        <f>About!$A$66*10^6</f>
        <v>3142000000000</v>
      </c>
      <c r="R2" s="5">
        <f>About!$A$66*10^6</f>
        <v>3142000000000</v>
      </c>
      <c r="S2" s="5">
        <f>About!$A$66*10^6</f>
        <v>3142000000000</v>
      </c>
      <c r="T2" s="5">
        <f>About!$A$66*10^6</f>
        <v>3142000000000</v>
      </c>
      <c r="U2" s="5">
        <f>About!$A$66*10^6</f>
        <v>3142000000000</v>
      </c>
      <c r="V2" s="5">
        <f>About!$A$66*10^6</f>
        <v>3142000000000</v>
      </c>
      <c r="W2" s="5">
        <f>About!$A$66*10^6</f>
        <v>3142000000000</v>
      </c>
      <c r="X2" s="5">
        <f>About!$A$66*10^6</f>
        <v>3142000000000</v>
      </c>
      <c r="Y2" s="5">
        <f>About!$A$66*10^6</f>
        <v>3142000000000</v>
      </c>
      <c r="Z2" s="5">
        <f>About!$A$66*10^6</f>
        <v>3142000000000</v>
      </c>
      <c r="AA2" s="5">
        <f>About!$A$66*10^6</f>
        <v>3142000000000</v>
      </c>
      <c r="AB2" s="5">
        <f>About!$A$66*10^6</f>
        <v>3142000000000</v>
      </c>
      <c r="AC2" s="5">
        <f>About!$A$66*10^6</f>
        <v>3142000000000</v>
      </c>
      <c r="AD2" s="5">
        <f>About!$A$66*10^6</f>
        <v>3142000000000</v>
      </c>
      <c r="AE2" s="5">
        <f>About!$A$66*10^6</f>
        <v>3142000000000</v>
      </c>
      <c r="AF2" s="5">
        <f>About!$A$66*10^6</f>
        <v>3142000000000</v>
      </c>
      <c r="AG2" s="5">
        <f>About!$A$66*10^6</f>
        <v>3142000000000</v>
      </c>
      <c r="AH2" s="5">
        <f>About!$A$66*10^6</f>
        <v>3142000000000</v>
      </c>
      <c r="AI2" s="5">
        <f>About!$A$66*10^6</f>
        <v>3142000000000</v>
      </c>
    </row>
    <row r="3" spans="1:35" x14ac:dyDescent="0.3">
      <c r="A3" t="s">
        <v>325</v>
      </c>
      <c r="B3" s="5">
        <f>'AEO Table 73'!C66*10^12</f>
        <v>19437477000000</v>
      </c>
      <c r="C3" s="5">
        <f>'AEO Table 73'!D66*10^12</f>
        <v>19706896000000</v>
      </c>
      <c r="D3" s="5">
        <f>'AEO Table 73'!E66*10^12</f>
        <v>19588093000000</v>
      </c>
      <c r="E3" s="5">
        <f>'AEO Table 73'!F66*10^12</f>
        <v>19676338000000</v>
      </c>
      <c r="F3" s="5">
        <f>'AEO Table 73'!G66*10^12</f>
        <v>19593861000000</v>
      </c>
      <c r="G3" s="5">
        <f>'AEO Table 73'!H66*10^12</f>
        <v>19763271000000</v>
      </c>
      <c r="H3" s="5">
        <f>'AEO Table 73'!I66*10^12</f>
        <v>19874037000000</v>
      </c>
      <c r="I3" s="5">
        <f>'AEO Table 73'!J66*10^12</f>
        <v>19832983000000</v>
      </c>
      <c r="J3" s="5">
        <f>'AEO Table 73'!K66*10^12</f>
        <v>19854052000000</v>
      </c>
      <c r="K3" s="5">
        <f>'AEO Table 73'!L66*10^12</f>
        <v>19849159000000</v>
      </c>
      <c r="L3" s="5">
        <f>'AEO Table 73'!M66*10^12</f>
        <v>19841606000000</v>
      </c>
      <c r="M3" s="5">
        <f>'AEO Table 73'!N66*10^12</f>
        <v>19838451000000</v>
      </c>
      <c r="N3" s="5">
        <f>'AEO Table 73'!O66*10^12</f>
        <v>19782232000000</v>
      </c>
      <c r="O3" s="5">
        <f>'AEO Table 73'!P66*10^12</f>
        <v>19750866000000</v>
      </c>
      <c r="P3" s="5">
        <f>'AEO Table 73'!Q66*10^12</f>
        <v>19757530000000</v>
      </c>
      <c r="Q3" s="5">
        <f>'AEO Table 73'!R66*10^12</f>
        <v>19792145000000</v>
      </c>
      <c r="R3" s="5">
        <f>'AEO Table 73'!S66*10^12</f>
        <v>19787580000000</v>
      </c>
      <c r="S3" s="5">
        <f>'AEO Table 73'!T66*10^12</f>
        <v>19792101000000</v>
      </c>
      <c r="T3" s="5">
        <f>'AEO Table 73'!U66*10^12</f>
        <v>19801369000000</v>
      </c>
      <c r="U3" s="5">
        <f>'AEO Table 73'!V66*10^12</f>
        <v>19790552000000</v>
      </c>
      <c r="V3" s="5">
        <f>'AEO Table 73'!W66*10^12</f>
        <v>19813770000000</v>
      </c>
      <c r="W3" s="5">
        <f>'AEO Table 73'!X66*10^12</f>
        <v>19823812000000</v>
      </c>
      <c r="X3" s="5">
        <f>'AEO Table 73'!Y66*10^12</f>
        <v>19819962000000</v>
      </c>
      <c r="Y3" s="5">
        <f>'AEO Table 73'!Z66*10^12</f>
        <v>19817593000000</v>
      </c>
      <c r="Z3" s="5">
        <f>'AEO Table 73'!AA66*10^12</f>
        <v>19814734000000</v>
      </c>
      <c r="AA3" s="5">
        <f>'AEO Table 73'!AB66*10^12</f>
        <v>19808729000000</v>
      </c>
      <c r="AB3" s="5">
        <f>'AEO Table 73'!AC66*10^12</f>
        <v>19816940000000</v>
      </c>
      <c r="AC3" s="5">
        <f>'AEO Table 73'!AD66*10^12</f>
        <v>19822159000000</v>
      </c>
      <c r="AD3" s="5">
        <f>'AEO Table 73'!AE66*10^12</f>
        <v>19832388000000</v>
      </c>
      <c r="AE3" s="5">
        <f>'AEO Table 73'!AF66*10^12</f>
        <v>19856539000000</v>
      </c>
      <c r="AF3" s="5">
        <f>'AEO Table 73'!AG66*10^12</f>
        <v>19880623000000</v>
      </c>
      <c r="AG3" s="5">
        <f>'AEO Table 73'!AH66*10^12</f>
        <v>19899242000000</v>
      </c>
      <c r="AH3" s="5">
        <f>'AEO Table 73'!AI66*10^12</f>
        <v>19884989000000</v>
      </c>
      <c r="AI3" s="5">
        <f>'AEO Table 73'!AJ66*10^12</f>
        <v>19887484000000</v>
      </c>
    </row>
    <row r="4" spans="1:35" x14ac:dyDescent="0.3">
      <c r="A4" t="s">
        <v>326</v>
      </c>
      <c r="B4" s="5">
        <f>'AEO Table 73'!C54*10^15</f>
        <v>1036999999999999.9</v>
      </c>
      <c r="C4" s="5">
        <f>'AEO Table 73'!D54*10^15</f>
        <v>1036999999999999.9</v>
      </c>
      <c r="D4" s="5">
        <f>'AEO Table 73'!E54*10^15</f>
        <v>1036999999999999.9</v>
      </c>
      <c r="E4" s="5">
        <f>'AEO Table 73'!F54*10^15</f>
        <v>1036999999999999.9</v>
      </c>
      <c r="F4" s="5">
        <f>'AEO Table 73'!G54*10^15</f>
        <v>1036999999999999.9</v>
      </c>
      <c r="G4" s="5">
        <f>'AEO Table 73'!H54*10^15</f>
        <v>1036999999999999.9</v>
      </c>
      <c r="H4" s="5">
        <f>'AEO Table 73'!I54*10^15</f>
        <v>1036999999999999.9</v>
      </c>
      <c r="I4" s="5">
        <f>'AEO Table 73'!J54*10^15</f>
        <v>1036999999999999.9</v>
      </c>
      <c r="J4" s="5">
        <f>'AEO Table 73'!K54*10^15</f>
        <v>1036999999999999.9</v>
      </c>
      <c r="K4" s="5">
        <f>'AEO Table 73'!L54*10^15</f>
        <v>1036999999999999.9</v>
      </c>
      <c r="L4" s="5">
        <f>'AEO Table 73'!M54*10^15</f>
        <v>1036999999999999.9</v>
      </c>
      <c r="M4" s="5">
        <f>'AEO Table 73'!N54*10^15</f>
        <v>1036999999999999.9</v>
      </c>
      <c r="N4" s="5">
        <f>'AEO Table 73'!O54*10^15</f>
        <v>1036999999999999.9</v>
      </c>
      <c r="O4" s="5">
        <f>'AEO Table 73'!P54*10^15</f>
        <v>1036999999999999.9</v>
      </c>
      <c r="P4" s="5">
        <f>'AEO Table 73'!Q54*10^15</f>
        <v>1036999999999999.9</v>
      </c>
      <c r="Q4" s="5">
        <f>'AEO Table 73'!R54*10^15</f>
        <v>1036999999999999.9</v>
      </c>
      <c r="R4" s="5">
        <f>'AEO Table 73'!S54*10^15</f>
        <v>1036999999999999.9</v>
      </c>
      <c r="S4" s="5">
        <f>'AEO Table 73'!T54*10^15</f>
        <v>1036999999999999.9</v>
      </c>
      <c r="T4" s="5">
        <f>'AEO Table 73'!U54*10^15</f>
        <v>1036999999999999.9</v>
      </c>
      <c r="U4" s="5">
        <f>'AEO Table 73'!V54*10^15</f>
        <v>1036999999999999.9</v>
      </c>
      <c r="V4" s="5">
        <f>'AEO Table 73'!W54*10^15</f>
        <v>1036999999999999.9</v>
      </c>
      <c r="W4" s="5">
        <f>'AEO Table 73'!X54*10^15</f>
        <v>1036999999999999.9</v>
      </c>
      <c r="X4" s="5">
        <f>'AEO Table 73'!Y54*10^15</f>
        <v>1036999999999999.9</v>
      </c>
      <c r="Y4" s="5">
        <f>'AEO Table 73'!Z54*10^15</f>
        <v>1036999999999999.9</v>
      </c>
      <c r="Z4" s="5">
        <f>'AEO Table 73'!AA54*10^15</f>
        <v>1036999999999999.9</v>
      </c>
      <c r="AA4" s="5">
        <f>'AEO Table 73'!AB54*10^15</f>
        <v>1036999999999999.9</v>
      </c>
      <c r="AB4" s="5">
        <f>'AEO Table 73'!AC54*10^15</f>
        <v>1036999999999999.9</v>
      </c>
      <c r="AC4" s="5">
        <f>'AEO Table 73'!AD54*10^15</f>
        <v>1036999999999999.9</v>
      </c>
      <c r="AD4" s="5">
        <f>'AEO Table 73'!AE54*10^15</f>
        <v>1036999999999999.9</v>
      </c>
      <c r="AE4" s="5">
        <f>'AEO Table 73'!AF54*10^15</f>
        <v>1036999999999999.9</v>
      </c>
      <c r="AF4" s="5">
        <f>'AEO Table 73'!AG54*10^15</f>
        <v>1036999999999999.9</v>
      </c>
      <c r="AG4" s="5">
        <f>'AEO Table 73'!AH54*10^15</f>
        <v>1036999999999999.9</v>
      </c>
      <c r="AH4" s="5">
        <f>'AEO Table 73'!AI54*10^15</f>
        <v>1036999999999999.9</v>
      </c>
      <c r="AI4" s="5">
        <f>'AEO Table 73'!AJ54*10^15</f>
        <v>1036999999999999.9</v>
      </c>
    </row>
    <row r="5" spans="1:35" x14ac:dyDescent="0.3">
      <c r="A5" s="2" t="s">
        <v>343</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3">
      <c r="A6" s="2" t="s">
        <v>344</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3">
      <c r="A7" s="2" t="s">
        <v>345</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3">
      <c r="A8" s="2" t="s">
        <v>346</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3">
      <c r="A9" s="2" t="s">
        <v>327</v>
      </c>
      <c r="B9" s="5">
        <f>'GREET1 Fuel_Specs'!$D$79*10^6</f>
        <v>17906000000000</v>
      </c>
      <c r="C9" s="5">
        <f>'GREET1 Fuel_Specs'!$D$79*10^6</f>
        <v>17906000000000</v>
      </c>
      <c r="D9" s="5">
        <f>'GREET1 Fuel_Specs'!$D$79*10^6</f>
        <v>17906000000000</v>
      </c>
      <c r="E9" s="5">
        <f>'GREET1 Fuel_Specs'!$D$79*10^6</f>
        <v>17906000000000</v>
      </c>
      <c r="F9" s="5">
        <f>'GREET1 Fuel_Specs'!$D$79*10^6</f>
        <v>17906000000000</v>
      </c>
      <c r="G9" s="5">
        <f>'GREET1 Fuel_Specs'!$D$79*10^6</f>
        <v>17906000000000</v>
      </c>
      <c r="H9" s="5">
        <f>'GREET1 Fuel_Specs'!$D$79*10^6</f>
        <v>17906000000000</v>
      </c>
      <c r="I9" s="5">
        <f>'GREET1 Fuel_Specs'!$D$79*10^6</f>
        <v>17906000000000</v>
      </c>
      <c r="J9" s="5">
        <f>'GREET1 Fuel_Specs'!$D$79*10^6</f>
        <v>17906000000000</v>
      </c>
      <c r="K9" s="5">
        <f>'GREET1 Fuel_Specs'!$D$79*10^6</f>
        <v>17906000000000</v>
      </c>
      <c r="L9" s="5">
        <f>'GREET1 Fuel_Specs'!$D$79*10^6</f>
        <v>17906000000000</v>
      </c>
      <c r="M9" s="5">
        <f>'GREET1 Fuel_Specs'!$D$79*10^6</f>
        <v>17906000000000</v>
      </c>
      <c r="N9" s="5">
        <f>'GREET1 Fuel_Specs'!$D$79*10^6</f>
        <v>17906000000000</v>
      </c>
      <c r="O9" s="5">
        <f>'GREET1 Fuel_Specs'!$D$79*10^6</f>
        <v>17906000000000</v>
      </c>
      <c r="P9" s="5">
        <f>'GREET1 Fuel_Specs'!$D$79*10^6</f>
        <v>17906000000000</v>
      </c>
      <c r="Q9" s="5">
        <f>'GREET1 Fuel_Specs'!$D$79*10^6</f>
        <v>17906000000000</v>
      </c>
      <c r="R9" s="5">
        <f>'GREET1 Fuel_Specs'!$D$79*10^6</f>
        <v>17906000000000</v>
      </c>
      <c r="S9" s="5">
        <f>'GREET1 Fuel_Specs'!$D$79*10^6</f>
        <v>17906000000000</v>
      </c>
      <c r="T9" s="5">
        <f>'GREET1 Fuel_Specs'!$D$79*10^6</f>
        <v>17906000000000</v>
      </c>
      <c r="U9" s="5">
        <f>'GREET1 Fuel_Specs'!$D$79*10^6</f>
        <v>17906000000000</v>
      </c>
      <c r="V9" s="5">
        <f>'GREET1 Fuel_Specs'!$D$79*10^6</f>
        <v>17906000000000</v>
      </c>
      <c r="W9" s="5">
        <f>'GREET1 Fuel_Specs'!$D$79*10^6</f>
        <v>17906000000000</v>
      </c>
      <c r="X9" s="5">
        <f>'GREET1 Fuel_Specs'!$D$79*10^6</f>
        <v>17906000000000</v>
      </c>
      <c r="Y9" s="5">
        <f>'GREET1 Fuel_Specs'!$D$79*10^6</f>
        <v>17906000000000</v>
      </c>
      <c r="Z9" s="5">
        <f>'GREET1 Fuel_Specs'!$D$79*10^6</f>
        <v>17906000000000</v>
      </c>
      <c r="AA9" s="5">
        <f>'GREET1 Fuel_Specs'!$D$79*10^6</f>
        <v>17906000000000</v>
      </c>
      <c r="AB9" s="5">
        <f>'GREET1 Fuel_Specs'!$D$79*10^6</f>
        <v>17906000000000</v>
      </c>
      <c r="AC9" s="5">
        <f>'GREET1 Fuel_Specs'!$D$79*10^6</f>
        <v>17906000000000</v>
      </c>
      <c r="AD9" s="5">
        <f>'GREET1 Fuel_Specs'!$D$79*10^6</f>
        <v>17906000000000</v>
      </c>
      <c r="AE9" s="5">
        <f>'GREET1 Fuel_Specs'!$D$79*10^6</f>
        <v>17906000000000</v>
      </c>
      <c r="AF9" s="5">
        <f>'GREET1 Fuel_Specs'!$D$79*10^6</f>
        <v>17906000000000</v>
      </c>
      <c r="AG9" s="5">
        <f>'GREET1 Fuel_Specs'!$D$79*10^6</f>
        <v>17906000000000</v>
      </c>
      <c r="AH9" s="5">
        <f>'GREET1 Fuel_Specs'!$D$79*10^6</f>
        <v>17906000000000</v>
      </c>
      <c r="AI9" s="5">
        <f>'GREET1 Fuel_Specs'!$D$79*10^6</f>
        <v>17906000000000</v>
      </c>
    </row>
    <row r="10" spans="1:35" x14ac:dyDescent="0.3">
      <c r="A10" s="2" t="s">
        <v>328</v>
      </c>
      <c r="B10" s="5">
        <f>'AEO Table 73'!C32*10^12</f>
        <v>5056643000000</v>
      </c>
      <c r="C10" s="5">
        <f>'AEO Table 73'!D32*10^12</f>
        <v>5055260000000</v>
      </c>
      <c r="D10" s="5">
        <f>'AEO Table 73'!E32*10^12</f>
        <v>5055925000000</v>
      </c>
      <c r="E10" s="5">
        <f>'AEO Table 73'!F32*10^12</f>
        <v>5056270000000</v>
      </c>
      <c r="F10" s="5">
        <f>'AEO Table 73'!G32*10^12</f>
        <v>5055361000000</v>
      </c>
      <c r="G10" s="5">
        <f>'AEO Table 73'!H32*10^12</f>
        <v>5053336000000</v>
      </c>
      <c r="H10" s="5">
        <f>'AEO Table 73'!I32*10^12</f>
        <v>5050816000000</v>
      </c>
      <c r="I10" s="5">
        <f>'AEO Table 73'!J32*10^12</f>
        <v>5050002000000</v>
      </c>
      <c r="J10" s="5">
        <f>'AEO Table 73'!K32*10^12</f>
        <v>5049479000000</v>
      </c>
      <c r="K10" s="5">
        <f>'AEO Table 73'!L32*10^12</f>
        <v>5049067000000</v>
      </c>
      <c r="L10" s="5">
        <f>'AEO Table 73'!M32*10^12</f>
        <v>5048620000000</v>
      </c>
      <c r="M10" s="5">
        <f>'AEO Table 73'!N32*10^12</f>
        <v>5048186000000</v>
      </c>
      <c r="N10" s="5">
        <f>'AEO Table 73'!O32*10^12</f>
        <v>5047752000000</v>
      </c>
      <c r="O10" s="5">
        <f>'AEO Table 73'!P32*10^12</f>
        <v>5047827000000</v>
      </c>
      <c r="P10" s="5">
        <f>'AEO Table 73'!Q32*10^12</f>
        <v>5047112000000</v>
      </c>
      <c r="Q10" s="5">
        <f>'AEO Table 73'!R32*10^12</f>
        <v>5046712000000</v>
      </c>
      <c r="R10" s="5">
        <f>'AEO Table 73'!S32*10^12</f>
        <v>5046464000000</v>
      </c>
      <c r="S10" s="5">
        <f>'AEO Table 73'!T32*10^12</f>
        <v>5045877000000</v>
      </c>
      <c r="T10" s="5">
        <f>'AEO Table 73'!U32*10^12</f>
        <v>5045186000000</v>
      </c>
      <c r="U10" s="5">
        <f>'AEO Table 73'!V32*10^12</f>
        <v>5044430000000</v>
      </c>
      <c r="V10" s="5">
        <f>'AEO Table 73'!W32*10^12</f>
        <v>5043581000000</v>
      </c>
      <c r="W10" s="5">
        <f>'AEO Table 73'!X32*10^12</f>
        <v>5042755000000</v>
      </c>
      <c r="X10" s="5">
        <f>'AEO Table 73'!Y32*10^12</f>
        <v>5041688000000</v>
      </c>
      <c r="Y10" s="5">
        <f>'AEO Table 73'!Z32*10^12</f>
        <v>5040498000000</v>
      </c>
      <c r="Z10" s="5">
        <f>'AEO Table 73'!AA32*10^12</f>
        <v>5039160000000</v>
      </c>
      <c r="AA10" s="5">
        <f>'AEO Table 73'!AB32*10^12</f>
        <v>5037867000000</v>
      </c>
      <c r="AB10" s="5">
        <f>'AEO Table 73'!AC32*10^12</f>
        <v>5036224000000</v>
      </c>
      <c r="AC10" s="5">
        <f>'AEO Table 73'!AD32*10^12</f>
        <v>5034602000000</v>
      </c>
      <c r="AD10" s="5">
        <f>'AEO Table 73'!AE32*10^12</f>
        <v>5032873000000</v>
      </c>
      <c r="AE10" s="5">
        <f>'AEO Table 73'!AF32*10^12</f>
        <v>5030945000000</v>
      </c>
      <c r="AF10" s="5">
        <f>'AEO Table 73'!AG32*10^12</f>
        <v>5028548000000</v>
      </c>
      <c r="AG10" s="5">
        <f>'AEO Table 73'!AH32*10^12</f>
        <v>5025918000000</v>
      </c>
      <c r="AH10" s="5">
        <f>'AEO Table 73'!AI32*10^12</f>
        <v>5023038000000</v>
      </c>
      <c r="AI10" s="5">
        <f>'AEO Table 73'!AJ32*10^12</f>
        <v>5023036000000</v>
      </c>
    </row>
    <row r="11" spans="1:35" x14ac:dyDescent="0.3">
      <c r="A11" s="2" t="s">
        <v>329</v>
      </c>
      <c r="B11" s="5">
        <f>'AEO Table 73'!C19*10^12</f>
        <v>5825000000000</v>
      </c>
      <c r="C11" s="5">
        <f>'AEO Table 73'!D19*10^12</f>
        <v>5825000000000</v>
      </c>
      <c r="D11" s="5">
        <f>'AEO Table 73'!E19*10^12</f>
        <v>5825000000000</v>
      </c>
      <c r="E11" s="5">
        <f>'AEO Table 73'!F19*10^12</f>
        <v>5825000000000</v>
      </c>
      <c r="F11" s="5">
        <f>'AEO Table 73'!G19*10^12</f>
        <v>5825000000000</v>
      </c>
      <c r="G11" s="5">
        <f>'AEO Table 73'!H19*10^12</f>
        <v>5825000000000</v>
      </c>
      <c r="H11" s="5">
        <f>'AEO Table 73'!I19*10^12</f>
        <v>5825000000000</v>
      </c>
      <c r="I11" s="5">
        <f>'AEO Table 73'!J19*10^12</f>
        <v>5825000000000</v>
      </c>
      <c r="J11" s="5">
        <f>'AEO Table 73'!K19*10^12</f>
        <v>5825000000000</v>
      </c>
      <c r="K11" s="5">
        <f>'AEO Table 73'!L19*10^12</f>
        <v>5825000000000</v>
      </c>
      <c r="L11" s="5">
        <f>'AEO Table 73'!M19*10^12</f>
        <v>5825000000000</v>
      </c>
      <c r="M11" s="5">
        <f>'AEO Table 73'!N19*10^12</f>
        <v>5825000000000</v>
      </c>
      <c r="N11" s="5">
        <f>'AEO Table 73'!O19*10^12</f>
        <v>5825000000000</v>
      </c>
      <c r="O11" s="5">
        <f>'AEO Table 73'!P19*10^12</f>
        <v>5825000000000</v>
      </c>
      <c r="P11" s="5">
        <f>'AEO Table 73'!Q19*10^12</f>
        <v>5825000000000</v>
      </c>
      <c r="Q11" s="5">
        <f>'AEO Table 73'!R19*10^12</f>
        <v>5825000000000</v>
      </c>
      <c r="R11" s="5">
        <f>'AEO Table 73'!S19*10^12</f>
        <v>5825000000000</v>
      </c>
      <c r="S11" s="5">
        <f>'AEO Table 73'!T19*10^12</f>
        <v>5825000000000</v>
      </c>
      <c r="T11" s="5">
        <f>'AEO Table 73'!U19*10^12</f>
        <v>5825000000000</v>
      </c>
      <c r="U11" s="5">
        <f>'AEO Table 73'!V19*10^12</f>
        <v>5825000000000</v>
      </c>
      <c r="V11" s="5">
        <f>'AEO Table 73'!W19*10^12</f>
        <v>5825000000000</v>
      </c>
      <c r="W11" s="5">
        <f>'AEO Table 73'!X19*10^12</f>
        <v>5825000000000</v>
      </c>
      <c r="X11" s="5">
        <f>'AEO Table 73'!Y19*10^12</f>
        <v>5825000000000</v>
      </c>
      <c r="Y11" s="5">
        <f>'AEO Table 73'!Z19*10^12</f>
        <v>5825000000000</v>
      </c>
      <c r="Z11" s="5">
        <f>'AEO Table 73'!AA19*10^12</f>
        <v>5825000000000</v>
      </c>
      <c r="AA11" s="5">
        <f>'AEO Table 73'!AB19*10^12</f>
        <v>5825000000000</v>
      </c>
      <c r="AB11" s="5">
        <f>'AEO Table 73'!AC19*10^12</f>
        <v>5825000000000</v>
      </c>
      <c r="AC11" s="5">
        <f>'AEO Table 73'!AD19*10^12</f>
        <v>5825000000000</v>
      </c>
      <c r="AD11" s="5">
        <f>'AEO Table 73'!AE19*10^12</f>
        <v>5825000000000</v>
      </c>
      <c r="AE11" s="5">
        <f>'AEO Table 73'!AF19*10^12</f>
        <v>5825000000000</v>
      </c>
      <c r="AF11" s="5">
        <f>'AEO Table 73'!AG19*10^12</f>
        <v>5825000000000</v>
      </c>
      <c r="AG11" s="5">
        <f>'AEO Table 73'!AH19*10^12</f>
        <v>5825000000000</v>
      </c>
      <c r="AH11" s="5">
        <f>'AEO Table 73'!AI19*10^12</f>
        <v>5825000000000</v>
      </c>
      <c r="AI11" s="5">
        <f>'AEO Table 73'!AJ19*10^12</f>
        <v>5825000000000</v>
      </c>
    </row>
    <row r="12" spans="1:35" x14ac:dyDescent="0.3">
      <c r="A12" s="2" t="s">
        <v>330</v>
      </c>
      <c r="B12" s="5">
        <f>'AEO Table 73'!C29*10^12</f>
        <v>3997220000000</v>
      </c>
      <c r="C12" s="5">
        <f>'AEO Table 73'!D29*10^12</f>
        <v>3989233000000</v>
      </c>
      <c r="D12" s="5">
        <f>'AEO Table 73'!E29*10^12</f>
        <v>3989233000000</v>
      </c>
      <c r="E12" s="5">
        <f>'AEO Table 73'!F29*10^12</f>
        <v>3989233000000</v>
      </c>
      <c r="F12" s="5">
        <f>'AEO Table 73'!G29*10^12</f>
        <v>3989233000000</v>
      </c>
      <c r="G12" s="5">
        <f>'AEO Table 73'!H29*10^12</f>
        <v>3989233000000</v>
      </c>
      <c r="H12" s="5">
        <f>'AEO Table 73'!I29*10^12</f>
        <v>3989233000000</v>
      </c>
      <c r="I12" s="5">
        <f>'AEO Table 73'!J29*10^12</f>
        <v>3989233000000</v>
      </c>
      <c r="J12" s="5">
        <f>'AEO Table 73'!K29*10^12</f>
        <v>3989233000000</v>
      </c>
      <c r="K12" s="5">
        <f>'AEO Table 73'!L29*10^12</f>
        <v>3989233000000</v>
      </c>
      <c r="L12" s="5">
        <f>'AEO Table 73'!M29*10^12</f>
        <v>3989233000000</v>
      </c>
      <c r="M12" s="5">
        <f>'AEO Table 73'!N29*10^12</f>
        <v>3989233000000</v>
      </c>
      <c r="N12" s="5">
        <f>'AEO Table 73'!O29*10^12</f>
        <v>3989233000000</v>
      </c>
      <c r="O12" s="5">
        <f>'AEO Table 73'!P29*10^12</f>
        <v>3989233000000</v>
      </c>
      <c r="P12" s="5">
        <f>'AEO Table 73'!Q29*10^12</f>
        <v>3989233000000</v>
      </c>
      <c r="Q12" s="5">
        <f>'AEO Table 73'!R29*10^12</f>
        <v>3989233000000</v>
      </c>
      <c r="R12" s="5">
        <f>'AEO Table 73'!S29*10^12</f>
        <v>3989233000000</v>
      </c>
      <c r="S12" s="5">
        <f>'AEO Table 73'!T29*10^12</f>
        <v>3989233000000</v>
      </c>
      <c r="T12" s="5">
        <f>'AEO Table 73'!U29*10^12</f>
        <v>3989233000000</v>
      </c>
      <c r="U12" s="5">
        <f>'AEO Table 73'!V29*10^12</f>
        <v>3989233000000</v>
      </c>
      <c r="V12" s="5">
        <f>'AEO Table 73'!W29*10^12</f>
        <v>3989233000000</v>
      </c>
      <c r="W12" s="5">
        <f>'AEO Table 73'!X29*10^12</f>
        <v>3989233000000</v>
      </c>
      <c r="X12" s="5">
        <f>'AEO Table 73'!Y29*10^12</f>
        <v>3989233000000</v>
      </c>
      <c r="Y12" s="5">
        <f>'AEO Table 73'!Z29*10^12</f>
        <v>3989233000000</v>
      </c>
      <c r="Z12" s="5">
        <f>'AEO Table 73'!AA29*10^12</f>
        <v>3989233000000</v>
      </c>
      <c r="AA12" s="5">
        <f>'AEO Table 73'!AB29*10^12</f>
        <v>3989233000000</v>
      </c>
      <c r="AB12" s="5">
        <f>'AEO Table 73'!AC29*10^12</f>
        <v>3989233000000</v>
      </c>
      <c r="AC12" s="5">
        <f>'AEO Table 73'!AD29*10^12</f>
        <v>3989233000000</v>
      </c>
      <c r="AD12" s="5">
        <f>'AEO Table 73'!AE29*10^12</f>
        <v>3989233000000</v>
      </c>
      <c r="AE12" s="5">
        <f>'AEO Table 73'!AF29*10^12</f>
        <v>3989233000000</v>
      </c>
      <c r="AF12" s="5">
        <f>'AEO Table 73'!AG29*10^12</f>
        <v>3989233000000</v>
      </c>
      <c r="AG12" s="5">
        <f>'AEO Table 73'!AH29*10^12</f>
        <v>3989233000000</v>
      </c>
      <c r="AH12" s="5">
        <f>'AEO Table 73'!AI29*10^12</f>
        <v>3989233000000</v>
      </c>
      <c r="AI12" s="5">
        <f>'AEO Table 73'!AJ29*10^12</f>
        <v>3989233000000</v>
      </c>
    </row>
    <row r="13" spans="1:35" x14ac:dyDescent="0.3">
      <c r="A13" s="2" t="s">
        <v>331</v>
      </c>
      <c r="B13" s="5">
        <f>'AEO Table 73'!C18*10^12</f>
        <v>5359000000000</v>
      </c>
      <c r="C13" s="5">
        <f>'AEO Table 73'!D18*10^12</f>
        <v>5359000000000</v>
      </c>
      <c r="D13" s="5">
        <f>'AEO Table 73'!E18*10^12</f>
        <v>5359000000000</v>
      </c>
      <c r="E13" s="5">
        <f>'AEO Table 73'!F18*10^12</f>
        <v>5359000000000</v>
      </c>
      <c r="F13" s="5">
        <f>'AEO Table 73'!G18*10^12</f>
        <v>5359000000000</v>
      </c>
      <c r="G13" s="5">
        <f>'AEO Table 73'!H18*10^12</f>
        <v>5359000000000</v>
      </c>
      <c r="H13" s="5">
        <f>'AEO Table 73'!I18*10^12</f>
        <v>5359000000000</v>
      </c>
      <c r="I13" s="5">
        <f>'AEO Table 73'!J18*10^12</f>
        <v>5359000000000</v>
      </c>
      <c r="J13" s="5">
        <f>'AEO Table 73'!K18*10^12</f>
        <v>5359000000000</v>
      </c>
      <c r="K13" s="5">
        <f>'AEO Table 73'!L18*10^12</f>
        <v>5359000000000</v>
      </c>
      <c r="L13" s="5">
        <f>'AEO Table 73'!M18*10^12</f>
        <v>5359000000000</v>
      </c>
      <c r="M13" s="5">
        <f>'AEO Table 73'!N18*10^12</f>
        <v>5359000000000</v>
      </c>
      <c r="N13" s="5">
        <f>'AEO Table 73'!O18*10^12</f>
        <v>5359000000000</v>
      </c>
      <c r="O13" s="5">
        <f>'AEO Table 73'!P18*10^12</f>
        <v>5359000000000</v>
      </c>
      <c r="P13" s="5">
        <f>'AEO Table 73'!Q18*10^12</f>
        <v>5359000000000</v>
      </c>
      <c r="Q13" s="5">
        <f>'AEO Table 73'!R18*10^12</f>
        <v>5359000000000</v>
      </c>
      <c r="R13" s="5">
        <f>'AEO Table 73'!S18*10^12</f>
        <v>5359000000000</v>
      </c>
      <c r="S13" s="5">
        <f>'AEO Table 73'!T18*10^12</f>
        <v>5359000000000</v>
      </c>
      <c r="T13" s="5">
        <f>'AEO Table 73'!U18*10^12</f>
        <v>5359000000000</v>
      </c>
      <c r="U13" s="5">
        <f>'AEO Table 73'!V18*10^12</f>
        <v>5359000000000</v>
      </c>
      <c r="V13" s="5">
        <f>'AEO Table 73'!W18*10^12</f>
        <v>5359000000000</v>
      </c>
      <c r="W13" s="5">
        <f>'AEO Table 73'!X18*10^12</f>
        <v>5359000000000</v>
      </c>
      <c r="X13" s="5">
        <f>'AEO Table 73'!Y18*10^12</f>
        <v>5359000000000</v>
      </c>
      <c r="Y13" s="5">
        <f>'AEO Table 73'!Z18*10^12</f>
        <v>5359000000000</v>
      </c>
      <c r="Z13" s="5">
        <f>'AEO Table 73'!AA18*10^12</f>
        <v>5359000000000</v>
      </c>
      <c r="AA13" s="5">
        <f>'AEO Table 73'!AB18*10^12</f>
        <v>5359000000000</v>
      </c>
      <c r="AB13" s="5">
        <f>'AEO Table 73'!AC18*10^12</f>
        <v>5359000000000</v>
      </c>
      <c r="AC13" s="5">
        <f>'AEO Table 73'!AD18*10^12</f>
        <v>5359000000000</v>
      </c>
      <c r="AD13" s="5">
        <f>'AEO Table 73'!AE18*10^12</f>
        <v>5359000000000</v>
      </c>
      <c r="AE13" s="5">
        <f>'AEO Table 73'!AF18*10^12</f>
        <v>5359000000000</v>
      </c>
      <c r="AF13" s="5">
        <f>'AEO Table 73'!AG18*10^12</f>
        <v>5359000000000</v>
      </c>
      <c r="AG13" s="5">
        <f>'AEO Table 73'!AH18*10^12</f>
        <v>5359000000000</v>
      </c>
      <c r="AH13" s="5">
        <f>'AEO Table 73'!AI18*10^12</f>
        <v>5359000000000</v>
      </c>
      <c r="AI13" s="5">
        <f>'AEO Table 73'!AJ18*10^12</f>
        <v>5359000000000</v>
      </c>
    </row>
    <row r="14" spans="1:35" x14ac:dyDescent="0.3">
      <c r="A14" s="2" t="s">
        <v>374</v>
      </c>
      <c r="B14" s="5">
        <f>'AEO Table 73'!C30*10^12</f>
        <v>5670000000000</v>
      </c>
      <c r="C14" s="5">
        <f>'AEO Table 73'!D30*10^12</f>
        <v>5670000000000</v>
      </c>
      <c r="D14" s="5">
        <f>'AEO Table 73'!E30*10^12</f>
        <v>5670000000000</v>
      </c>
      <c r="E14" s="5">
        <f>'AEO Table 73'!F30*10^12</f>
        <v>5670000000000</v>
      </c>
      <c r="F14" s="5">
        <f>'AEO Table 73'!G30*10^12</f>
        <v>5670000000000</v>
      </c>
      <c r="G14" s="5">
        <f>'AEO Table 73'!H30*10^12</f>
        <v>5670000000000</v>
      </c>
      <c r="H14" s="5">
        <f>'AEO Table 73'!I30*10^12</f>
        <v>5670000000000</v>
      </c>
      <c r="I14" s="5">
        <f>'AEO Table 73'!J30*10^12</f>
        <v>5670000000000</v>
      </c>
      <c r="J14" s="5">
        <f>'AEO Table 73'!K30*10^12</f>
        <v>5670000000000</v>
      </c>
      <c r="K14" s="5">
        <f>'AEO Table 73'!L30*10^12</f>
        <v>5670000000000</v>
      </c>
      <c r="L14" s="5">
        <f>'AEO Table 73'!M30*10^12</f>
        <v>5670000000000</v>
      </c>
      <c r="M14" s="5">
        <f>'AEO Table 73'!N30*10^12</f>
        <v>5670000000000</v>
      </c>
      <c r="N14" s="5">
        <f>'AEO Table 73'!O30*10^12</f>
        <v>5670000000000</v>
      </c>
      <c r="O14" s="5">
        <f>'AEO Table 73'!P30*10^12</f>
        <v>5670000000000</v>
      </c>
      <c r="P14" s="5">
        <f>'AEO Table 73'!Q30*10^12</f>
        <v>5670000000000</v>
      </c>
      <c r="Q14" s="5">
        <f>'AEO Table 73'!R30*10^12</f>
        <v>5670000000000</v>
      </c>
      <c r="R14" s="5">
        <f>'AEO Table 73'!S30*10^12</f>
        <v>5670000000000</v>
      </c>
      <c r="S14" s="5">
        <f>'AEO Table 73'!T30*10^12</f>
        <v>5670000000000</v>
      </c>
      <c r="T14" s="5">
        <f>'AEO Table 73'!U30*10^12</f>
        <v>5670000000000</v>
      </c>
      <c r="U14" s="5">
        <f>'AEO Table 73'!V30*10^12</f>
        <v>5670000000000</v>
      </c>
      <c r="V14" s="5">
        <f>'AEO Table 73'!W30*10^12</f>
        <v>5670000000000</v>
      </c>
      <c r="W14" s="5">
        <f>'AEO Table 73'!X30*10^12</f>
        <v>5670000000000</v>
      </c>
      <c r="X14" s="5">
        <f>'AEO Table 73'!Y30*10^12</f>
        <v>5670000000000</v>
      </c>
      <c r="Y14" s="5">
        <f>'AEO Table 73'!Z30*10^12</f>
        <v>5670000000000</v>
      </c>
      <c r="Z14" s="5">
        <f>'AEO Table 73'!AA30*10^12</f>
        <v>5670000000000</v>
      </c>
      <c r="AA14" s="5">
        <f>'AEO Table 73'!AB30*10^12</f>
        <v>5670000000000</v>
      </c>
      <c r="AB14" s="5">
        <f>'AEO Table 73'!AC30*10^12</f>
        <v>5670000000000</v>
      </c>
      <c r="AC14" s="5">
        <f>'AEO Table 73'!AD30*10^12</f>
        <v>5670000000000</v>
      </c>
      <c r="AD14" s="5">
        <f>'AEO Table 73'!AE30*10^12</f>
        <v>5670000000000</v>
      </c>
      <c r="AE14" s="5">
        <f>'AEO Table 73'!AF30*10^12</f>
        <v>5670000000000</v>
      </c>
      <c r="AF14" s="5">
        <f>'AEO Table 73'!AG30*10^12</f>
        <v>5670000000000</v>
      </c>
      <c r="AG14" s="5">
        <f>'AEO Table 73'!AH30*10^12</f>
        <v>5670000000000</v>
      </c>
      <c r="AH14" s="5">
        <f>'AEO Table 73'!AI30*10^12</f>
        <v>5670000000000</v>
      </c>
      <c r="AI14" s="5">
        <f>'AEO Table 73'!AJ30*10^12</f>
        <v>5670000000000</v>
      </c>
    </row>
    <row r="15" spans="1:35" x14ac:dyDescent="0.3">
      <c r="A15" s="2" t="s">
        <v>350</v>
      </c>
      <c r="B15" s="5">
        <f>About!$A$66*10^6</f>
        <v>3142000000000</v>
      </c>
      <c r="C15" s="5">
        <f>About!$A$66*10^6</f>
        <v>3142000000000</v>
      </c>
      <c r="D15" s="5">
        <f>About!$A$66*10^6</f>
        <v>3142000000000</v>
      </c>
      <c r="E15" s="5">
        <f>About!$A$66*10^6</f>
        <v>3142000000000</v>
      </c>
      <c r="F15" s="5">
        <f>About!$A$66*10^6</f>
        <v>3142000000000</v>
      </c>
      <c r="G15" s="5">
        <f>About!$A$66*10^6</f>
        <v>3142000000000</v>
      </c>
      <c r="H15" s="5">
        <f>About!$A$66*10^6</f>
        <v>3142000000000</v>
      </c>
      <c r="I15" s="5">
        <f>About!$A$66*10^6</f>
        <v>3142000000000</v>
      </c>
      <c r="J15" s="5">
        <f>About!$A$66*10^6</f>
        <v>3142000000000</v>
      </c>
      <c r="K15" s="5">
        <f>About!$A$66*10^6</f>
        <v>3142000000000</v>
      </c>
      <c r="L15" s="5">
        <f>About!$A$66*10^6</f>
        <v>3142000000000</v>
      </c>
      <c r="M15" s="5">
        <f>About!$A$66*10^6</f>
        <v>3142000000000</v>
      </c>
      <c r="N15" s="5">
        <f>About!$A$66*10^6</f>
        <v>3142000000000</v>
      </c>
      <c r="O15" s="5">
        <f>About!$A$66*10^6</f>
        <v>3142000000000</v>
      </c>
      <c r="P15" s="5">
        <f>About!$A$66*10^6</f>
        <v>3142000000000</v>
      </c>
      <c r="Q15" s="5">
        <f>About!$A$66*10^6</f>
        <v>3142000000000</v>
      </c>
      <c r="R15" s="5">
        <f>About!$A$66*10^6</f>
        <v>3142000000000</v>
      </c>
      <c r="S15" s="5">
        <f>About!$A$66*10^6</f>
        <v>3142000000000</v>
      </c>
      <c r="T15" s="5">
        <f>About!$A$66*10^6</f>
        <v>3142000000000</v>
      </c>
      <c r="U15" s="5">
        <f>About!$A$66*10^6</f>
        <v>3142000000000</v>
      </c>
      <c r="V15" s="5">
        <f>About!$A$66*10^6</f>
        <v>3142000000000</v>
      </c>
      <c r="W15" s="5">
        <f>About!$A$66*10^6</f>
        <v>3142000000000</v>
      </c>
      <c r="X15" s="5">
        <f>About!$A$66*10^6</f>
        <v>3142000000000</v>
      </c>
      <c r="Y15" s="5">
        <f>About!$A$66*10^6</f>
        <v>3142000000000</v>
      </c>
      <c r="Z15" s="5">
        <f>About!$A$66*10^6</f>
        <v>3142000000000</v>
      </c>
      <c r="AA15" s="5">
        <f>About!$A$66*10^6</f>
        <v>3142000000000</v>
      </c>
      <c r="AB15" s="5">
        <f>About!$A$66*10^6</f>
        <v>3142000000000</v>
      </c>
      <c r="AC15" s="5">
        <f>About!$A$66*10^6</f>
        <v>3142000000000</v>
      </c>
      <c r="AD15" s="5">
        <f>About!$A$66*10^6</f>
        <v>3142000000000</v>
      </c>
      <c r="AE15" s="5">
        <f>About!$A$66*10^6</f>
        <v>3142000000000</v>
      </c>
      <c r="AF15" s="5">
        <f>About!$A$66*10^6</f>
        <v>3142000000000</v>
      </c>
      <c r="AG15" s="5">
        <f>About!$A$66*10^6</f>
        <v>3142000000000</v>
      </c>
      <c r="AH15" s="5">
        <f>About!$A$66*10^6</f>
        <v>3142000000000</v>
      </c>
      <c r="AI15" s="5">
        <f>About!$A$66*10^6</f>
        <v>3142000000000</v>
      </c>
    </row>
    <row r="16" spans="1:35" x14ac:dyDescent="0.3">
      <c r="A16" s="2" t="s">
        <v>347</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3">
      <c r="A17" t="s">
        <v>332</v>
      </c>
      <c r="B17" s="5">
        <f>'GREET1 Fuel_Specs'!$D$68*10^6</f>
        <v>12992301971719.6</v>
      </c>
      <c r="C17" s="5">
        <f>'GREET1 Fuel_Specs'!$D$68*10^6</f>
        <v>12992301971719.6</v>
      </c>
      <c r="D17" s="5">
        <f>'GREET1 Fuel_Specs'!$D$68*10^6</f>
        <v>12992301971719.6</v>
      </c>
      <c r="E17" s="5">
        <f>'GREET1 Fuel_Specs'!$D$68*10^6</f>
        <v>12992301971719.6</v>
      </c>
      <c r="F17" s="5">
        <f>'GREET1 Fuel_Specs'!$D$68*10^6</f>
        <v>12992301971719.6</v>
      </c>
      <c r="G17" s="5">
        <f>'GREET1 Fuel_Specs'!$D$68*10^6</f>
        <v>12992301971719.6</v>
      </c>
      <c r="H17" s="5">
        <f>'GREET1 Fuel_Specs'!$D$68*10^6</f>
        <v>12992301971719.6</v>
      </c>
      <c r="I17" s="5">
        <f>'GREET1 Fuel_Specs'!$D$68*10^6</f>
        <v>12992301971719.6</v>
      </c>
      <c r="J17" s="5">
        <f>'GREET1 Fuel_Specs'!$D$68*10^6</f>
        <v>12992301971719.6</v>
      </c>
      <c r="K17" s="5">
        <f>'GREET1 Fuel_Specs'!$D$68*10^6</f>
        <v>12992301971719.6</v>
      </c>
      <c r="L17" s="5">
        <f>'GREET1 Fuel_Specs'!$D$68*10^6</f>
        <v>12992301971719.6</v>
      </c>
      <c r="M17" s="5">
        <f>'GREET1 Fuel_Specs'!$D$68*10^6</f>
        <v>12992301971719.6</v>
      </c>
      <c r="N17" s="5">
        <f>'GREET1 Fuel_Specs'!$D$68*10^6</f>
        <v>12992301971719.6</v>
      </c>
      <c r="O17" s="5">
        <f>'GREET1 Fuel_Specs'!$D$68*10^6</f>
        <v>12992301971719.6</v>
      </c>
      <c r="P17" s="5">
        <f>'GREET1 Fuel_Specs'!$D$68*10^6</f>
        <v>12992301971719.6</v>
      </c>
      <c r="Q17" s="5">
        <f>'GREET1 Fuel_Specs'!$D$68*10^6</f>
        <v>12992301971719.6</v>
      </c>
      <c r="R17" s="5">
        <f>'GREET1 Fuel_Specs'!$D$68*10^6</f>
        <v>12992301971719.6</v>
      </c>
      <c r="S17" s="5">
        <f>'GREET1 Fuel_Specs'!$D$68*10^6</f>
        <v>12992301971719.6</v>
      </c>
      <c r="T17" s="5">
        <f>'GREET1 Fuel_Specs'!$D$68*10^6</f>
        <v>12992301971719.6</v>
      </c>
      <c r="U17" s="5">
        <f>'GREET1 Fuel_Specs'!$D$68*10^6</f>
        <v>12992301971719.6</v>
      </c>
      <c r="V17" s="5">
        <f>'GREET1 Fuel_Specs'!$D$68*10^6</f>
        <v>12992301971719.6</v>
      </c>
      <c r="W17" s="5">
        <f>'GREET1 Fuel_Specs'!$D$68*10^6</f>
        <v>12992301971719.6</v>
      </c>
      <c r="X17" s="5">
        <f>'GREET1 Fuel_Specs'!$D$68*10^6</f>
        <v>12992301971719.6</v>
      </c>
      <c r="Y17" s="5">
        <f>'GREET1 Fuel_Specs'!$D$68*10^6</f>
        <v>12992301971719.6</v>
      </c>
      <c r="Z17" s="5">
        <f>'GREET1 Fuel_Specs'!$D$68*10^6</f>
        <v>12992301971719.6</v>
      </c>
      <c r="AA17" s="5">
        <f>'GREET1 Fuel_Specs'!$D$68*10^6</f>
        <v>12992301971719.6</v>
      </c>
      <c r="AB17" s="5">
        <f>'GREET1 Fuel_Specs'!$D$68*10^6</f>
        <v>12992301971719.6</v>
      </c>
      <c r="AC17" s="5">
        <f>'GREET1 Fuel_Specs'!$D$68*10^6</f>
        <v>12992301971719.6</v>
      </c>
      <c r="AD17" s="5">
        <f>'GREET1 Fuel_Specs'!$D$68*10^6</f>
        <v>12992301971719.6</v>
      </c>
      <c r="AE17" s="5">
        <f>'GREET1 Fuel_Specs'!$D$68*10^6</f>
        <v>12992301971719.6</v>
      </c>
      <c r="AF17" s="5">
        <f>'GREET1 Fuel_Specs'!$D$68*10^6</f>
        <v>12992301971719.6</v>
      </c>
      <c r="AG17" s="5">
        <f>'GREET1 Fuel_Specs'!$D$68*10^6</f>
        <v>12992301971719.6</v>
      </c>
      <c r="AH17" s="5">
        <f>'GREET1 Fuel_Specs'!$D$68*10^6</f>
        <v>12992301971719.6</v>
      </c>
      <c r="AI17" s="5">
        <f>'GREET1 Fuel_Specs'!$D$68*10^6</f>
        <v>12992301971719.6</v>
      </c>
    </row>
    <row r="18" spans="1:35" x14ac:dyDescent="0.3">
      <c r="A18" t="s">
        <v>370</v>
      </c>
      <c r="B18" s="5">
        <f>'AEO Table 73'!C48*10^12</f>
        <v>5723000000000</v>
      </c>
      <c r="C18" s="5">
        <f>'AEO Table 73'!D48*10^12</f>
        <v>5719936000000</v>
      </c>
      <c r="D18" s="5">
        <f>'AEO Table 73'!E48*10^12</f>
        <v>5709374000000</v>
      </c>
      <c r="E18" s="5">
        <f>'AEO Table 73'!F48*10^12</f>
        <v>5702021000000</v>
      </c>
      <c r="F18" s="5">
        <f>'AEO Table 73'!G48*10^12</f>
        <v>5699036000000</v>
      </c>
      <c r="G18" s="5">
        <f>'AEO Table 73'!H48*10^12</f>
        <v>5702903000000</v>
      </c>
      <c r="H18" s="5">
        <f>'AEO Table 73'!I48*10^12</f>
        <v>5701469000000</v>
      </c>
      <c r="I18" s="5">
        <f>'AEO Table 73'!J48*10^12</f>
        <v>5697845000000</v>
      </c>
      <c r="J18" s="5">
        <f>'AEO Table 73'!K48*10^12</f>
        <v>5696569000000</v>
      </c>
      <c r="K18" s="5">
        <f>'AEO Table 73'!L48*10^12</f>
        <v>5695571000000</v>
      </c>
      <c r="L18" s="5">
        <f>'AEO Table 73'!M48*10^12</f>
        <v>5691691000000</v>
      </c>
      <c r="M18" s="5">
        <f>'AEO Table 73'!N48*10^12</f>
        <v>5689583000000</v>
      </c>
      <c r="N18" s="5">
        <f>'AEO Table 73'!O48*10^12</f>
        <v>5687317000000</v>
      </c>
      <c r="O18" s="5">
        <f>'AEO Table 73'!P48*10^12</f>
        <v>5686403000000</v>
      </c>
      <c r="P18" s="5">
        <f>'AEO Table 73'!Q48*10^12</f>
        <v>5685931000000</v>
      </c>
      <c r="Q18" s="5">
        <f>'AEO Table 73'!R48*10^12</f>
        <v>5686055000000</v>
      </c>
      <c r="R18" s="5">
        <f>'AEO Table 73'!S48*10^12</f>
        <v>5686259000000</v>
      </c>
      <c r="S18" s="5">
        <f>'AEO Table 73'!T48*10^12</f>
        <v>5685382000000</v>
      </c>
      <c r="T18" s="5">
        <f>'AEO Table 73'!U48*10^12</f>
        <v>5685214000000</v>
      </c>
      <c r="U18" s="5">
        <f>'AEO Table 73'!V48*10^12</f>
        <v>5685896000000</v>
      </c>
      <c r="V18" s="5">
        <f>'AEO Table 73'!W48*10^12</f>
        <v>5686885000000</v>
      </c>
      <c r="W18" s="5">
        <f>'AEO Table 73'!X48*10^12</f>
        <v>5687922000000</v>
      </c>
      <c r="X18" s="5">
        <f>'AEO Table 73'!Y48*10^12</f>
        <v>5690170000000</v>
      </c>
      <c r="Y18" s="5">
        <f>'AEO Table 73'!Z48*10^12</f>
        <v>5690964000000</v>
      </c>
      <c r="Z18" s="5">
        <f>'AEO Table 73'!AA48*10^12</f>
        <v>5689439000000</v>
      </c>
      <c r="AA18" s="5">
        <f>'AEO Table 73'!AB48*10^12</f>
        <v>5688754000000</v>
      </c>
      <c r="AB18" s="5">
        <f>'AEO Table 73'!AC48*10^12</f>
        <v>5686469000000</v>
      </c>
      <c r="AC18" s="5">
        <f>'AEO Table 73'!AD48*10^12</f>
        <v>5684444000000</v>
      </c>
      <c r="AD18" s="5">
        <f>'AEO Table 73'!AE48*10^12</f>
        <v>5683516000000</v>
      </c>
      <c r="AE18" s="5">
        <f>'AEO Table 73'!AF48*10^12</f>
        <v>5682888000000</v>
      </c>
      <c r="AF18" s="5">
        <f>'AEO Table 73'!AG48*10^12</f>
        <v>5681393000000</v>
      </c>
      <c r="AG18" s="5">
        <f>'AEO Table 73'!AH48*10^12</f>
        <v>5679274000000</v>
      </c>
      <c r="AH18" s="5">
        <f>'AEO Table 73'!AI48*10^12</f>
        <v>5678185000000</v>
      </c>
      <c r="AI18" s="5">
        <f>'AEO Table 73'!AJ48*10^12</f>
        <v>5676202000000</v>
      </c>
    </row>
    <row r="19" spans="1:35" x14ac:dyDescent="0.3">
      <c r="A19" t="s">
        <v>371</v>
      </c>
      <c r="B19" s="5">
        <f>'AEO Table 73'!C41*10^12</f>
        <v>6287000000000</v>
      </c>
      <c r="C19" s="5">
        <f>'AEO Table 73'!D41*10^12</f>
        <v>6287000000000</v>
      </c>
      <c r="D19" s="5">
        <f>'AEO Table 73'!E41*10^12</f>
        <v>6287000000000</v>
      </c>
      <c r="E19" s="5">
        <f>'AEO Table 73'!F41*10^12</f>
        <v>6287000000000</v>
      </c>
      <c r="F19" s="5">
        <f>'AEO Table 73'!G41*10^12</f>
        <v>6287000000000</v>
      </c>
      <c r="G19" s="5">
        <f>'AEO Table 73'!H41*10^12</f>
        <v>6287000000000</v>
      </c>
      <c r="H19" s="5">
        <f>'AEO Table 73'!I41*10^12</f>
        <v>6287000000000</v>
      </c>
      <c r="I19" s="5">
        <f>'AEO Table 73'!J41*10^12</f>
        <v>6287000000000</v>
      </c>
      <c r="J19" s="5">
        <f>'AEO Table 73'!K41*10^12</f>
        <v>6287000000000</v>
      </c>
      <c r="K19" s="5">
        <f>'AEO Table 73'!L41*10^12</f>
        <v>6287000000000</v>
      </c>
      <c r="L19" s="5">
        <f>'AEO Table 73'!M41*10^12</f>
        <v>6287000000000</v>
      </c>
      <c r="M19" s="5">
        <f>'AEO Table 73'!N41*10^12</f>
        <v>6287000000000</v>
      </c>
      <c r="N19" s="5">
        <f>'AEO Table 73'!O41*10^12</f>
        <v>6287000000000</v>
      </c>
      <c r="O19" s="5">
        <f>'AEO Table 73'!P41*10^12</f>
        <v>6287000000000</v>
      </c>
      <c r="P19" s="5">
        <f>'AEO Table 73'!Q41*10^12</f>
        <v>6287000000000</v>
      </c>
      <c r="Q19" s="5">
        <f>'AEO Table 73'!R41*10^12</f>
        <v>6287000000000</v>
      </c>
      <c r="R19" s="5">
        <f>'AEO Table 73'!S41*10^12</f>
        <v>6287000000000</v>
      </c>
      <c r="S19" s="5">
        <f>'AEO Table 73'!T41*10^12</f>
        <v>6287000000000</v>
      </c>
      <c r="T19" s="5">
        <f>'AEO Table 73'!U41*10^12</f>
        <v>6287000000000</v>
      </c>
      <c r="U19" s="5">
        <f>'AEO Table 73'!V41*10^12</f>
        <v>6287000000000</v>
      </c>
      <c r="V19" s="5">
        <f>'AEO Table 73'!W41*10^12</f>
        <v>6287000000000</v>
      </c>
      <c r="W19" s="5">
        <f>'AEO Table 73'!X41*10^12</f>
        <v>6287000000000</v>
      </c>
      <c r="X19" s="5">
        <f>'AEO Table 73'!Y41*10^12</f>
        <v>6287000000000</v>
      </c>
      <c r="Y19" s="5">
        <f>'AEO Table 73'!Z41*10^12</f>
        <v>6287000000000</v>
      </c>
      <c r="Z19" s="5">
        <f>'AEO Table 73'!AA41*10^12</f>
        <v>6287000000000</v>
      </c>
      <c r="AA19" s="5">
        <f>'AEO Table 73'!AB41*10^12</f>
        <v>6287000000000</v>
      </c>
      <c r="AB19" s="5">
        <f>'AEO Table 73'!AC41*10^12</f>
        <v>6287000000000</v>
      </c>
      <c r="AC19" s="5">
        <f>'AEO Table 73'!AD41*10^12</f>
        <v>6287000000000</v>
      </c>
      <c r="AD19" s="5">
        <f>'AEO Table 73'!AE41*10^12</f>
        <v>6287000000000</v>
      </c>
      <c r="AE19" s="5">
        <f>'AEO Table 73'!AF41*10^12</f>
        <v>6287000000000</v>
      </c>
      <c r="AF19" s="5">
        <f>'AEO Table 73'!AG41*10^12</f>
        <v>6287000000000</v>
      </c>
      <c r="AG19" s="5">
        <f>'AEO Table 73'!AH41*10^12</f>
        <v>6287000000000</v>
      </c>
      <c r="AH19" s="5">
        <f>'AEO Table 73'!AI41*10^12</f>
        <v>6287000000000</v>
      </c>
      <c r="AI19" s="5">
        <f>'AEO Table 73'!AJ41*10^12</f>
        <v>6287000000000</v>
      </c>
    </row>
    <row r="20" spans="1:35" x14ac:dyDescent="0.3">
      <c r="A20" t="s">
        <v>372</v>
      </c>
      <c r="B20" s="6">
        <f>'GREET1 Fuel_Specs'!$D$35*10^6</f>
        <v>91410000000</v>
      </c>
      <c r="C20" s="6">
        <f>'GREET1 Fuel_Specs'!$D$35*10^6</f>
        <v>91410000000</v>
      </c>
      <c r="D20" s="6">
        <f>'GREET1 Fuel_Specs'!$D$35*10^6</f>
        <v>91410000000</v>
      </c>
      <c r="E20" s="6">
        <f>'GREET1 Fuel_Specs'!$D$35*10^6</f>
        <v>91410000000</v>
      </c>
      <c r="F20" s="6">
        <f>'GREET1 Fuel_Specs'!$D$35*10^6</f>
        <v>91410000000</v>
      </c>
      <c r="G20" s="6">
        <f>'GREET1 Fuel_Specs'!$D$35*10^6</f>
        <v>91410000000</v>
      </c>
      <c r="H20" s="6">
        <f>'GREET1 Fuel_Specs'!$D$35*10^6</f>
        <v>91410000000</v>
      </c>
      <c r="I20" s="6">
        <f>'GREET1 Fuel_Specs'!$D$35*10^6</f>
        <v>91410000000</v>
      </c>
      <c r="J20" s="6">
        <f>'GREET1 Fuel_Specs'!$D$35*10^6</f>
        <v>91410000000</v>
      </c>
      <c r="K20" s="6">
        <f>'GREET1 Fuel_Specs'!$D$35*10^6</f>
        <v>91410000000</v>
      </c>
      <c r="L20" s="6">
        <f>'GREET1 Fuel_Specs'!$D$35*10^6</f>
        <v>91410000000</v>
      </c>
      <c r="M20" s="6">
        <f>'GREET1 Fuel_Specs'!$D$35*10^6</f>
        <v>91410000000</v>
      </c>
      <c r="N20" s="6">
        <f>'GREET1 Fuel_Specs'!$D$35*10^6</f>
        <v>91410000000</v>
      </c>
      <c r="O20" s="6">
        <f>'GREET1 Fuel_Specs'!$D$35*10^6</f>
        <v>91410000000</v>
      </c>
      <c r="P20" s="6">
        <f>'GREET1 Fuel_Specs'!$D$35*10^6</f>
        <v>91410000000</v>
      </c>
      <c r="Q20" s="6">
        <f>'GREET1 Fuel_Specs'!$D$35*10^6</f>
        <v>91410000000</v>
      </c>
      <c r="R20" s="6">
        <f>'GREET1 Fuel_Specs'!$D$35*10^6</f>
        <v>91410000000</v>
      </c>
      <c r="S20" s="6">
        <f>'GREET1 Fuel_Specs'!$D$35*10^6</f>
        <v>91410000000</v>
      </c>
      <c r="T20" s="6">
        <f>'GREET1 Fuel_Specs'!$D$35*10^6</f>
        <v>91410000000</v>
      </c>
      <c r="U20" s="6">
        <f>'GREET1 Fuel_Specs'!$D$35*10^6</f>
        <v>91410000000</v>
      </c>
      <c r="V20" s="6">
        <f>'GREET1 Fuel_Specs'!$D$35*10^6</f>
        <v>91410000000</v>
      </c>
      <c r="W20" s="6">
        <f>'GREET1 Fuel_Specs'!$D$35*10^6</f>
        <v>91410000000</v>
      </c>
      <c r="X20" s="6">
        <f>'GREET1 Fuel_Specs'!$D$35*10^6</f>
        <v>91410000000</v>
      </c>
      <c r="Y20" s="6">
        <f>'GREET1 Fuel_Specs'!$D$35*10^6</f>
        <v>91410000000</v>
      </c>
      <c r="Z20" s="6">
        <f>'GREET1 Fuel_Specs'!$D$35*10^6</f>
        <v>91410000000</v>
      </c>
      <c r="AA20" s="6">
        <f>'GREET1 Fuel_Specs'!$D$35*10^6</f>
        <v>91410000000</v>
      </c>
      <c r="AB20" s="6">
        <f>'GREET1 Fuel_Specs'!$D$35*10^6</f>
        <v>91410000000</v>
      </c>
      <c r="AC20" s="6">
        <f>'GREET1 Fuel_Specs'!$D$35*10^6</f>
        <v>91410000000</v>
      </c>
      <c r="AD20" s="6">
        <f>'GREET1 Fuel_Specs'!$D$35*10^6</f>
        <v>91410000000</v>
      </c>
      <c r="AE20" s="6">
        <f>'GREET1 Fuel_Specs'!$D$35*10^6</f>
        <v>91410000000</v>
      </c>
      <c r="AF20" s="6">
        <f>'GREET1 Fuel_Specs'!$D$35*10^6</f>
        <v>91410000000</v>
      </c>
      <c r="AG20" s="6">
        <f>'GREET1 Fuel_Specs'!$D$35*10^6</f>
        <v>91410000000</v>
      </c>
      <c r="AH20" s="6">
        <f>'GREET1 Fuel_Specs'!$D$35*10^6</f>
        <v>91410000000</v>
      </c>
      <c r="AI20" s="6">
        <f>'GREET1 Fuel_Specs'!$D$35*10^6</f>
        <v>91410000000</v>
      </c>
    </row>
    <row r="21" spans="1:35" x14ac:dyDescent="0.3">
      <c r="A21" t="s">
        <v>373</v>
      </c>
      <c r="B21" s="5">
        <f>'GREET1 Fuel_Specs'!$D$87*10^6</f>
        <v>13583444584264.561</v>
      </c>
      <c r="C21" s="5">
        <f>'GREET1 Fuel_Specs'!$D$87*10^6</f>
        <v>13583444584264.561</v>
      </c>
      <c r="D21" s="5">
        <f>'GREET1 Fuel_Specs'!$D$87*10^6</f>
        <v>13583444584264.561</v>
      </c>
      <c r="E21" s="5">
        <f>'GREET1 Fuel_Specs'!$D$87*10^6</f>
        <v>13583444584264.561</v>
      </c>
      <c r="F21" s="5">
        <f>'GREET1 Fuel_Specs'!$D$87*10^6</f>
        <v>13583444584264.561</v>
      </c>
      <c r="G21" s="5">
        <f>'GREET1 Fuel_Specs'!$D$87*10^6</f>
        <v>13583444584264.561</v>
      </c>
      <c r="H21" s="5">
        <f>'GREET1 Fuel_Specs'!$D$87*10^6</f>
        <v>13583444584264.561</v>
      </c>
      <c r="I21" s="5">
        <f>'GREET1 Fuel_Specs'!$D$87*10^6</f>
        <v>13583444584264.561</v>
      </c>
      <c r="J21" s="5">
        <f>'GREET1 Fuel_Specs'!$D$87*10^6</f>
        <v>13583444584264.561</v>
      </c>
      <c r="K21" s="5">
        <f>'GREET1 Fuel_Specs'!$D$87*10^6</f>
        <v>13583444584264.561</v>
      </c>
      <c r="L21" s="5">
        <f>'GREET1 Fuel_Specs'!$D$87*10^6</f>
        <v>13583444584264.561</v>
      </c>
      <c r="M21" s="5">
        <f>'GREET1 Fuel_Specs'!$D$87*10^6</f>
        <v>13583444584264.561</v>
      </c>
      <c r="N21" s="5">
        <f>'GREET1 Fuel_Specs'!$D$87*10^6</f>
        <v>13583444584264.561</v>
      </c>
      <c r="O21" s="5">
        <f>'GREET1 Fuel_Specs'!$D$87*10^6</f>
        <v>13583444584264.561</v>
      </c>
      <c r="P21" s="5">
        <f>'GREET1 Fuel_Specs'!$D$87*10^6</f>
        <v>13583444584264.561</v>
      </c>
      <c r="Q21" s="5">
        <f>'GREET1 Fuel_Specs'!$D$87*10^6</f>
        <v>13583444584264.561</v>
      </c>
      <c r="R21" s="5">
        <f>'GREET1 Fuel_Specs'!$D$87*10^6</f>
        <v>13583444584264.561</v>
      </c>
      <c r="S21" s="5">
        <f>'GREET1 Fuel_Specs'!$D$87*10^6</f>
        <v>13583444584264.561</v>
      </c>
      <c r="T21" s="5">
        <f>'GREET1 Fuel_Specs'!$D$87*10^6</f>
        <v>13583444584264.561</v>
      </c>
      <c r="U21" s="5">
        <f>'GREET1 Fuel_Specs'!$D$87*10^6</f>
        <v>13583444584264.561</v>
      </c>
      <c r="V21" s="5">
        <f>'GREET1 Fuel_Specs'!$D$87*10^6</f>
        <v>13583444584264.561</v>
      </c>
      <c r="W21" s="5">
        <f>'GREET1 Fuel_Specs'!$D$87*10^6</f>
        <v>13583444584264.561</v>
      </c>
      <c r="X21" s="5">
        <f>'GREET1 Fuel_Specs'!$D$87*10^6</f>
        <v>13583444584264.561</v>
      </c>
      <c r="Y21" s="5">
        <f>'GREET1 Fuel_Specs'!$D$87*10^6</f>
        <v>13583444584264.561</v>
      </c>
      <c r="Z21" s="5">
        <f>'GREET1 Fuel_Specs'!$D$87*10^6</f>
        <v>13583444584264.561</v>
      </c>
      <c r="AA21" s="5">
        <f>'GREET1 Fuel_Specs'!$D$87*10^6</f>
        <v>13583444584264.561</v>
      </c>
      <c r="AB21" s="5">
        <f>'GREET1 Fuel_Specs'!$D$87*10^6</f>
        <v>13583444584264.561</v>
      </c>
      <c r="AC21" s="5">
        <f>'GREET1 Fuel_Specs'!$D$87*10^6</f>
        <v>13583444584264.561</v>
      </c>
      <c r="AD21" s="5">
        <f>'GREET1 Fuel_Specs'!$D$87*10^6</f>
        <v>13583444584264.561</v>
      </c>
      <c r="AE21" s="5">
        <f>'GREET1 Fuel_Specs'!$D$87*10^6</f>
        <v>13583444584264.561</v>
      </c>
      <c r="AF21" s="5">
        <f>'GREET1 Fuel_Specs'!$D$87*10^6</f>
        <v>13583444584264.561</v>
      </c>
      <c r="AG21" s="5">
        <f>'GREET1 Fuel_Specs'!$D$87*10^6</f>
        <v>13583444584264.561</v>
      </c>
      <c r="AH21" s="5">
        <f>'GREET1 Fuel_Specs'!$D$87*10^6</f>
        <v>13583444584264.561</v>
      </c>
      <c r="AI21" s="5">
        <f>'GREET1 Fuel_Specs'!$D$87*10^6</f>
        <v>13583444584264.561</v>
      </c>
    </row>
    <row r="22" spans="1:35" x14ac:dyDescent="0.3">
      <c r="A22" t="s">
        <v>369</v>
      </c>
      <c r="B22" s="207">
        <f>'GREET1 Fuel_Specs'!$D$61*'GREET1 Fuel_Specs'!$E$61*10^9</f>
        <v>874650000000</v>
      </c>
      <c r="C22" s="207">
        <f>'GREET1 Fuel_Specs'!$D$61*'GREET1 Fuel_Specs'!$E$61*10^9</f>
        <v>874650000000</v>
      </c>
      <c r="D22" s="207">
        <f>'GREET1 Fuel_Specs'!$D$61*'GREET1 Fuel_Specs'!$E$61*10^9</f>
        <v>874650000000</v>
      </c>
      <c r="E22" s="207">
        <f>'GREET1 Fuel_Specs'!$D$61*'GREET1 Fuel_Specs'!$E$61*10^9</f>
        <v>874650000000</v>
      </c>
      <c r="F22" s="207">
        <f>'GREET1 Fuel_Specs'!$D$61*'GREET1 Fuel_Specs'!$E$61*10^9</f>
        <v>874650000000</v>
      </c>
      <c r="G22" s="207">
        <f>'GREET1 Fuel_Specs'!$D$61*'GREET1 Fuel_Specs'!$E$61*10^9</f>
        <v>874650000000</v>
      </c>
      <c r="H22" s="207">
        <f>'GREET1 Fuel_Specs'!$D$61*'GREET1 Fuel_Specs'!$E$61*10^9</f>
        <v>874650000000</v>
      </c>
      <c r="I22" s="207">
        <f>'GREET1 Fuel_Specs'!$D$61*'GREET1 Fuel_Specs'!$E$61*10^9</f>
        <v>874650000000</v>
      </c>
      <c r="J22" s="207">
        <f>'GREET1 Fuel_Specs'!$D$61*'GREET1 Fuel_Specs'!$E$61*10^9</f>
        <v>874650000000</v>
      </c>
      <c r="K22" s="207">
        <f>'GREET1 Fuel_Specs'!$D$61*'GREET1 Fuel_Specs'!$E$61*10^9</f>
        <v>874650000000</v>
      </c>
      <c r="L22" s="207">
        <f>'GREET1 Fuel_Specs'!$D$61*'GREET1 Fuel_Specs'!$E$61*10^9</f>
        <v>874650000000</v>
      </c>
      <c r="M22" s="207">
        <f>'GREET1 Fuel_Specs'!$D$61*'GREET1 Fuel_Specs'!$E$61*10^9</f>
        <v>874650000000</v>
      </c>
      <c r="N22" s="207">
        <f>'GREET1 Fuel_Specs'!$D$61*'GREET1 Fuel_Specs'!$E$61*10^9</f>
        <v>874650000000</v>
      </c>
      <c r="O22" s="207">
        <f>'GREET1 Fuel_Specs'!$D$61*'GREET1 Fuel_Specs'!$E$61*10^9</f>
        <v>874650000000</v>
      </c>
      <c r="P22" s="207">
        <f>'GREET1 Fuel_Specs'!$D$61*'GREET1 Fuel_Specs'!$E$61*10^9</f>
        <v>874650000000</v>
      </c>
      <c r="Q22" s="207">
        <f>'GREET1 Fuel_Specs'!$D$61*'GREET1 Fuel_Specs'!$E$61*10^9</f>
        <v>874650000000</v>
      </c>
      <c r="R22" s="207">
        <f>'GREET1 Fuel_Specs'!$D$61*'GREET1 Fuel_Specs'!$E$61*10^9</f>
        <v>874650000000</v>
      </c>
      <c r="S22" s="207">
        <f>'GREET1 Fuel_Specs'!$D$61*'GREET1 Fuel_Specs'!$E$61*10^9</f>
        <v>874650000000</v>
      </c>
      <c r="T22" s="207">
        <f>'GREET1 Fuel_Specs'!$D$61*'GREET1 Fuel_Specs'!$E$61*10^9</f>
        <v>874650000000</v>
      </c>
      <c r="U22" s="207">
        <f>'GREET1 Fuel_Specs'!$D$61*'GREET1 Fuel_Specs'!$E$61*10^9</f>
        <v>874650000000</v>
      </c>
      <c r="V22" s="207">
        <f>'GREET1 Fuel_Specs'!$D$61*'GREET1 Fuel_Specs'!$E$61*10^9</f>
        <v>874650000000</v>
      </c>
      <c r="W22" s="207">
        <f>'GREET1 Fuel_Specs'!$D$61*'GREET1 Fuel_Specs'!$E$61*10^9</f>
        <v>874650000000</v>
      </c>
      <c r="X22" s="207">
        <f>'GREET1 Fuel_Specs'!$D$61*'GREET1 Fuel_Specs'!$E$61*10^9</f>
        <v>874650000000</v>
      </c>
      <c r="Y22" s="207">
        <f>'GREET1 Fuel_Specs'!$D$61*'GREET1 Fuel_Specs'!$E$61*10^9</f>
        <v>874650000000</v>
      </c>
      <c r="Z22" s="207">
        <f>'GREET1 Fuel_Specs'!$D$61*'GREET1 Fuel_Specs'!$E$61*10^9</f>
        <v>874650000000</v>
      </c>
      <c r="AA22" s="207">
        <f>'GREET1 Fuel_Specs'!$D$61*'GREET1 Fuel_Specs'!$E$61*10^9</f>
        <v>874650000000</v>
      </c>
      <c r="AB22" s="207">
        <f>'GREET1 Fuel_Specs'!$D$61*'GREET1 Fuel_Specs'!$E$61*10^9</f>
        <v>874650000000</v>
      </c>
      <c r="AC22" s="207">
        <f>'GREET1 Fuel_Specs'!$D$61*'GREET1 Fuel_Specs'!$E$61*10^9</f>
        <v>874650000000</v>
      </c>
      <c r="AD22" s="207">
        <f>'GREET1 Fuel_Specs'!$D$61*'GREET1 Fuel_Specs'!$E$61*10^9</f>
        <v>874650000000</v>
      </c>
      <c r="AE22" s="207">
        <f>'GREET1 Fuel_Specs'!$D$61*'GREET1 Fuel_Specs'!$E$61*10^9</f>
        <v>874650000000</v>
      </c>
      <c r="AF22" s="207">
        <f>'GREET1 Fuel_Specs'!$D$61*'GREET1 Fuel_Specs'!$E$61*10^9</f>
        <v>874650000000</v>
      </c>
      <c r="AG22" s="207">
        <f>'GREET1 Fuel_Specs'!$D$61*'GREET1 Fuel_Specs'!$E$61*10^9</f>
        <v>874650000000</v>
      </c>
      <c r="AH22" s="207">
        <f>'GREET1 Fuel_Specs'!$D$61*'GREET1 Fuel_Specs'!$E$61*10^9</f>
        <v>874650000000</v>
      </c>
      <c r="AI22" s="207">
        <f>'GREET1 Fuel_Specs'!$D$61*'GREET1 Fuel_Specs'!$E$61*10^9</f>
        <v>874650000000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workbookViewId="0">
      <selection activeCell="B2" sqref="B2"/>
    </sheetView>
  </sheetViews>
  <sheetFormatPr defaultColWidth="9.109375" defaultRowHeight="14.4" x14ac:dyDescent="0.3"/>
  <cols>
    <col min="1" max="1" width="30.88671875" style="2" customWidth="1"/>
    <col min="2" max="35" width="10" style="2" customWidth="1"/>
    <col min="36" max="16384" width="9.109375" style="2"/>
  </cols>
  <sheetData>
    <row r="1" spans="1:35" x14ac:dyDescent="0.3">
      <c r="A1" s="1" t="s">
        <v>408</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3">
      <c r="A2" s="2" t="s">
        <v>355</v>
      </c>
      <c r="B2" s="5">
        <f>About!$A$66</f>
        <v>3142000</v>
      </c>
      <c r="C2" s="5">
        <f>About!$A$66</f>
        <v>3142000</v>
      </c>
      <c r="D2" s="5">
        <f>About!$A$66</f>
        <v>3142000</v>
      </c>
      <c r="E2" s="5">
        <f>About!$A$66</f>
        <v>3142000</v>
      </c>
      <c r="F2" s="5">
        <f>About!$A$66</f>
        <v>3142000</v>
      </c>
      <c r="G2" s="5">
        <f>About!$A$66</f>
        <v>3142000</v>
      </c>
      <c r="H2" s="5">
        <f>About!$A$66</f>
        <v>3142000</v>
      </c>
      <c r="I2" s="5">
        <f>About!$A$66</f>
        <v>3142000</v>
      </c>
      <c r="J2" s="5">
        <f>About!$A$66</f>
        <v>3142000</v>
      </c>
      <c r="K2" s="5">
        <f>About!$A$66</f>
        <v>3142000</v>
      </c>
      <c r="L2" s="5">
        <f>About!$A$66</f>
        <v>3142000</v>
      </c>
      <c r="M2" s="5">
        <f>About!$A$66</f>
        <v>3142000</v>
      </c>
      <c r="N2" s="5">
        <f>About!$A$66</f>
        <v>3142000</v>
      </c>
      <c r="O2" s="5">
        <f>About!$A$66</f>
        <v>3142000</v>
      </c>
      <c r="P2" s="5">
        <f>About!$A$66</f>
        <v>3142000</v>
      </c>
      <c r="Q2" s="5">
        <f>About!$A$66</f>
        <v>3142000</v>
      </c>
      <c r="R2" s="5">
        <f>About!$A$66</f>
        <v>3142000</v>
      </c>
      <c r="S2" s="5">
        <f>About!$A$66</f>
        <v>3142000</v>
      </c>
      <c r="T2" s="5">
        <f>About!$A$66</f>
        <v>3142000</v>
      </c>
      <c r="U2" s="5">
        <f>About!$A$66</f>
        <v>3142000</v>
      </c>
      <c r="V2" s="5">
        <f>About!$A$66</f>
        <v>3142000</v>
      </c>
      <c r="W2" s="5">
        <f>About!$A$66</f>
        <v>3142000</v>
      </c>
      <c r="X2" s="5">
        <f>About!$A$66</f>
        <v>3142000</v>
      </c>
      <c r="Y2" s="5">
        <f>About!$A$66</f>
        <v>3142000</v>
      </c>
      <c r="Z2" s="5">
        <f>About!$A$66</f>
        <v>3142000</v>
      </c>
      <c r="AA2" s="5">
        <f>About!$A$66</f>
        <v>3142000</v>
      </c>
      <c r="AB2" s="5">
        <f>About!$A$66</f>
        <v>3142000</v>
      </c>
      <c r="AC2" s="5">
        <f>About!$A$66</f>
        <v>3142000</v>
      </c>
      <c r="AD2" s="5">
        <f>About!$A$66</f>
        <v>3142000</v>
      </c>
      <c r="AE2" s="5">
        <f>About!$A$66</f>
        <v>3142000</v>
      </c>
      <c r="AF2" s="5">
        <f>About!$A$66</f>
        <v>3142000</v>
      </c>
      <c r="AG2" s="5">
        <f>About!$A$66</f>
        <v>3142000</v>
      </c>
      <c r="AH2" s="5">
        <f>About!$A$66</f>
        <v>3142000</v>
      </c>
      <c r="AI2" s="5">
        <f>About!$A$66</f>
        <v>3142000</v>
      </c>
    </row>
    <row r="3" spans="1:35" x14ac:dyDescent="0.3">
      <c r="A3" s="2" t="s">
        <v>325</v>
      </c>
      <c r="B3" s="5">
        <f>'AEO Table 73'!C66*10^6</f>
        <v>19437477</v>
      </c>
      <c r="C3" s="5">
        <f>'AEO Table 73'!D66*10^6</f>
        <v>19706896</v>
      </c>
      <c r="D3" s="5">
        <f>'AEO Table 73'!E66*10^6</f>
        <v>19588093</v>
      </c>
      <c r="E3" s="5">
        <f>'AEO Table 73'!F66*10^6</f>
        <v>19676338</v>
      </c>
      <c r="F3" s="5">
        <f>'AEO Table 73'!G66*10^6</f>
        <v>19593861</v>
      </c>
      <c r="G3" s="5">
        <f>'AEO Table 73'!H66*10^6</f>
        <v>19763271</v>
      </c>
      <c r="H3" s="5">
        <f>'AEO Table 73'!I66*10^6</f>
        <v>19874037</v>
      </c>
      <c r="I3" s="5">
        <f>'AEO Table 73'!J66*10^6</f>
        <v>19832983</v>
      </c>
      <c r="J3" s="5">
        <f>'AEO Table 73'!K66*10^6</f>
        <v>19854052</v>
      </c>
      <c r="K3" s="5">
        <f>'AEO Table 73'!L66*10^6</f>
        <v>19849159</v>
      </c>
      <c r="L3" s="5">
        <f>'AEO Table 73'!M66*10^6</f>
        <v>19841606</v>
      </c>
      <c r="M3" s="5">
        <f>'AEO Table 73'!N66*10^6</f>
        <v>19838451</v>
      </c>
      <c r="N3" s="5">
        <f>'AEO Table 73'!O66*10^6</f>
        <v>19782232</v>
      </c>
      <c r="O3" s="5">
        <f>'AEO Table 73'!P66*10^6</f>
        <v>19750866</v>
      </c>
      <c r="P3" s="5">
        <f>'AEO Table 73'!Q66*10^6</f>
        <v>19757530</v>
      </c>
      <c r="Q3" s="5">
        <f>'AEO Table 73'!R66*10^6</f>
        <v>19792145</v>
      </c>
      <c r="R3" s="5">
        <f>'AEO Table 73'!S66*10^6</f>
        <v>19787580</v>
      </c>
      <c r="S3" s="5">
        <f>'AEO Table 73'!T66*10^6</f>
        <v>19792101</v>
      </c>
      <c r="T3" s="5">
        <f>'AEO Table 73'!U66*10^6</f>
        <v>19801369</v>
      </c>
      <c r="U3" s="5">
        <f>'AEO Table 73'!V66*10^6</f>
        <v>19790552</v>
      </c>
      <c r="V3" s="5">
        <f>'AEO Table 73'!W66*10^6</f>
        <v>19813770</v>
      </c>
      <c r="W3" s="5">
        <f>'AEO Table 73'!X66*10^6</f>
        <v>19823812</v>
      </c>
      <c r="X3" s="5">
        <f>'AEO Table 73'!Y66*10^6</f>
        <v>19819962</v>
      </c>
      <c r="Y3" s="5">
        <f>'AEO Table 73'!Z66*10^6</f>
        <v>19817593</v>
      </c>
      <c r="Z3" s="5">
        <f>'AEO Table 73'!AA66*10^6</f>
        <v>19814734</v>
      </c>
      <c r="AA3" s="5">
        <f>'AEO Table 73'!AB66*10^6</f>
        <v>19808729</v>
      </c>
      <c r="AB3" s="5">
        <f>'AEO Table 73'!AC66*10^6</f>
        <v>19816940</v>
      </c>
      <c r="AC3" s="5">
        <f>'AEO Table 73'!AD66*10^6</f>
        <v>19822159</v>
      </c>
      <c r="AD3" s="5">
        <f>'AEO Table 73'!AE66*10^6</f>
        <v>19832388</v>
      </c>
      <c r="AE3" s="5">
        <f>'AEO Table 73'!AF66*10^6</f>
        <v>19856539</v>
      </c>
      <c r="AF3" s="5">
        <f>'AEO Table 73'!AG66*10^6</f>
        <v>19880623</v>
      </c>
      <c r="AG3" s="5">
        <f>'AEO Table 73'!AH66*10^6</f>
        <v>19899242</v>
      </c>
      <c r="AH3" s="5">
        <f>'AEO Table 73'!AI66*10^6</f>
        <v>19884989</v>
      </c>
      <c r="AI3" s="5">
        <f>'AEO Table 73'!AJ66*10^6</f>
        <v>19887484</v>
      </c>
    </row>
    <row r="4" spans="1:35" x14ac:dyDescent="0.3">
      <c r="A4" s="2" t="s">
        <v>326</v>
      </c>
      <c r="B4" s="5">
        <f>'AEO Table 73'!C54*10^6</f>
        <v>1036999.9999999999</v>
      </c>
      <c r="C4" s="5">
        <f>'AEO Table 73'!D54*10^6</f>
        <v>1036999.9999999999</v>
      </c>
      <c r="D4" s="5">
        <f>'AEO Table 73'!E54*10^6</f>
        <v>1036999.9999999999</v>
      </c>
      <c r="E4" s="5">
        <f>'AEO Table 73'!F54*10^6</f>
        <v>1036999.9999999999</v>
      </c>
      <c r="F4" s="5">
        <f>'AEO Table 73'!G54*10^6</f>
        <v>1036999.9999999999</v>
      </c>
      <c r="G4" s="5">
        <f>'AEO Table 73'!H54*10^6</f>
        <v>1036999.9999999999</v>
      </c>
      <c r="H4" s="5">
        <f>'AEO Table 73'!I54*10^6</f>
        <v>1036999.9999999999</v>
      </c>
      <c r="I4" s="5">
        <f>'AEO Table 73'!J54*10^6</f>
        <v>1036999.9999999999</v>
      </c>
      <c r="J4" s="5">
        <f>'AEO Table 73'!K54*10^6</f>
        <v>1036999.9999999999</v>
      </c>
      <c r="K4" s="5">
        <f>'AEO Table 73'!L54*10^6</f>
        <v>1036999.9999999999</v>
      </c>
      <c r="L4" s="5">
        <f>'AEO Table 73'!M54*10^6</f>
        <v>1036999.9999999999</v>
      </c>
      <c r="M4" s="5">
        <f>'AEO Table 73'!N54*10^6</f>
        <v>1036999.9999999999</v>
      </c>
      <c r="N4" s="5">
        <f>'AEO Table 73'!O54*10^6</f>
        <v>1036999.9999999999</v>
      </c>
      <c r="O4" s="5">
        <f>'AEO Table 73'!P54*10^6</f>
        <v>1036999.9999999999</v>
      </c>
      <c r="P4" s="5">
        <f>'AEO Table 73'!Q54*10^6</f>
        <v>1036999.9999999999</v>
      </c>
      <c r="Q4" s="5">
        <f>'AEO Table 73'!R54*10^6</f>
        <v>1036999.9999999999</v>
      </c>
      <c r="R4" s="5">
        <f>'AEO Table 73'!S54*10^6</f>
        <v>1036999.9999999999</v>
      </c>
      <c r="S4" s="5">
        <f>'AEO Table 73'!T54*10^6</f>
        <v>1036999.9999999999</v>
      </c>
      <c r="T4" s="5">
        <f>'AEO Table 73'!U54*10^6</f>
        <v>1036999.9999999999</v>
      </c>
      <c r="U4" s="5">
        <f>'AEO Table 73'!V54*10^6</f>
        <v>1036999.9999999999</v>
      </c>
      <c r="V4" s="5">
        <f>'AEO Table 73'!W54*10^6</f>
        <v>1036999.9999999999</v>
      </c>
      <c r="W4" s="5">
        <f>'AEO Table 73'!X54*10^6</f>
        <v>1036999.9999999999</v>
      </c>
      <c r="X4" s="5">
        <f>'AEO Table 73'!Y54*10^6</f>
        <v>1036999.9999999999</v>
      </c>
      <c r="Y4" s="5">
        <f>'AEO Table 73'!Z54*10^6</f>
        <v>1036999.9999999999</v>
      </c>
      <c r="Z4" s="5">
        <f>'AEO Table 73'!AA54*10^6</f>
        <v>1036999.9999999999</v>
      </c>
      <c r="AA4" s="5">
        <f>'AEO Table 73'!AB54*10^6</f>
        <v>1036999.9999999999</v>
      </c>
      <c r="AB4" s="5">
        <f>'AEO Table 73'!AC54*10^6</f>
        <v>1036999.9999999999</v>
      </c>
      <c r="AC4" s="5">
        <f>'AEO Table 73'!AD54*10^6</f>
        <v>1036999.9999999999</v>
      </c>
      <c r="AD4" s="5">
        <f>'AEO Table 73'!AE54*10^6</f>
        <v>1036999.9999999999</v>
      </c>
      <c r="AE4" s="5">
        <f>'AEO Table 73'!AF54*10^6</f>
        <v>1036999.9999999999</v>
      </c>
      <c r="AF4" s="5">
        <f>'AEO Table 73'!AG54*10^6</f>
        <v>1036999.9999999999</v>
      </c>
      <c r="AG4" s="5">
        <f>'AEO Table 73'!AH54*10^6</f>
        <v>1036999.9999999999</v>
      </c>
      <c r="AH4" s="5">
        <f>'AEO Table 73'!AI54*10^6</f>
        <v>1036999.9999999999</v>
      </c>
      <c r="AI4" s="5">
        <f>'AEO Table 73'!AJ54*10^6</f>
        <v>1036999.9999999999</v>
      </c>
    </row>
    <row r="5" spans="1:35" x14ac:dyDescent="0.3">
      <c r="A5" s="2" t="s">
        <v>361</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x14ac:dyDescent="0.3">
      <c r="A6" s="2" t="s">
        <v>344</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3">
      <c r="A7" s="2" t="s">
        <v>345</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3">
      <c r="A8" s="2" t="s">
        <v>346</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3">
      <c r="A9" s="2" t="s">
        <v>327</v>
      </c>
      <c r="B9" s="5">
        <f>'GREET1 Fuel_Specs'!$D$79</f>
        <v>17906000</v>
      </c>
      <c r="C9" s="5">
        <f>'GREET1 Fuel_Specs'!$D$79</f>
        <v>17906000</v>
      </c>
      <c r="D9" s="5">
        <f>'GREET1 Fuel_Specs'!$D$79</f>
        <v>17906000</v>
      </c>
      <c r="E9" s="5">
        <f>'GREET1 Fuel_Specs'!$D$79</f>
        <v>17906000</v>
      </c>
      <c r="F9" s="5">
        <f>'GREET1 Fuel_Specs'!$D$79</f>
        <v>17906000</v>
      </c>
      <c r="G9" s="5">
        <f>'GREET1 Fuel_Specs'!$D$79</f>
        <v>17906000</v>
      </c>
      <c r="H9" s="5">
        <f>'GREET1 Fuel_Specs'!$D$79</f>
        <v>17906000</v>
      </c>
      <c r="I9" s="5">
        <f>'GREET1 Fuel_Specs'!$D$79</f>
        <v>17906000</v>
      </c>
      <c r="J9" s="5">
        <f>'GREET1 Fuel_Specs'!$D$79</f>
        <v>17906000</v>
      </c>
      <c r="K9" s="5">
        <f>'GREET1 Fuel_Specs'!$D$79</f>
        <v>17906000</v>
      </c>
      <c r="L9" s="5">
        <f>'GREET1 Fuel_Specs'!$D$79</f>
        <v>17906000</v>
      </c>
      <c r="M9" s="5">
        <f>'GREET1 Fuel_Specs'!$D$79</f>
        <v>17906000</v>
      </c>
      <c r="N9" s="5">
        <f>'GREET1 Fuel_Specs'!$D$79</f>
        <v>17906000</v>
      </c>
      <c r="O9" s="5">
        <f>'GREET1 Fuel_Specs'!$D$79</f>
        <v>17906000</v>
      </c>
      <c r="P9" s="5">
        <f>'GREET1 Fuel_Specs'!$D$79</f>
        <v>17906000</v>
      </c>
      <c r="Q9" s="5">
        <f>'GREET1 Fuel_Specs'!$D$79</f>
        <v>17906000</v>
      </c>
      <c r="R9" s="5">
        <f>'GREET1 Fuel_Specs'!$D$79</f>
        <v>17906000</v>
      </c>
      <c r="S9" s="5">
        <f>'GREET1 Fuel_Specs'!$D$79</f>
        <v>17906000</v>
      </c>
      <c r="T9" s="5">
        <f>'GREET1 Fuel_Specs'!$D$79</f>
        <v>17906000</v>
      </c>
      <c r="U9" s="5">
        <f>'GREET1 Fuel_Specs'!$D$79</f>
        <v>17906000</v>
      </c>
      <c r="V9" s="5">
        <f>'GREET1 Fuel_Specs'!$D$79</f>
        <v>17906000</v>
      </c>
      <c r="W9" s="5">
        <f>'GREET1 Fuel_Specs'!$D$79</f>
        <v>17906000</v>
      </c>
      <c r="X9" s="5">
        <f>'GREET1 Fuel_Specs'!$D$79</f>
        <v>17906000</v>
      </c>
      <c r="Y9" s="5">
        <f>'GREET1 Fuel_Specs'!$D$79</f>
        <v>17906000</v>
      </c>
      <c r="Z9" s="5">
        <f>'GREET1 Fuel_Specs'!$D$79</f>
        <v>17906000</v>
      </c>
      <c r="AA9" s="5">
        <f>'GREET1 Fuel_Specs'!$D$79</f>
        <v>17906000</v>
      </c>
      <c r="AB9" s="5">
        <f>'GREET1 Fuel_Specs'!$D$79</f>
        <v>17906000</v>
      </c>
      <c r="AC9" s="5">
        <f>'GREET1 Fuel_Specs'!$D$79</f>
        <v>17906000</v>
      </c>
      <c r="AD9" s="5">
        <f>'GREET1 Fuel_Specs'!$D$79</f>
        <v>17906000</v>
      </c>
      <c r="AE9" s="5">
        <f>'GREET1 Fuel_Specs'!$D$79</f>
        <v>17906000</v>
      </c>
      <c r="AF9" s="5">
        <f>'GREET1 Fuel_Specs'!$D$79</f>
        <v>17906000</v>
      </c>
      <c r="AG9" s="5">
        <f>'GREET1 Fuel_Specs'!$D$79</f>
        <v>17906000</v>
      </c>
      <c r="AH9" s="5">
        <f>'GREET1 Fuel_Specs'!$D$79</f>
        <v>17906000</v>
      </c>
      <c r="AI9" s="5">
        <f>'GREET1 Fuel_Specs'!$D$79</f>
        <v>17906000</v>
      </c>
    </row>
    <row r="10" spans="1:35" x14ac:dyDescent="0.3">
      <c r="A10" s="2" t="s">
        <v>328</v>
      </c>
      <c r="B10" s="208">
        <f>'AEO Table 73'!C32*10^6/gal_per_barrel</f>
        <v>120396.26190476191</v>
      </c>
      <c r="C10" s="208">
        <f>'AEO Table 73'!D32*10^6/gal_per_barrel</f>
        <v>120363.33333333333</v>
      </c>
      <c r="D10" s="208">
        <f>'AEO Table 73'!E32*10^6/gal_per_barrel</f>
        <v>120379.16666666667</v>
      </c>
      <c r="E10" s="208">
        <f>'AEO Table 73'!F32*10^6/gal_per_barrel</f>
        <v>120387.38095238095</v>
      </c>
      <c r="F10" s="208">
        <f>'AEO Table 73'!G32*10^6/gal_per_barrel</f>
        <v>120365.73809523809</v>
      </c>
      <c r="G10" s="208">
        <f>'AEO Table 73'!H32*10^6/gal_per_barrel</f>
        <v>120317.52380952382</v>
      </c>
      <c r="H10" s="208">
        <f>'AEO Table 73'!I32*10^6/gal_per_barrel</f>
        <v>120257.52380952382</v>
      </c>
      <c r="I10" s="208">
        <f>'AEO Table 73'!J32*10^6/gal_per_barrel</f>
        <v>120238.14285714286</v>
      </c>
      <c r="J10" s="208">
        <f>'AEO Table 73'!K32*10^6/gal_per_barrel</f>
        <v>120225.69047619047</v>
      </c>
      <c r="K10" s="208">
        <f>'AEO Table 73'!L32*10^6/gal_per_barrel</f>
        <v>120215.88095238095</v>
      </c>
      <c r="L10" s="208">
        <f>'AEO Table 73'!M32*10^6/gal_per_barrel</f>
        <v>120205.23809523809</v>
      </c>
      <c r="M10" s="208">
        <f>'AEO Table 73'!N32*10^6/gal_per_barrel</f>
        <v>120194.90476190476</v>
      </c>
      <c r="N10" s="208">
        <f>'AEO Table 73'!O32*10^6/gal_per_barrel</f>
        <v>120184.57142857143</v>
      </c>
      <c r="O10" s="208">
        <f>'AEO Table 73'!P32*10^6/gal_per_barrel</f>
        <v>120186.35714285714</v>
      </c>
      <c r="P10" s="208">
        <f>'AEO Table 73'!Q32*10^6/gal_per_barrel</f>
        <v>120169.33333333333</v>
      </c>
      <c r="Q10" s="208">
        <f>'AEO Table 73'!R32*10^6/gal_per_barrel</f>
        <v>120159.80952380953</v>
      </c>
      <c r="R10" s="208">
        <f>'AEO Table 73'!S32*10^6/gal_per_barrel</f>
        <v>120153.90476190476</v>
      </c>
      <c r="S10" s="208">
        <f>'AEO Table 73'!T32*10^6/gal_per_barrel</f>
        <v>120139.92857142857</v>
      </c>
      <c r="T10" s="208">
        <f>'AEO Table 73'!U32*10^6/gal_per_barrel</f>
        <v>120123.47619047618</v>
      </c>
      <c r="U10" s="208">
        <f>'AEO Table 73'!V32*10^6/gal_per_barrel</f>
        <v>120105.47619047618</v>
      </c>
      <c r="V10" s="208">
        <f>'AEO Table 73'!W32*10^6/gal_per_barrel</f>
        <v>120085.26190476191</v>
      </c>
      <c r="W10" s="208">
        <f>'AEO Table 73'!X32*10^6/gal_per_barrel</f>
        <v>120065.59523809524</v>
      </c>
      <c r="X10" s="208">
        <f>'AEO Table 73'!Y32*10^6/gal_per_barrel</f>
        <v>120040.19047619047</v>
      </c>
      <c r="Y10" s="208">
        <f>'AEO Table 73'!Z32*10^6/gal_per_barrel</f>
        <v>120011.85714285714</v>
      </c>
      <c r="Z10" s="208">
        <f>'AEO Table 73'!AA32*10^6/gal_per_barrel</f>
        <v>119980</v>
      </c>
      <c r="AA10" s="208">
        <f>'AEO Table 73'!AB32*10^6/gal_per_barrel</f>
        <v>119949.21428571429</v>
      </c>
      <c r="AB10" s="208">
        <f>'AEO Table 73'!AC32*10^6/gal_per_barrel</f>
        <v>119910.09523809524</v>
      </c>
      <c r="AC10" s="208">
        <f>'AEO Table 73'!AD32*10^6/gal_per_barrel</f>
        <v>119871.47619047618</v>
      </c>
      <c r="AD10" s="208">
        <f>'AEO Table 73'!AE32*10^6/gal_per_barrel</f>
        <v>119830.30952380953</v>
      </c>
      <c r="AE10" s="208">
        <f>'AEO Table 73'!AF32*10^6/gal_per_barrel</f>
        <v>119784.40476190476</v>
      </c>
      <c r="AF10" s="208">
        <f>'AEO Table 73'!AG32*10^6/gal_per_barrel</f>
        <v>119727.33333333333</v>
      </c>
      <c r="AG10" s="208">
        <f>'AEO Table 73'!AH32*10^6/gal_per_barrel</f>
        <v>119664.71428571429</v>
      </c>
      <c r="AH10" s="208">
        <f>'AEO Table 73'!AI32*10^6/gal_per_barrel</f>
        <v>119596.14285714286</v>
      </c>
      <c r="AI10" s="208">
        <f>'AEO Table 73'!AJ32*10^6/gal_per_barrel</f>
        <v>119596.09523809524</v>
      </c>
    </row>
    <row r="11" spans="1:35" x14ac:dyDescent="0.3">
      <c r="A11" s="2" t="s">
        <v>329</v>
      </c>
      <c r="B11" s="208">
        <f>'AEO Table 73'!C19*10^6/gal_per_barrel</f>
        <v>138690.47619047618</v>
      </c>
      <c r="C11" s="208">
        <f>'AEO Table 73'!D19*10^6/gal_per_barrel</f>
        <v>138690.47619047618</v>
      </c>
      <c r="D11" s="208">
        <f>'AEO Table 73'!E19*10^6/gal_per_barrel</f>
        <v>138690.47619047618</v>
      </c>
      <c r="E11" s="208">
        <f>'AEO Table 73'!F19*10^6/gal_per_barrel</f>
        <v>138690.47619047618</v>
      </c>
      <c r="F11" s="208">
        <f>'AEO Table 73'!G19*10^6/gal_per_barrel</f>
        <v>138690.47619047618</v>
      </c>
      <c r="G11" s="208">
        <f>'AEO Table 73'!H19*10^6/gal_per_barrel</f>
        <v>138690.47619047618</v>
      </c>
      <c r="H11" s="208">
        <f>'AEO Table 73'!I19*10^6/gal_per_barrel</f>
        <v>138690.47619047618</v>
      </c>
      <c r="I11" s="208">
        <f>'AEO Table 73'!J19*10^6/gal_per_barrel</f>
        <v>138690.47619047618</v>
      </c>
      <c r="J11" s="208">
        <f>'AEO Table 73'!K19*10^6/gal_per_barrel</f>
        <v>138690.47619047618</v>
      </c>
      <c r="K11" s="208">
        <f>'AEO Table 73'!L19*10^6/gal_per_barrel</f>
        <v>138690.47619047618</v>
      </c>
      <c r="L11" s="208">
        <f>'AEO Table 73'!M19*10^6/gal_per_barrel</f>
        <v>138690.47619047618</v>
      </c>
      <c r="M11" s="208">
        <f>'AEO Table 73'!N19*10^6/gal_per_barrel</f>
        <v>138690.47619047618</v>
      </c>
      <c r="N11" s="208">
        <f>'AEO Table 73'!O19*10^6/gal_per_barrel</f>
        <v>138690.47619047618</v>
      </c>
      <c r="O11" s="208">
        <f>'AEO Table 73'!P19*10^6/gal_per_barrel</f>
        <v>138690.47619047618</v>
      </c>
      <c r="P11" s="208">
        <f>'AEO Table 73'!Q19*10^6/gal_per_barrel</f>
        <v>138690.47619047618</v>
      </c>
      <c r="Q11" s="208">
        <f>'AEO Table 73'!R19*10^6/gal_per_barrel</f>
        <v>138690.47619047618</v>
      </c>
      <c r="R11" s="208">
        <f>'AEO Table 73'!S19*10^6/gal_per_barrel</f>
        <v>138690.47619047618</v>
      </c>
      <c r="S11" s="208">
        <f>'AEO Table 73'!T19*10^6/gal_per_barrel</f>
        <v>138690.47619047618</v>
      </c>
      <c r="T11" s="208">
        <f>'AEO Table 73'!U19*10^6/gal_per_barrel</f>
        <v>138690.47619047618</v>
      </c>
      <c r="U11" s="208">
        <f>'AEO Table 73'!V19*10^6/gal_per_barrel</f>
        <v>138690.47619047618</v>
      </c>
      <c r="V11" s="208">
        <f>'AEO Table 73'!W19*10^6/gal_per_barrel</f>
        <v>138690.47619047618</v>
      </c>
      <c r="W11" s="208">
        <f>'AEO Table 73'!X19*10^6/gal_per_barrel</f>
        <v>138690.47619047618</v>
      </c>
      <c r="X11" s="208">
        <f>'AEO Table 73'!Y19*10^6/gal_per_barrel</f>
        <v>138690.47619047618</v>
      </c>
      <c r="Y11" s="208">
        <f>'AEO Table 73'!Z19*10^6/gal_per_barrel</f>
        <v>138690.47619047618</v>
      </c>
      <c r="Z11" s="208">
        <f>'AEO Table 73'!AA19*10^6/gal_per_barrel</f>
        <v>138690.47619047618</v>
      </c>
      <c r="AA11" s="208">
        <f>'AEO Table 73'!AB19*10^6/gal_per_barrel</f>
        <v>138690.47619047618</v>
      </c>
      <c r="AB11" s="208">
        <f>'AEO Table 73'!AC19*10^6/gal_per_barrel</f>
        <v>138690.47619047618</v>
      </c>
      <c r="AC11" s="208">
        <f>'AEO Table 73'!AD19*10^6/gal_per_barrel</f>
        <v>138690.47619047618</v>
      </c>
      <c r="AD11" s="208">
        <f>'AEO Table 73'!AE19*10^6/gal_per_barrel</f>
        <v>138690.47619047618</v>
      </c>
      <c r="AE11" s="208">
        <f>'AEO Table 73'!AF19*10^6/gal_per_barrel</f>
        <v>138690.47619047618</v>
      </c>
      <c r="AF11" s="208">
        <f>'AEO Table 73'!AG19*10^6/gal_per_barrel</f>
        <v>138690.47619047618</v>
      </c>
      <c r="AG11" s="208">
        <f>'AEO Table 73'!AH19*10^6/gal_per_barrel</f>
        <v>138690.47619047618</v>
      </c>
      <c r="AH11" s="208">
        <f>'AEO Table 73'!AI19*10^6/gal_per_barrel</f>
        <v>138690.47619047618</v>
      </c>
      <c r="AI11" s="208">
        <f>'AEO Table 73'!AJ19*10^6/gal_per_barrel</f>
        <v>138690.47619047618</v>
      </c>
    </row>
    <row r="12" spans="1:35" x14ac:dyDescent="0.3">
      <c r="A12" s="2" t="s">
        <v>330</v>
      </c>
      <c r="B12" s="208">
        <f>'AEO Table 73'!C29*10^6/gal_per_barrel</f>
        <v>95171.904761904763</v>
      </c>
      <c r="C12" s="208">
        <f>'AEO Table 73'!D29*10^6/gal_per_barrel</f>
        <v>94981.738095238092</v>
      </c>
      <c r="D12" s="208">
        <f>'AEO Table 73'!E29*10^6/gal_per_barrel</f>
        <v>94981.738095238092</v>
      </c>
      <c r="E12" s="208">
        <f>'AEO Table 73'!F29*10^6/gal_per_barrel</f>
        <v>94981.738095238092</v>
      </c>
      <c r="F12" s="208">
        <f>'AEO Table 73'!G29*10^6/gal_per_barrel</f>
        <v>94981.738095238092</v>
      </c>
      <c r="G12" s="208">
        <f>'AEO Table 73'!H29*10^6/gal_per_barrel</f>
        <v>94981.738095238092</v>
      </c>
      <c r="H12" s="208">
        <f>'AEO Table 73'!I29*10^6/gal_per_barrel</f>
        <v>94981.738095238092</v>
      </c>
      <c r="I12" s="208">
        <f>'AEO Table 73'!J29*10^6/gal_per_barrel</f>
        <v>94981.738095238092</v>
      </c>
      <c r="J12" s="208">
        <f>'AEO Table 73'!K29*10^6/gal_per_barrel</f>
        <v>94981.738095238092</v>
      </c>
      <c r="K12" s="208">
        <f>'AEO Table 73'!L29*10^6/gal_per_barrel</f>
        <v>94981.738095238092</v>
      </c>
      <c r="L12" s="208">
        <f>'AEO Table 73'!M29*10^6/gal_per_barrel</f>
        <v>94981.738095238092</v>
      </c>
      <c r="M12" s="208">
        <f>'AEO Table 73'!N29*10^6/gal_per_barrel</f>
        <v>94981.738095238092</v>
      </c>
      <c r="N12" s="208">
        <f>'AEO Table 73'!O29*10^6/gal_per_barrel</f>
        <v>94981.738095238092</v>
      </c>
      <c r="O12" s="208">
        <f>'AEO Table 73'!P29*10^6/gal_per_barrel</f>
        <v>94981.738095238092</v>
      </c>
      <c r="P12" s="208">
        <f>'AEO Table 73'!Q29*10^6/gal_per_barrel</f>
        <v>94981.738095238092</v>
      </c>
      <c r="Q12" s="208">
        <f>'AEO Table 73'!R29*10^6/gal_per_barrel</f>
        <v>94981.738095238092</v>
      </c>
      <c r="R12" s="208">
        <f>'AEO Table 73'!S29*10^6/gal_per_barrel</f>
        <v>94981.738095238092</v>
      </c>
      <c r="S12" s="208">
        <f>'AEO Table 73'!T29*10^6/gal_per_barrel</f>
        <v>94981.738095238092</v>
      </c>
      <c r="T12" s="208">
        <f>'AEO Table 73'!U29*10^6/gal_per_barrel</f>
        <v>94981.738095238092</v>
      </c>
      <c r="U12" s="208">
        <f>'AEO Table 73'!V29*10^6/gal_per_barrel</f>
        <v>94981.738095238092</v>
      </c>
      <c r="V12" s="208">
        <f>'AEO Table 73'!W29*10^6/gal_per_barrel</f>
        <v>94981.738095238092</v>
      </c>
      <c r="W12" s="208">
        <f>'AEO Table 73'!X29*10^6/gal_per_barrel</f>
        <v>94981.738095238092</v>
      </c>
      <c r="X12" s="208">
        <f>'AEO Table 73'!Y29*10^6/gal_per_barrel</f>
        <v>94981.738095238092</v>
      </c>
      <c r="Y12" s="208">
        <f>'AEO Table 73'!Z29*10^6/gal_per_barrel</f>
        <v>94981.738095238092</v>
      </c>
      <c r="Z12" s="208">
        <f>'AEO Table 73'!AA29*10^6/gal_per_barrel</f>
        <v>94981.738095238092</v>
      </c>
      <c r="AA12" s="208">
        <f>'AEO Table 73'!AB29*10^6/gal_per_barrel</f>
        <v>94981.738095238092</v>
      </c>
      <c r="AB12" s="208">
        <f>'AEO Table 73'!AC29*10^6/gal_per_barrel</f>
        <v>94981.738095238092</v>
      </c>
      <c r="AC12" s="208">
        <f>'AEO Table 73'!AD29*10^6/gal_per_barrel</f>
        <v>94981.738095238092</v>
      </c>
      <c r="AD12" s="208">
        <f>'AEO Table 73'!AE29*10^6/gal_per_barrel</f>
        <v>94981.738095238092</v>
      </c>
      <c r="AE12" s="208">
        <f>'AEO Table 73'!AF29*10^6/gal_per_barrel</f>
        <v>94981.738095238092</v>
      </c>
      <c r="AF12" s="208">
        <f>'AEO Table 73'!AG29*10^6/gal_per_barrel</f>
        <v>94981.738095238092</v>
      </c>
      <c r="AG12" s="208">
        <f>'AEO Table 73'!AH29*10^6/gal_per_barrel</f>
        <v>94981.738095238092</v>
      </c>
      <c r="AH12" s="208">
        <f>'AEO Table 73'!AI29*10^6/gal_per_barrel</f>
        <v>94981.738095238092</v>
      </c>
      <c r="AI12" s="208">
        <f>'AEO Table 73'!AJ29*10^6/gal_per_barrel</f>
        <v>94981.738095238092</v>
      </c>
    </row>
    <row r="13" spans="1:35" x14ac:dyDescent="0.3">
      <c r="A13" s="2" t="s">
        <v>331</v>
      </c>
      <c r="B13" s="208">
        <f>'AEO Table 73'!C18*10^6/gal_per_barrel</f>
        <v>127595.23809523809</v>
      </c>
      <c r="C13" s="208">
        <f>'AEO Table 73'!D18*10^6/gal_per_barrel</f>
        <v>127595.23809523809</v>
      </c>
      <c r="D13" s="208">
        <f>'AEO Table 73'!E18*10^6/gal_per_barrel</f>
        <v>127595.23809523809</v>
      </c>
      <c r="E13" s="208">
        <f>'AEO Table 73'!F18*10^6/gal_per_barrel</f>
        <v>127595.23809523809</v>
      </c>
      <c r="F13" s="208">
        <f>'AEO Table 73'!G18*10^6/gal_per_barrel</f>
        <v>127595.23809523809</v>
      </c>
      <c r="G13" s="208">
        <f>'AEO Table 73'!H18*10^6/gal_per_barrel</f>
        <v>127595.23809523809</v>
      </c>
      <c r="H13" s="208">
        <f>'AEO Table 73'!I18*10^6/gal_per_barrel</f>
        <v>127595.23809523809</v>
      </c>
      <c r="I13" s="208">
        <f>'AEO Table 73'!J18*10^6/gal_per_barrel</f>
        <v>127595.23809523809</v>
      </c>
      <c r="J13" s="208">
        <f>'AEO Table 73'!K18*10^6/gal_per_barrel</f>
        <v>127595.23809523809</v>
      </c>
      <c r="K13" s="208">
        <f>'AEO Table 73'!L18*10^6/gal_per_barrel</f>
        <v>127595.23809523809</v>
      </c>
      <c r="L13" s="208">
        <f>'AEO Table 73'!M18*10^6/gal_per_barrel</f>
        <v>127595.23809523809</v>
      </c>
      <c r="M13" s="208">
        <f>'AEO Table 73'!N18*10^6/gal_per_barrel</f>
        <v>127595.23809523809</v>
      </c>
      <c r="N13" s="208">
        <f>'AEO Table 73'!O18*10^6/gal_per_barrel</f>
        <v>127595.23809523809</v>
      </c>
      <c r="O13" s="208">
        <f>'AEO Table 73'!P18*10^6/gal_per_barrel</f>
        <v>127595.23809523809</v>
      </c>
      <c r="P13" s="208">
        <f>'AEO Table 73'!Q18*10^6/gal_per_barrel</f>
        <v>127595.23809523809</v>
      </c>
      <c r="Q13" s="208">
        <f>'AEO Table 73'!R18*10^6/gal_per_barrel</f>
        <v>127595.23809523809</v>
      </c>
      <c r="R13" s="208">
        <f>'AEO Table 73'!S18*10^6/gal_per_barrel</f>
        <v>127595.23809523809</v>
      </c>
      <c r="S13" s="208">
        <f>'AEO Table 73'!T18*10^6/gal_per_barrel</f>
        <v>127595.23809523809</v>
      </c>
      <c r="T13" s="208">
        <f>'AEO Table 73'!U18*10^6/gal_per_barrel</f>
        <v>127595.23809523809</v>
      </c>
      <c r="U13" s="208">
        <f>'AEO Table 73'!V18*10^6/gal_per_barrel</f>
        <v>127595.23809523809</v>
      </c>
      <c r="V13" s="208">
        <f>'AEO Table 73'!W18*10^6/gal_per_barrel</f>
        <v>127595.23809523809</v>
      </c>
      <c r="W13" s="208">
        <f>'AEO Table 73'!X18*10^6/gal_per_barrel</f>
        <v>127595.23809523809</v>
      </c>
      <c r="X13" s="208">
        <f>'AEO Table 73'!Y18*10^6/gal_per_barrel</f>
        <v>127595.23809523809</v>
      </c>
      <c r="Y13" s="208">
        <f>'AEO Table 73'!Z18*10^6/gal_per_barrel</f>
        <v>127595.23809523809</v>
      </c>
      <c r="Z13" s="208">
        <f>'AEO Table 73'!AA18*10^6/gal_per_barrel</f>
        <v>127595.23809523809</v>
      </c>
      <c r="AA13" s="208">
        <f>'AEO Table 73'!AB18*10^6/gal_per_barrel</f>
        <v>127595.23809523809</v>
      </c>
      <c r="AB13" s="208">
        <f>'AEO Table 73'!AC18*10^6/gal_per_barrel</f>
        <v>127595.23809523809</v>
      </c>
      <c r="AC13" s="208">
        <f>'AEO Table 73'!AD18*10^6/gal_per_barrel</f>
        <v>127595.23809523809</v>
      </c>
      <c r="AD13" s="208">
        <f>'AEO Table 73'!AE18*10^6/gal_per_barrel</f>
        <v>127595.23809523809</v>
      </c>
      <c r="AE13" s="208">
        <f>'AEO Table 73'!AF18*10^6/gal_per_barrel</f>
        <v>127595.23809523809</v>
      </c>
      <c r="AF13" s="208">
        <f>'AEO Table 73'!AG18*10^6/gal_per_barrel</f>
        <v>127595.23809523809</v>
      </c>
      <c r="AG13" s="208">
        <f>'AEO Table 73'!AH18*10^6/gal_per_barrel</f>
        <v>127595.23809523809</v>
      </c>
      <c r="AH13" s="208">
        <f>'AEO Table 73'!AI18*10^6/gal_per_barrel</f>
        <v>127595.23809523809</v>
      </c>
      <c r="AI13" s="208">
        <f>'AEO Table 73'!AJ18*10^6/gal_per_barrel</f>
        <v>127595.23809523809</v>
      </c>
    </row>
    <row r="14" spans="1:35" x14ac:dyDescent="0.3">
      <c r="A14" s="2" t="s">
        <v>374</v>
      </c>
      <c r="B14" s="5">
        <f>'AEO Table 73'!C30*10^6/gal_per_barrel</f>
        <v>135000</v>
      </c>
      <c r="C14" s="5">
        <f>'AEO Table 73'!D30*10^6/gal_per_barrel</f>
        <v>135000</v>
      </c>
      <c r="D14" s="5">
        <f>'AEO Table 73'!E30*10^6/gal_per_barrel</f>
        <v>135000</v>
      </c>
      <c r="E14" s="5">
        <f>'AEO Table 73'!F30*10^6/gal_per_barrel</f>
        <v>135000</v>
      </c>
      <c r="F14" s="5">
        <f>'AEO Table 73'!G30*10^6/gal_per_barrel</f>
        <v>135000</v>
      </c>
      <c r="G14" s="5">
        <f>'AEO Table 73'!H30*10^6/gal_per_barrel</f>
        <v>135000</v>
      </c>
      <c r="H14" s="5">
        <f>'AEO Table 73'!I30*10^6/gal_per_barrel</f>
        <v>135000</v>
      </c>
      <c r="I14" s="5">
        <f>'AEO Table 73'!J30*10^6/gal_per_barrel</f>
        <v>135000</v>
      </c>
      <c r="J14" s="5">
        <f>'AEO Table 73'!K30*10^6/gal_per_barrel</f>
        <v>135000</v>
      </c>
      <c r="K14" s="5">
        <f>'AEO Table 73'!L30*10^6/gal_per_barrel</f>
        <v>135000</v>
      </c>
      <c r="L14" s="5">
        <f>'AEO Table 73'!M30*10^6/gal_per_barrel</f>
        <v>135000</v>
      </c>
      <c r="M14" s="5">
        <f>'AEO Table 73'!N30*10^6/gal_per_barrel</f>
        <v>135000</v>
      </c>
      <c r="N14" s="5">
        <f>'AEO Table 73'!O30*10^6/gal_per_barrel</f>
        <v>135000</v>
      </c>
      <c r="O14" s="5">
        <f>'AEO Table 73'!P30*10^6/gal_per_barrel</f>
        <v>135000</v>
      </c>
      <c r="P14" s="5">
        <f>'AEO Table 73'!Q30*10^6/gal_per_barrel</f>
        <v>135000</v>
      </c>
      <c r="Q14" s="5">
        <f>'AEO Table 73'!R30*10^6/gal_per_barrel</f>
        <v>135000</v>
      </c>
      <c r="R14" s="5">
        <f>'AEO Table 73'!S30*10^6/gal_per_barrel</f>
        <v>135000</v>
      </c>
      <c r="S14" s="5">
        <f>'AEO Table 73'!T30*10^6/gal_per_barrel</f>
        <v>135000</v>
      </c>
      <c r="T14" s="5">
        <f>'AEO Table 73'!U30*10^6/gal_per_barrel</f>
        <v>135000</v>
      </c>
      <c r="U14" s="5">
        <f>'AEO Table 73'!V30*10^6/gal_per_barrel</f>
        <v>135000</v>
      </c>
      <c r="V14" s="5">
        <f>'AEO Table 73'!W30*10^6/gal_per_barrel</f>
        <v>135000</v>
      </c>
      <c r="W14" s="5">
        <f>'AEO Table 73'!X30*10^6/gal_per_barrel</f>
        <v>135000</v>
      </c>
      <c r="X14" s="5">
        <f>'AEO Table 73'!Y30*10^6/gal_per_barrel</f>
        <v>135000</v>
      </c>
      <c r="Y14" s="5">
        <f>'AEO Table 73'!Z30*10^6/gal_per_barrel</f>
        <v>135000</v>
      </c>
      <c r="Z14" s="5">
        <f>'AEO Table 73'!AA30*10^6/gal_per_barrel</f>
        <v>135000</v>
      </c>
      <c r="AA14" s="5">
        <f>'AEO Table 73'!AB30*10^6/gal_per_barrel</f>
        <v>135000</v>
      </c>
      <c r="AB14" s="5">
        <f>'AEO Table 73'!AC30*10^6/gal_per_barrel</f>
        <v>135000</v>
      </c>
      <c r="AC14" s="5">
        <f>'AEO Table 73'!AD30*10^6/gal_per_barrel</f>
        <v>135000</v>
      </c>
      <c r="AD14" s="5">
        <f>'AEO Table 73'!AE30*10^6/gal_per_barrel</f>
        <v>135000</v>
      </c>
      <c r="AE14" s="5">
        <f>'AEO Table 73'!AF30*10^6/gal_per_barrel</f>
        <v>135000</v>
      </c>
      <c r="AF14" s="5">
        <f>'AEO Table 73'!AG30*10^6/gal_per_barrel</f>
        <v>135000</v>
      </c>
      <c r="AG14" s="5">
        <f>'AEO Table 73'!AH30*10^6/gal_per_barrel</f>
        <v>135000</v>
      </c>
      <c r="AH14" s="5">
        <f>'AEO Table 73'!AI30*10^6/gal_per_barrel</f>
        <v>135000</v>
      </c>
      <c r="AI14" s="5">
        <f>'AEO Table 73'!AJ30*10^6/gal_per_barrel</f>
        <v>135000</v>
      </c>
    </row>
    <row r="15" spans="1:35" x14ac:dyDescent="0.3">
      <c r="A15" s="2" t="s">
        <v>356</v>
      </c>
      <c r="B15" s="5">
        <f>About!$A$66</f>
        <v>3142000</v>
      </c>
      <c r="C15" s="5">
        <f>About!$A$66</f>
        <v>3142000</v>
      </c>
      <c r="D15" s="5">
        <f>About!$A$66</f>
        <v>3142000</v>
      </c>
      <c r="E15" s="5">
        <f>About!$A$66</f>
        <v>3142000</v>
      </c>
      <c r="F15" s="5">
        <f>About!$A$66</f>
        <v>3142000</v>
      </c>
      <c r="G15" s="5">
        <f>About!$A$66</f>
        <v>3142000</v>
      </c>
      <c r="H15" s="5">
        <f>About!$A$66</f>
        <v>3142000</v>
      </c>
      <c r="I15" s="5">
        <f>About!$A$66</f>
        <v>3142000</v>
      </c>
      <c r="J15" s="5">
        <f>About!$A$66</f>
        <v>3142000</v>
      </c>
      <c r="K15" s="5">
        <f>About!$A$66</f>
        <v>3142000</v>
      </c>
      <c r="L15" s="5">
        <f>About!$A$66</f>
        <v>3142000</v>
      </c>
      <c r="M15" s="5">
        <f>About!$A$66</f>
        <v>3142000</v>
      </c>
      <c r="N15" s="5">
        <f>About!$A$66</f>
        <v>3142000</v>
      </c>
      <c r="O15" s="5">
        <f>About!$A$66</f>
        <v>3142000</v>
      </c>
      <c r="P15" s="5">
        <f>About!$A$66</f>
        <v>3142000</v>
      </c>
      <c r="Q15" s="5">
        <f>About!$A$66</f>
        <v>3142000</v>
      </c>
      <c r="R15" s="5">
        <f>About!$A$66</f>
        <v>3142000</v>
      </c>
      <c r="S15" s="5">
        <f>About!$A$66</f>
        <v>3142000</v>
      </c>
      <c r="T15" s="5">
        <f>About!$A$66</f>
        <v>3142000</v>
      </c>
      <c r="U15" s="5">
        <f>About!$A$66</f>
        <v>3142000</v>
      </c>
      <c r="V15" s="5">
        <f>About!$A$66</f>
        <v>3142000</v>
      </c>
      <c r="W15" s="5">
        <f>About!$A$66</f>
        <v>3142000</v>
      </c>
      <c r="X15" s="5">
        <f>About!$A$66</f>
        <v>3142000</v>
      </c>
      <c r="Y15" s="5">
        <f>About!$A$66</f>
        <v>3142000</v>
      </c>
      <c r="Z15" s="5">
        <f>About!$A$66</f>
        <v>3142000</v>
      </c>
      <c r="AA15" s="5">
        <f>About!$A$66</f>
        <v>3142000</v>
      </c>
      <c r="AB15" s="5">
        <f>About!$A$66</f>
        <v>3142000</v>
      </c>
      <c r="AC15" s="5">
        <f>About!$A$66</f>
        <v>3142000</v>
      </c>
      <c r="AD15" s="5">
        <f>About!$A$66</f>
        <v>3142000</v>
      </c>
      <c r="AE15" s="5">
        <f>About!$A$66</f>
        <v>3142000</v>
      </c>
      <c r="AF15" s="5">
        <f>About!$A$66</f>
        <v>3142000</v>
      </c>
      <c r="AG15" s="5">
        <f>About!$A$66</f>
        <v>3142000</v>
      </c>
      <c r="AH15" s="5">
        <f>About!$A$66</f>
        <v>3142000</v>
      </c>
      <c r="AI15" s="5">
        <f>About!$A$66</f>
        <v>3142000</v>
      </c>
    </row>
    <row r="16" spans="1:35" x14ac:dyDescent="0.3">
      <c r="A16" s="2" t="s">
        <v>347</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3">
      <c r="A17" s="2" t="s">
        <v>332</v>
      </c>
      <c r="B17" s="5">
        <f>'GREET1 Fuel_Specs'!$D$68</f>
        <v>12992301.9717196</v>
      </c>
      <c r="C17" s="5">
        <f>'GREET1 Fuel_Specs'!$D$68</f>
        <v>12992301.9717196</v>
      </c>
      <c r="D17" s="5">
        <f>'GREET1 Fuel_Specs'!$D$68</f>
        <v>12992301.9717196</v>
      </c>
      <c r="E17" s="5">
        <f>'GREET1 Fuel_Specs'!$D$68</f>
        <v>12992301.9717196</v>
      </c>
      <c r="F17" s="5">
        <f>'GREET1 Fuel_Specs'!$D$68</f>
        <v>12992301.9717196</v>
      </c>
      <c r="G17" s="5">
        <f>'GREET1 Fuel_Specs'!$D$68</f>
        <v>12992301.9717196</v>
      </c>
      <c r="H17" s="5">
        <f>'GREET1 Fuel_Specs'!$D$68</f>
        <v>12992301.9717196</v>
      </c>
      <c r="I17" s="5">
        <f>'GREET1 Fuel_Specs'!$D$68</f>
        <v>12992301.9717196</v>
      </c>
      <c r="J17" s="5">
        <f>'GREET1 Fuel_Specs'!$D$68</f>
        <v>12992301.9717196</v>
      </c>
      <c r="K17" s="5">
        <f>'GREET1 Fuel_Specs'!$D$68</f>
        <v>12992301.9717196</v>
      </c>
      <c r="L17" s="5">
        <f>'GREET1 Fuel_Specs'!$D$68</f>
        <v>12992301.9717196</v>
      </c>
      <c r="M17" s="5">
        <f>'GREET1 Fuel_Specs'!$D$68</f>
        <v>12992301.9717196</v>
      </c>
      <c r="N17" s="5">
        <f>'GREET1 Fuel_Specs'!$D$68</f>
        <v>12992301.9717196</v>
      </c>
      <c r="O17" s="5">
        <f>'GREET1 Fuel_Specs'!$D$68</f>
        <v>12992301.9717196</v>
      </c>
      <c r="P17" s="5">
        <f>'GREET1 Fuel_Specs'!$D$68</f>
        <v>12992301.9717196</v>
      </c>
      <c r="Q17" s="5">
        <f>'GREET1 Fuel_Specs'!$D$68</f>
        <v>12992301.9717196</v>
      </c>
      <c r="R17" s="5">
        <f>'GREET1 Fuel_Specs'!$D$68</f>
        <v>12992301.9717196</v>
      </c>
      <c r="S17" s="5">
        <f>'GREET1 Fuel_Specs'!$D$68</f>
        <v>12992301.9717196</v>
      </c>
      <c r="T17" s="5">
        <f>'GREET1 Fuel_Specs'!$D$68</f>
        <v>12992301.9717196</v>
      </c>
      <c r="U17" s="5">
        <f>'GREET1 Fuel_Specs'!$D$68</f>
        <v>12992301.9717196</v>
      </c>
      <c r="V17" s="5">
        <f>'GREET1 Fuel_Specs'!$D$68</f>
        <v>12992301.9717196</v>
      </c>
      <c r="W17" s="5">
        <f>'GREET1 Fuel_Specs'!$D$68</f>
        <v>12992301.9717196</v>
      </c>
      <c r="X17" s="5">
        <f>'GREET1 Fuel_Specs'!$D$68</f>
        <v>12992301.9717196</v>
      </c>
      <c r="Y17" s="5">
        <f>'GREET1 Fuel_Specs'!$D$68</f>
        <v>12992301.9717196</v>
      </c>
      <c r="Z17" s="5">
        <f>'GREET1 Fuel_Specs'!$D$68</f>
        <v>12992301.9717196</v>
      </c>
      <c r="AA17" s="5">
        <f>'GREET1 Fuel_Specs'!$D$68</f>
        <v>12992301.9717196</v>
      </c>
      <c r="AB17" s="5">
        <f>'GREET1 Fuel_Specs'!$D$68</f>
        <v>12992301.9717196</v>
      </c>
      <c r="AC17" s="5">
        <f>'GREET1 Fuel_Specs'!$D$68</f>
        <v>12992301.9717196</v>
      </c>
      <c r="AD17" s="5">
        <f>'GREET1 Fuel_Specs'!$D$68</f>
        <v>12992301.9717196</v>
      </c>
      <c r="AE17" s="5">
        <f>'GREET1 Fuel_Specs'!$D$68</f>
        <v>12992301.9717196</v>
      </c>
      <c r="AF17" s="5">
        <f>'GREET1 Fuel_Specs'!$D$68</f>
        <v>12992301.9717196</v>
      </c>
      <c r="AG17" s="5">
        <f>'GREET1 Fuel_Specs'!$D$68</f>
        <v>12992301.9717196</v>
      </c>
      <c r="AH17" s="5">
        <f>'GREET1 Fuel_Specs'!$D$68</f>
        <v>12992301.9717196</v>
      </c>
      <c r="AI17" s="5">
        <f>'GREET1 Fuel_Specs'!$D$68</f>
        <v>12992301.9717196</v>
      </c>
    </row>
    <row r="18" spans="1:35" x14ac:dyDescent="0.3">
      <c r="A18" s="2" t="s">
        <v>370</v>
      </c>
      <c r="B18" s="5">
        <f>'AEO Table 73'!C48*10^6</f>
        <v>5723000</v>
      </c>
      <c r="C18" s="5">
        <f>'AEO Table 73'!D48*10^6</f>
        <v>5719936</v>
      </c>
      <c r="D18" s="5">
        <f>'AEO Table 73'!E48*10^6</f>
        <v>5709374</v>
      </c>
      <c r="E18" s="5">
        <f>'AEO Table 73'!F48*10^6</f>
        <v>5702021</v>
      </c>
      <c r="F18" s="5">
        <f>'AEO Table 73'!G48*10^6</f>
        <v>5699036</v>
      </c>
      <c r="G18" s="5">
        <f>'AEO Table 73'!H48*10^6</f>
        <v>5702903</v>
      </c>
      <c r="H18" s="5">
        <f>'AEO Table 73'!I48*10^6</f>
        <v>5701469</v>
      </c>
      <c r="I18" s="5">
        <f>'AEO Table 73'!J48*10^6</f>
        <v>5697845</v>
      </c>
      <c r="J18" s="5">
        <f>'AEO Table 73'!K48*10^6</f>
        <v>5696569</v>
      </c>
      <c r="K18" s="5">
        <f>'AEO Table 73'!L48*10^6</f>
        <v>5695571</v>
      </c>
      <c r="L18" s="5">
        <f>'AEO Table 73'!M48*10^6</f>
        <v>5691691</v>
      </c>
      <c r="M18" s="5">
        <f>'AEO Table 73'!N48*10^6</f>
        <v>5689583</v>
      </c>
      <c r="N18" s="5">
        <f>'AEO Table 73'!O48*10^6</f>
        <v>5687317</v>
      </c>
      <c r="O18" s="5">
        <f>'AEO Table 73'!P48*10^6</f>
        <v>5686403</v>
      </c>
      <c r="P18" s="5">
        <f>'AEO Table 73'!Q48*10^6</f>
        <v>5685931</v>
      </c>
      <c r="Q18" s="5">
        <f>'AEO Table 73'!R48*10^6</f>
        <v>5686055</v>
      </c>
      <c r="R18" s="5">
        <f>'AEO Table 73'!S48*10^6</f>
        <v>5686259</v>
      </c>
      <c r="S18" s="5">
        <f>'AEO Table 73'!T48*10^6</f>
        <v>5685382</v>
      </c>
      <c r="T18" s="5">
        <f>'AEO Table 73'!U48*10^6</f>
        <v>5685214</v>
      </c>
      <c r="U18" s="5">
        <f>'AEO Table 73'!V48*10^6</f>
        <v>5685896</v>
      </c>
      <c r="V18" s="5">
        <f>'AEO Table 73'!W48*10^6</f>
        <v>5686885</v>
      </c>
      <c r="W18" s="5">
        <f>'AEO Table 73'!X48*10^6</f>
        <v>5687922</v>
      </c>
      <c r="X18" s="5">
        <f>'AEO Table 73'!Y48*10^6</f>
        <v>5690170</v>
      </c>
      <c r="Y18" s="5">
        <f>'AEO Table 73'!Z48*10^6</f>
        <v>5690964</v>
      </c>
      <c r="Z18" s="5">
        <f>'AEO Table 73'!AA48*10^6</f>
        <v>5689439</v>
      </c>
      <c r="AA18" s="5">
        <f>'AEO Table 73'!AB48*10^6</f>
        <v>5688754</v>
      </c>
      <c r="AB18" s="5">
        <f>'AEO Table 73'!AC48*10^6</f>
        <v>5686469</v>
      </c>
      <c r="AC18" s="5">
        <f>'AEO Table 73'!AD48*10^6</f>
        <v>5684444</v>
      </c>
      <c r="AD18" s="5">
        <f>'AEO Table 73'!AE48*10^6</f>
        <v>5683516</v>
      </c>
      <c r="AE18" s="5">
        <f>'AEO Table 73'!AF48*10^6</f>
        <v>5682888</v>
      </c>
      <c r="AF18" s="5">
        <f>'AEO Table 73'!AG48*10^6</f>
        <v>5681393</v>
      </c>
      <c r="AG18" s="5">
        <f>'AEO Table 73'!AH48*10^6</f>
        <v>5679274</v>
      </c>
      <c r="AH18" s="5">
        <f>'AEO Table 73'!AI48*10^6</f>
        <v>5678185</v>
      </c>
      <c r="AI18" s="5">
        <f>'AEO Table 73'!AJ48*10^6</f>
        <v>5676202</v>
      </c>
    </row>
    <row r="19" spans="1:35" x14ac:dyDescent="0.3">
      <c r="A19" s="2" t="s">
        <v>371</v>
      </c>
      <c r="B19" s="5">
        <f>'AEO Table 73'!C41*10^6</f>
        <v>6287000</v>
      </c>
      <c r="C19" s="5">
        <f>'AEO Table 73'!D41*10^6</f>
        <v>6287000</v>
      </c>
      <c r="D19" s="5">
        <f>'AEO Table 73'!E41*10^6</f>
        <v>6287000</v>
      </c>
      <c r="E19" s="5">
        <f>'AEO Table 73'!F41*10^6</f>
        <v>6287000</v>
      </c>
      <c r="F19" s="5">
        <f>'AEO Table 73'!G41*10^6</f>
        <v>6287000</v>
      </c>
      <c r="G19" s="5">
        <f>'AEO Table 73'!H41*10^6</f>
        <v>6287000</v>
      </c>
      <c r="H19" s="5">
        <f>'AEO Table 73'!I41*10^6</f>
        <v>6287000</v>
      </c>
      <c r="I19" s="5">
        <f>'AEO Table 73'!J41*10^6</f>
        <v>6287000</v>
      </c>
      <c r="J19" s="5">
        <f>'AEO Table 73'!K41*10^6</f>
        <v>6287000</v>
      </c>
      <c r="K19" s="5">
        <f>'AEO Table 73'!L41*10^6</f>
        <v>6287000</v>
      </c>
      <c r="L19" s="5">
        <f>'AEO Table 73'!M41*10^6</f>
        <v>6287000</v>
      </c>
      <c r="M19" s="5">
        <f>'AEO Table 73'!N41*10^6</f>
        <v>6287000</v>
      </c>
      <c r="N19" s="5">
        <f>'AEO Table 73'!O41*10^6</f>
        <v>6287000</v>
      </c>
      <c r="O19" s="5">
        <f>'AEO Table 73'!P41*10^6</f>
        <v>6287000</v>
      </c>
      <c r="P19" s="5">
        <f>'AEO Table 73'!Q41*10^6</f>
        <v>6287000</v>
      </c>
      <c r="Q19" s="5">
        <f>'AEO Table 73'!R41*10^6</f>
        <v>6287000</v>
      </c>
      <c r="R19" s="5">
        <f>'AEO Table 73'!S41*10^6</f>
        <v>6287000</v>
      </c>
      <c r="S19" s="5">
        <f>'AEO Table 73'!T41*10^6</f>
        <v>6287000</v>
      </c>
      <c r="T19" s="5">
        <f>'AEO Table 73'!U41*10^6</f>
        <v>6287000</v>
      </c>
      <c r="U19" s="5">
        <f>'AEO Table 73'!V41*10^6</f>
        <v>6287000</v>
      </c>
      <c r="V19" s="5">
        <f>'AEO Table 73'!W41*10^6</f>
        <v>6287000</v>
      </c>
      <c r="W19" s="5">
        <f>'AEO Table 73'!X41*10^6</f>
        <v>6287000</v>
      </c>
      <c r="X19" s="5">
        <f>'AEO Table 73'!Y41*10^6</f>
        <v>6287000</v>
      </c>
      <c r="Y19" s="5">
        <f>'AEO Table 73'!Z41*10^6</f>
        <v>6287000</v>
      </c>
      <c r="Z19" s="5">
        <f>'AEO Table 73'!AA41*10^6</f>
        <v>6287000</v>
      </c>
      <c r="AA19" s="5">
        <f>'AEO Table 73'!AB41*10^6</f>
        <v>6287000</v>
      </c>
      <c r="AB19" s="5">
        <f>'AEO Table 73'!AC41*10^6</f>
        <v>6287000</v>
      </c>
      <c r="AC19" s="5">
        <f>'AEO Table 73'!AD41*10^6</f>
        <v>6287000</v>
      </c>
      <c r="AD19" s="5">
        <f>'AEO Table 73'!AE41*10^6</f>
        <v>6287000</v>
      </c>
      <c r="AE19" s="5">
        <f>'AEO Table 73'!AF41*10^6</f>
        <v>6287000</v>
      </c>
      <c r="AF19" s="5">
        <f>'AEO Table 73'!AG41*10^6</f>
        <v>6287000</v>
      </c>
      <c r="AG19" s="5">
        <f>'AEO Table 73'!AH41*10^6</f>
        <v>6287000</v>
      </c>
      <c r="AH19" s="5">
        <f>'AEO Table 73'!AI41*10^6</f>
        <v>6287000</v>
      </c>
      <c r="AI19" s="5">
        <f>'AEO Table 73'!AJ41*10^6</f>
        <v>6287000</v>
      </c>
    </row>
    <row r="20" spans="1:35" x14ac:dyDescent="0.3">
      <c r="A20" s="2" t="s">
        <v>372</v>
      </c>
      <c r="B20" s="5">
        <f>'GREET1 Fuel_Specs'!$D$35</f>
        <v>91410</v>
      </c>
      <c r="C20" s="5">
        <f>'GREET1 Fuel_Specs'!$D$35</f>
        <v>91410</v>
      </c>
      <c r="D20" s="5">
        <f>'GREET1 Fuel_Specs'!$D$35</f>
        <v>91410</v>
      </c>
      <c r="E20" s="5">
        <f>'GREET1 Fuel_Specs'!$D$35</f>
        <v>91410</v>
      </c>
      <c r="F20" s="5">
        <f>'GREET1 Fuel_Specs'!$D$35</f>
        <v>91410</v>
      </c>
      <c r="G20" s="5">
        <f>'GREET1 Fuel_Specs'!$D$35</f>
        <v>91410</v>
      </c>
      <c r="H20" s="5">
        <f>'GREET1 Fuel_Specs'!$D$35</f>
        <v>91410</v>
      </c>
      <c r="I20" s="5">
        <f>'GREET1 Fuel_Specs'!$D$35</f>
        <v>91410</v>
      </c>
      <c r="J20" s="5">
        <f>'GREET1 Fuel_Specs'!$D$35</f>
        <v>91410</v>
      </c>
      <c r="K20" s="5">
        <f>'GREET1 Fuel_Specs'!$D$35</f>
        <v>91410</v>
      </c>
      <c r="L20" s="5">
        <f>'GREET1 Fuel_Specs'!$D$35</f>
        <v>91410</v>
      </c>
      <c r="M20" s="5">
        <f>'GREET1 Fuel_Specs'!$D$35</f>
        <v>91410</v>
      </c>
      <c r="N20" s="5">
        <f>'GREET1 Fuel_Specs'!$D$35</f>
        <v>91410</v>
      </c>
      <c r="O20" s="5">
        <f>'GREET1 Fuel_Specs'!$D$35</f>
        <v>91410</v>
      </c>
      <c r="P20" s="5">
        <f>'GREET1 Fuel_Specs'!$D$35</f>
        <v>91410</v>
      </c>
      <c r="Q20" s="5">
        <f>'GREET1 Fuel_Specs'!$D$35</f>
        <v>91410</v>
      </c>
      <c r="R20" s="5">
        <f>'GREET1 Fuel_Specs'!$D$35</f>
        <v>91410</v>
      </c>
      <c r="S20" s="5">
        <f>'GREET1 Fuel_Specs'!$D$35</f>
        <v>91410</v>
      </c>
      <c r="T20" s="5">
        <f>'GREET1 Fuel_Specs'!$D$35</f>
        <v>91410</v>
      </c>
      <c r="U20" s="5">
        <f>'GREET1 Fuel_Specs'!$D$35</f>
        <v>91410</v>
      </c>
      <c r="V20" s="5">
        <f>'GREET1 Fuel_Specs'!$D$35</f>
        <v>91410</v>
      </c>
      <c r="W20" s="5">
        <f>'GREET1 Fuel_Specs'!$D$35</f>
        <v>91410</v>
      </c>
      <c r="X20" s="5">
        <f>'GREET1 Fuel_Specs'!$D$35</f>
        <v>91410</v>
      </c>
      <c r="Y20" s="5">
        <f>'GREET1 Fuel_Specs'!$D$35</f>
        <v>91410</v>
      </c>
      <c r="Z20" s="5">
        <f>'GREET1 Fuel_Specs'!$D$35</f>
        <v>91410</v>
      </c>
      <c r="AA20" s="5">
        <f>'GREET1 Fuel_Specs'!$D$35</f>
        <v>91410</v>
      </c>
      <c r="AB20" s="5">
        <f>'GREET1 Fuel_Specs'!$D$35</f>
        <v>91410</v>
      </c>
      <c r="AC20" s="5">
        <f>'GREET1 Fuel_Specs'!$D$35</f>
        <v>91410</v>
      </c>
      <c r="AD20" s="5">
        <f>'GREET1 Fuel_Specs'!$D$35</f>
        <v>91410</v>
      </c>
      <c r="AE20" s="5">
        <f>'GREET1 Fuel_Specs'!$D$35</f>
        <v>91410</v>
      </c>
      <c r="AF20" s="5">
        <f>'GREET1 Fuel_Specs'!$D$35</f>
        <v>91410</v>
      </c>
      <c r="AG20" s="5">
        <f>'GREET1 Fuel_Specs'!$D$35</f>
        <v>91410</v>
      </c>
      <c r="AH20" s="5">
        <f>'GREET1 Fuel_Specs'!$D$35</f>
        <v>91410</v>
      </c>
      <c r="AI20" s="5">
        <f>'GREET1 Fuel_Specs'!$D$35</f>
        <v>91410</v>
      </c>
    </row>
    <row r="21" spans="1:35" x14ac:dyDescent="0.3">
      <c r="A21" s="2" t="s">
        <v>373</v>
      </c>
      <c r="B21" s="5">
        <f>'GREET1 Fuel_Specs'!$D$87</f>
        <v>13583444.58426456</v>
      </c>
      <c r="C21" s="5">
        <f>'GREET1 Fuel_Specs'!$D$87</f>
        <v>13583444.58426456</v>
      </c>
      <c r="D21" s="5">
        <f>'GREET1 Fuel_Specs'!$D$87</f>
        <v>13583444.58426456</v>
      </c>
      <c r="E21" s="5">
        <f>'GREET1 Fuel_Specs'!$D$87</f>
        <v>13583444.58426456</v>
      </c>
      <c r="F21" s="5">
        <f>'GREET1 Fuel_Specs'!$D$87</f>
        <v>13583444.58426456</v>
      </c>
      <c r="G21" s="5">
        <f>'GREET1 Fuel_Specs'!$D$87</f>
        <v>13583444.58426456</v>
      </c>
      <c r="H21" s="5">
        <f>'GREET1 Fuel_Specs'!$D$87</f>
        <v>13583444.58426456</v>
      </c>
      <c r="I21" s="5">
        <f>'GREET1 Fuel_Specs'!$D$87</f>
        <v>13583444.58426456</v>
      </c>
      <c r="J21" s="5">
        <f>'GREET1 Fuel_Specs'!$D$87</f>
        <v>13583444.58426456</v>
      </c>
      <c r="K21" s="5">
        <f>'GREET1 Fuel_Specs'!$D$87</f>
        <v>13583444.58426456</v>
      </c>
      <c r="L21" s="5">
        <f>'GREET1 Fuel_Specs'!$D$87</f>
        <v>13583444.58426456</v>
      </c>
      <c r="M21" s="5">
        <f>'GREET1 Fuel_Specs'!$D$87</f>
        <v>13583444.58426456</v>
      </c>
      <c r="N21" s="5">
        <f>'GREET1 Fuel_Specs'!$D$87</f>
        <v>13583444.58426456</v>
      </c>
      <c r="O21" s="5">
        <f>'GREET1 Fuel_Specs'!$D$87</f>
        <v>13583444.58426456</v>
      </c>
      <c r="P21" s="5">
        <f>'GREET1 Fuel_Specs'!$D$87</f>
        <v>13583444.58426456</v>
      </c>
      <c r="Q21" s="5">
        <f>'GREET1 Fuel_Specs'!$D$87</f>
        <v>13583444.58426456</v>
      </c>
      <c r="R21" s="5">
        <f>'GREET1 Fuel_Specs'!$D$87</f>
        <v>13583444.58426456</v>
      </c>
      <c r="S21" s="5">
        <f>'GREET1 Fuel_Specs'!$D$87</f>
        <v>13583444.58426456</v>
      </c>
      <c r="T21" s="5">
        <f>'GREET1 Fuel_Specs'!$D$87</f>
        <v>13583444.58426456</v>
      </c>
      <c r="U21" s="5">
        <f>'GREET1 Fuel_Specs'!$D$87</f>
        <v>13583444.58426456</v>
      </c>
      <c r="V21" s="5">
        <f>'GREET1 Fuel_Specs'!$D$87</f>
        <v>13583444.58426456</v>
      </c>
      <c r="W21" s="5">
        <f>'GREET1 Fuel_Specs'!$D$87</f>
        <v>13583444.58426456</v>
      </c>
      <c r="X21" s="5">
        <f>'GREET1 Fuel_Specs'!$D$87</f>
        <v>13583444.58426456</v>
      </c>
      <c r="Y21" s="5">
        <f>'GREET1 Fuel_Specs'!$D$87</f>
        <v>13583444.58426456</v>
      </c>
      <c r="Z21" s="5">
        <f>'GREET1 Fuel_Specs'!$D$87</f>
        <v>13583444.58426456</v>
      </c>
      <c r="AA21" s="5">
        <f>'GREET1 Fuel_Specs'!$D$87</f>
        <v>13583444.58426456</v>
      </c>
      <c r="AB21" s="5">
        <f>'GREET1 Fuel_Specs'!$D$87</f>
        <v>13583444.58426456</v>
      </c>
      <c r="AC21" s="5">
        <f>'GREET1 Fuel_Specs'!$D$87</f>
        <v>13583444.58426456</v>
      </c>
      <c r="AD21" s="5">
        <f>'GREET1 Fuel_Specs'!$D$87</f>
        <v>13583444.58426456</v>
      </c>
      <c r="AE21" s="5">
        <f>'GREET1 Fuel_Specs'!$D$87</f>
        <v>13583444.58426456</v>
      </c>
      <c r="AF21" s="5">
        <f>'GREET1 Fuel_Specs'!$D$87</f>
        <v>13583444.58426456</v>
      </c>
      <c r="AG21" s="5">
        <f>'GREET1 Fuel_Specs'!$D$87</f>
        <v>13583444.58426456</v>
      </c>
      <c r="AH21" s="5">
        <f>'GREET1 Fuel_Specs'!$D$87</f>
        <v>13583444.58426456</v>
      </c>
      <c r="AI21" s="5">
        <f>'GREET1 Fuel_Specs'!$D$87</f>
        <v>13583444.58426456</v>
      </c>
    </row>
    <row r="22" spans="1:35" x14ac:dyDescent="0.3">
      <c r="A22" s="2" t="s">
        <v>369</v>
      </c>
      <c r="B22" s="5">
        <f>'GREET1 Fuel_Specs'!$D$61*'GREET1 Fuel_Specs'!$E$61*10^3</f>
        <v>874650</v>
      </c>
      <c r="C22" s="5">
        <f>'GREET1 Fuel_Specs'!$D$61*'GREET1 Fuel_Specs'!$E$61*10^3</f>
        <v>874650</v>
      </c>
      <c r="D22" s="5">
        <f>'GREET1 Fuel_Specs'!$D$61*'GREET1 Fuel_Specs'!$E$61*10^3</f>
        <v>874650</v>
      </c>
      <c r="E22" s="5">
        <f>'GREET1 Fuel_Specs'!$D$61*'GREET1 Fuel_Specs'!$E$61*10^3</f>
        <v>874650</v>
      </c>
      <c r="F22" s="5">
        <f>'GREET1 Fuel_Specs'!$D$61*'GREET1 Fuel_Specs'!$E$61*10^3</f>
        <v>874650</v>
      </c>
      <c r="G22" s="5">
        <f>'GREET1 Fuel_Specs'!$D$61*'GREET1 Fuel_Specs'!$E$61*10^3</f>
        <v>874650</v>
      </c>
      <c r="H22" s="5">
        <f>'GREET1 Fuel_Specs'!$D$61*'GREET1 Fuel_Specs'!$E$61*10^3</f>
        <v>874650</v>
      </c>
      <c r="I22" s="5">
        <f>'GREET1 Fuel_Specs'!$D$61*'GREET1 Fuel_Specs'!$E$61*10^3</f>
        <v>874650</v>
      </c>
      <c r="J22" s="5">
        <f>'GREET1 Fuel_Specs'!$D$61*'GREET1 Fuel_Specs'!$E$61*10^3</f>
        <v>874650</v>
      </c>
      <c r="K22" s="5">
        <f>'GREET1 Fuel_Specs'!$D$61*'GREET1 Fuel_Specs'!$E$61*10^3</f>
        <v>874650</v>
      </c>
      <c r="L22" s="5">
        <f>'GREET1 Fuel_Specs'!$D$61*'GREET1 Fuel_Specs'!$E$61*10^3</f>
        <v>874650</v>
      </c>
      <c r="M22" s="5">
        <f>'GREET1 Fuel_Specs'!$D$61*'GREET1 Fuel_Specs'!$E$61*10^3</f>
        <v>874650</v>
      </c>
      <c r="N22" s="5">
        <f>'GREET1 Fuel_Specs'!$D$61*'GREET1 Fuel_Specs'!$E$61*10^3</f>
        <v>874650</v>
      </c>
      <c r="O22" s="5">
        <f>'GREET1 Fuel_Specs'!$D$61*'GREET1 Fuel_Specs'!$E$61*10^3</f>
        <v>874650</v>
      </c>
      <c r="P22" s="5">
        <f>'GREET1 Fuel_Specs'!$D$61*'GREET1 Fuel_Specs'!$E$61*10^3</f>
        <v>874650</v>
      </c>
      <c r="Q22" s="5">
        <f>'GREET1 Fuel_Specs'!$D$61*'GREET1 Fuel_Specs'!$E$61*10^3</f>
        <v>874650</v>
      </c>
      <c r="R22" s="5">
        <f>'GREET1 Fuel_Specs'!$D$61*'GREET1 Fuel_Specs'!$E$61*10^3</f>
        <v>874650</v>
      </c>
      <c r="S22" s="5">
        <f>'GREET1 Fuel_Specs'!$D$61*'GREET1 Fuel_Specs'!$E$61*10^3</f>
        <v>874650</v>
      </c>
      <c r="T22" s="5">
        <f>'GREET1 Fuel_Specs'!$D$61*'GREET1 Fuel_Specs'!$E$61*10^3</f>
        <v>874650</v>
      </c>
      <c r="U22" s="5">
        <f>'GREET1 Fuel_Specs'!$D$61*'GREET1 Fuel_Specs'!$E$61*10^3</f>
        <v>874650</v>
      </c>
      <c r="V22" s="5">
        <f>'GREET1 Fuel_Specs'!$D$61*'GREET1 Fuel_Specs'!$E$61*10^3</f>
        <v>874650</v>
      </c>
      <c r="W22" s="5">
        <f>'GREET1 Fuel_Specs'!$D$61*'GREET1 Fuel_Specs'!$E$61*10^3</f>
        <v>874650</v>
      </c>
      <c r="X22" s="5">
        <f>'GREET1 Fuel_Specs'!$D$61*'GREET1 Fuel_Specs'!$E$61*10^3</f>
        <v>874650</v>
      </c>
      <c r="Y22" s="5">
        <f>'GREET1 Fuel_Specs'!$D$61*'GREET1 Fuel_Specs'!$E$61*10^3</f>
        <v>874650</v>
      </c>
      <c r="Z22" s="5">
        <f>'GREET1 Fuel_Specs'!$D$61*'GREET1 Fuel_Specs'!$E$61*10^3</f>
        <v>874650</v>
      </c>
      <c r="AA22" s="5">
        <f>'GREET1 Fuel_Specs'!$D$61*'GREET1 Fuel_Specs'!$E$61*10^3</f>
        <v>874650</v>
      </c>
      <c r="AB22" s="5">
        <f>'GREET1 Fuel_Specs'!$D$61*'GREET1 Fuel_Specs'!$E$61*10^3</f>
        <v>874650</v>
      </c>
      <c r="AC22" s="5">
        <f>'GREET1 Fuel_Specs'!$D$61*'GREET1 Fuel_Specs'!$E$61*10^3</f>
        <v>874650</v>
      </c>
      <c r="AD22" s="5">
        <f>'GREET1 Fuel_Specs'!$D$61*'GREET1 Fuel_Specs'!$E$61*10^3</f>
        <v>874650</v>
      </c>
      <c r="AE22" s="5">
        <f>'GREET1 Fuel_Specs'!$D$61*'GREET1 Fuel_Specs'!$E$61*10^3</f>
        <v>874650</v>
      </c>
      <c r="AF22" s="5">
        <f>'GREET1 Fuel_Specs'!$D$61*'GREET1 Fuel_Specs'!$E$61*10^3</f>
        <v>874650</v>
      </c>
      <c r="AG22" s="5">
        <f>'GREET1 Fuel_Specs'!$D$61*'GREET1 Fuel_Specs'!$E$61*10^3</f>
        <v>874650</v>
      </c>
      <c r="AH22" s="5">
        <f>'GREET1 Fuel_Specs'!$D$61*'GREET1 Fuel_Specs'!$E$61*10^3</f>
        <v>874650</v>
      </c>
      <c r="AI22" s="5">
        <f>'GREET1 Fuel_Specs'!$D$61*'GREET1 Fuel_Specs'!$E$61*10^3</f>
        <v>874650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heetViews>
  <sheetFormatPr defaultRowHeight="14.4" x14ac:dyDescent="0.3"/>
  <cols>
    <col min="1" max="1" width="38.21875" customWidth="1"/>
    <col min="2" max="35" width="11" customWidth="1"/>
  </cols>
  <sheetData>
    <row r="1" spans="1:35" s="2" customFormat="1" x14ac:dyDescent="0.3">
      <c r="A1" s="1" t="s">
        <v>407</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3">
      <c r="A2" t="s">
        <v>312</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3">
      <c r="A3" t="s">
        <v>313</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3">
      <c r="A4" t="s">
        <v>320</v>
      </c>
      <c r="B4" s="6">
        <f>'AEO Table 73'!C32*10^6/gal_per_barrel</f>
        <v>120396.26190476191</v>
      </c>
      <c r="C4" s="6">
        <f>'AEO Table 73'!D32*10^6/gal_per_barrel</f>
        <v>120363.33333333333</v>
      </c>
      <c r="D4" s="6">
        <f>'AEO Table 73'!E32*10^6/gal_per_barrel</f>
        <v>120379.16666666667</v>
      </c>
      <c r="E4" s="6">
        <f>'AEO Table 73'!F32*10^6/gal_per_barrel</f>
        <v>120387.38095238095</v>
      </c>
      <c r="F4" s="6">
        <f>'AEO Table 73'!G32*10^6/gal_per_barrel</f>
        <v>120365.73809523809</v>
      </c>
      <c r="G4" s="6">
        <f>'AEO Table 73'!H32*10^6/gal_per_barrel</f>
        <v>120317.52380952382</v>
      </c>
      <c r="H4" s="6">
        <f>'AEO Table 73'!I32*10^6/gal_per_barrel</f>
        <v>120257.52380952382</v>
      </c>
      <c r="I4" s="6">
        <f>'AEO Table 73'!J32*10^6/gal_per_barrel</f>
        <v>120238.14285714286</v>
      </c>
      <c r="J4" s="6">
        <f>'AEO Table 73'!K32*10^6/gal_per_barrel</f>
        <v>120225.69047619047</v>
      </c>
      <c r="K4" s="6">
        <f>'AEO Table 73'!L32*10^6/gal_per_barrel</f>
        <v>120215.88095238095</v>
      </c>
      <c r="L4" s="6">
        <f>'AEO Table 73'!M32*10^6/gal_per_barrel</f>
        <v>120205.23809523809</v>
      </c>
      <c r="M4" s="6">
        <f>'AEO Table 73'!N32*10^6/gal_per_barrel</f>
        <v>120194.90476190476</v>
      </c>
      <c r="N4" s="6">
        <f>'AEO Table 73'!O32*10^6/gal_per_barrel</f>
        <v>120184.57142857143</v>
      </c>
      <c r="O4" s="6">
        <f>'AEO Table 73'!P32*10^6/gal_per_barrel</f>
        <v>120186.35714285714</v>
      </c>
      <c r="P4" s="6">
        <f>'AEO Table 73'!Q32*10^6/gal_per_barrel</f>
        <v>120169.33333333333</v>
      </c>
      <c r="Q4" s="6">
        <f>'AEO Table 73'!R32*10^6/gal_per_barrel</f>
        <v>120159.80952380953</v>
      </c>
      <c r="R4" s="6">
        <f>'AEO Table 73'!S32*10^6/gal_per_barrel</f>
        <v>120153.90476190476</v>
      </c>
      <c r="S4" s="6">
        <f>'AEO Table 73'!T32*10^6/gal_per_barrel</f>
        <v>120139.92857142857</v>
      </c>
      <c r="T4" s="6">
        <f>'AEO Table 73'!U32*10^6/gal_per_barrel</f>
        <v>120123.47619047618</v>
      </c>
      <c r="U4" s="6">
        <f>'AEO Table 73'!V32*10^6/gal_per_barrel</f>
        <v>120105.47619047618</v>
      </c>
      <c r="V4" s="6">
        <f>'AEO Table 73'!W32*10^6/gal_per_barrel</f>
        <v>120085.26190476191</v>
      </c>
      <c r="W4" s="6">
        <f>'AEO Table 73'!X32*10^6/gal_per_barrel</f>
        <v>120065.59523809524</v>
      </c>
      <c r="X4" s="6">
        <f>'AEO Table 73'!Y32*10^6/gal_per_barrel</f>
        <v>120040.19047619047</v>
      </c>
      <c r="Y4" s="6">
        <f>'AEO Table 73'!Z32*10^6/gal_per_barrel</f>
        <v>120011.85714285714</v>
      </c>
      <c r="Z4" s="6">
        <f>'AEO Table 73'!AA32*10^6/gal_per_barrel</f>
        <v>119980</v>
      </c>
      <c r="AA4" s="6">
        <f>'AEO Table 73'!AB32*10^6/gal_per_barrel</f>
        <v>119949.21428571429</v>
      </c>
      <c r="AB4" s="6">
        <f>'AEO Table 73'!AC32*10^6/gal_per_barrel</f>
        <v>119910.09523809524</v>
      </c>
      <c r="AC4" s="6">
        <f>'AEO Table 73'!AD32*10^6/gal_per_barrel</f>
        <v>119871.47619047618</v>
      </c>
      <c r="AD4" s="6">
        <f>'AEO Table 73'!AE32*10^6/gal_per_barrel</f>
        <v>119830.30952380953</v>
      </c>
      <c r="AE4" s="6">
        <f>'AEO Table 73'!AF32*10^6/gal_per_barrel</f>
        <v>119784.40476190476</v>
      </c>
      <c r="AF4" s="6">
        <f>'AEO Table 73'!AG32*10^6/gal_per_barrel</f>
        <v>119727.33333333333</v>
      </c>
      <c r="AG4" s="6">
        <f>'AEO Table 73'!AH32*10^6/gal_per_barrel</f>
        <v>119664.71428571429</v>
      </c>
      <c r="AH4" s="6">
        <f>'AEO Table 73'!AI32*10^6/gal_per_barrel</f>
        <v>119596.14285714286</v>
      </c>
      <c r="AI4" s="6">
        <f>'AEO Table 73'!AJ32*10^6/gal_per_barrel</f>
        <v>119596.09523809524</v>
      </c>
    </row>
    <row r="5" spans="1:35" x14ac:dyDescent="0.3">
      <c r="A5" t="s">
        <v>321</v>
      </c>
      <c r="B5" s="6">
        <f>'AEO Table 73'!C19*10^6/gal_per_barrel</f>
        <v>138690.47619047618</v>
      </c>
      <c r="C5" s="6">
        <f>'AEO Table 73'!D19*10^6/gal_per_barrel</f>
        <v>138690.47619047618</v>
      </c>
      <c r="D5" s="6">
        <f>'AEO Table 73'!E19*10^6/gal_per_barrel</f>
        <v>138690.47619047618</v>
      </c>
      <c r="E5" s="6">
        <f>'AEO Table 73'!F19*10^6/gal_per_barrel</f>
        <v>138690.47619047618</v>
      </c>
      <c r="F5" s="6">
        <f>'AEO Table 73'!G19*10^6/gal_per_barrel</f>
        <v>138690.47619047618</v>
      </c>
      <c r="G5" s="6">
        <f>'AEO Table 73'!H19*10^6/gal_per_barrel</f>
        <v>138690.47619047618</v>
      </c>
      <c r="H5" s="6">
        <f>'AEO Table 73'!I19*10^6/gal_per_barrel</f>
        <v>138690.47619047618</v>
      </c>
      <c r="I5" s="6">
        <f>'AEO Table 73'!J19*10^6/gal_per_barrel</f>
        <v>138690.47619047618</v>
      </c>
      <c r="J5" s="6">
        <f>'AEO Table 73'!K19*10^6/gal_per_barrel</f>
        <v>138690.47619047618</v>
      </c>
      <c r="K5" s="6">
        <f>'AEO Table 73'!L19*10^6/gal_per_barrel</f>
        <v>138690.47619047618</v>
      </c>
      <c r="L5" s="6">
        <f>'AEO Table 73'!M19*10^6/gal_per_barrel</f>
        <v>138690.47619047618</v>
      </c>
      <c r="M5" s="6">
        <f>'AEO Table 73'!N19*10^6/gal_per_barrel</f>
        <v>138690.47619047618</v>
      </c>
      <c r="N5" s="6">
        <f>'AEO Table 73'!O19*10^6/gal_per_barrel</f>
        <v>138690.47619047618</v>
      </c>
      <c r="O5" s="6">
        <f>'AEO Table 73'!P19*10^6/gal_per_barrel</f>
        <v>138690.47619047618</v>
      </c>
      <c r="P5" s="6">
        <f>'AEO Table 73'!Q19*10^6/gal_per_barrel</f>
        <v>138690.47619047618</v>
      </c>
      <c r="Q5" s="6">
        <f>'AEO Table 73'!R19*10^6/gal_per_barrel</f>
        <v>138690.47619047618</v>
      </c>
      <c r="R5" s="6">
        <f>'AEO Table 73'!S19*10^6/gal_per_barrel</f>
        <v>138690.47619047618</v>
      </c>
      <c r="S5" s="6">
        <f>'AEO Table 73'!T19*10^6/gal_per_barrel</f>
        <v>138690.47619047618</v>
      </c>
      <c r="T5" s="6">
        <f>'AEO Table 73'!U19*10^6/gal_per_barrel</f>
        <v>138690.47619047618</v>
      </c>
      <c r="U5" s="6">
        <f>'AEO Table 73'!V19*10^6/gal_per_barrel</f>
        <v>138690.47619047618</v>
      </c>
      <c r="V5" s="6">
        <f>'AEO Table 73'!W19*10^6/gal_per_barrel</f>
        <v>138690.47619047618</v>
      </c>
      <c r="W5" s="6">
        <f>'AEO Table 73'!X19*10^6/gal_per_barrel</f>
        <v>138690.47619047618</v>
      </c>
      <c r="X5" s="6">
        <f>'AEO Table 73'!Y19*10^6/gal_per_barrel</f>
        <v>138690.47619047618</v>
      </c>
      <c r="Y5" s="6">
        <f>'AEO Table 73'!Z19*10^6/gal_per_barrel</f>
        <v>138690.47619047618</v>
      </c>
      <c r="Z5" s="6">
        <f>'AEO Table 73'!AA19*10^6/gal_per_barrel</f>
        <v>138690.47619047618</v>
      </c>
      <c r="AA5" s="6">
        <f>'AEO Table 73'!AB19*10^6/gal_per_barrel</f>
        <v>138690.47619047618</v>
      </c>
      <c r="AB5" s="6">
        <f>'AEO Table 73'!AC19*10^6/gal_per_barrel</f>
        <v>138690.47619047618</v>
      </c>
      <c r="AC5" s="6">
        <f>'AEO Table 73'!AD19*10^6/gal_per_barrel</f>
        <v>138690.47619047618</v>
      </c>
      <c r="AD5" s="6">
        <f>'AEO Table 73'!AE19*10^6/gal_per_barrel</f>
        <v>138690.47619047618</v>
      </c>
      <c r="AE5" s="6">
        <f>'AEO Table 73'!AF19*10^6/gal_per_barrel</f>
        <v>138690.47619047618</v>
      </c>
      <c r="AF5" s="6">
        <f>'AEO Table 73'!AG19*10^6/gal_per_barrel</f>
        <v>138690.47619047618</v>
      </c>
      <c r="AG5" s="6">
        <f>'AEO Table 73'!AH19*10^6/gal_per_barrel</f>
        <v>138690.47619047618</v>
      </c>
      <c r="AH5" s="6">
        <f>'AEO Table 73'!AI19*10^6/gal_per_barrel</f>
        <v>138690.47619047618</v>
      </c>
      <c r="AI5" s="6">
        <f>'AEO Table 73'!AJ19*10^6/gal_per_barrel</f>
        <v>138690.47619047618</v>
      </c>
    </row>
    <row r="6" spans="1:35" x14ac:dyDescent="0.3">
      <c r="A6" t="s">
        <v>314</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3">
      <c r="A7" t="s">
        <v>315</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3">
      <c r="A8" t="s">
        <v>322</v>
      </c>
      <c r="B8" s="6">
        <f>'AEO Table 73'!C30*10^6/gal_per_barrel</f>
        <v>135000</v>
      </c>
      <c r="C8" s="6">
        <f>'AEO Table 73'!D30*10^6/gal_per_barrel</f>
        <v>135000</v>
      </c>
      <c r="D8" s="6">
        <f>'AEO Table 73'!E30*10^6/gal_per_barrel</f>
        <v>135000</v>
      </c>
      <c r="E8" s="6">
        <f>'AEO Table 73'!F30*10^6/gal_per_barrel</f>
        <v>135000</v>
      </c>
      <c r="F8" s="6">
        <f>'AEO Table 73'!G30*10^6/gal_per_barrel</f>
        <v>135000</v>
      </c>
      <c r="G8" s="6">
        <f>'AEO Table 73'!H30*10^6/gal_per_barrel</f>
        <v>135000</v>
      </c>
      <c r="H8" s="6">
        <f>'AEO Table 73'!I30*10^6/gal_per_barrel</f>
        <v>135000</v>
      </c>
      <c r="I8" s="6">
        <f>'AEO Table 73'!J30*10^6/gal_per_barrel</f>
        <v>135000</v>
      </c>
      <c r="J8" s="6">
        <f>'AEO Table 73'!K30*10^6/gal_per_barrel</f>
        <v>135000</v>
      </c>
      <c r="K8" s="6">
        <f>'AEO Table 73'!L30*10^6/gal_per_barrel</f>
        <v>135000</v>
      </c>
      <c r="L8" s="6">
        <f>'AEO Table 73'!M30*10^6/gal_per_barrel</f>
        <v>135000</v>
      </c>
      <c r="M8" s="6">
        <f>'AEO Table 73'!N30*10^6/gal_per_barrel</f>
        <v>135000</v>
      </c>
      <c r="N8" s="6">
        <f>'AEO Table 73'!O30*10^6/gal_per_barrel</f>
        <v>135000</v>
      </c>
      <c r="O8" s="6">
        <f>'AEO Table 73'!P30*10^6/gal_per_barrel</f>
        <v>135000</v>
      </c>
      <c r="P8" s="6">
        <f>'AEO Table 73'!Q30*10^6/gal_per_barrel</f>
        <v>135000</v>
      </c>
      <c r="Q8" s="6">
        <f>'AEO Table 73'!R30*10^6/gal_per_barrel</f>
        <v>135000</v>
      </c>
      <c r="R8" s="6">
        <f>'AEO Table 73'!S30*10^6/gal_per_barrel</f>
        <v>135000</v>
      </c>
      <c r="S8" s="6">
        <f>'AEO Table 73'!T30*10^6/gal_per_barrel</f>
        <v>135000</v>
      </c>
      <c r="T8" s="6">
        <f>'AEO Table 73'!U30*10^6/gal_per_barrel</f>
        <v>135000</v>
      </c>
      <c r="U8" s="6">
        <f>'AEO Table 73'!V30*10^6/gal_per_barrel</f>
        <v>135000</v>
      </c>
      <c r="V8" s="6">
        <f>'AEO Table 73'!W30*10^6/gal_per_barrel</f>
        <v>135000</v>
      </c>
      <c r="W8" s="6">
        <f>'AEO Table 73'!X30*10^6/gal_per_barrel</f>
        <v>135000</v>
      </c>
      <c r="X8" s="6">
        <f>'AEO Table 73'!Y30*10^6/gal_per_barrel</f>
        <v>135000</v>
      </c>
      <c r="Y8" s="6">
        <f>'AEO Table 73'!Z30*10^6/gal_per_barrel</f>
        <v>135000</v>
      </c>
      <c r="Z8" s="6">
        <f>'AEO Table 73'!AA30*10^6/gal_per_barrel</f>
        <v>135000</v>
      </c>
      <c r="AA8" s="6">
        <f>'AEO Table 73'!AB30*10^6/gal_per_barrel</f>
        <v>135000</v>
      </c>
      <c r="AB8" s="6">
        <f>'AEO Table 73'!AC30*10^6/gal_per_barrel</f>
        <v>135000</v>
      </c>
      <c r="AC8" s="6">
        <f>'AEO Table 73'!AD30*10^6/gal_per_barrel</f>
        <v>135000</v>
      </c>
      <c r="AD8" s="6">
        <f>'AEO Table 73'!AE30*10^6/gal_per_barrel</f>
        <v>135000</v>
      </c>
      <c r="AE8" s="6">
        <f>'AEO Table 73'!AF30*10^6/gal_per_barrel</f>
        <v>135000</v>
      </c>
      <c r="AF8" s="6">
        <f>'AEO Table 73'!AG30*10^6/gal_per_barrel</f>
        <v>135000</v>
      </c>
      <c r="AG8" s="6">
        <f>'AEO Table 73'!AH30*10^6/gal_per_barrel</f>
        <v>135000</v>
      </c>
      <c r="AH8" s="6">
        <f>'AEO Table 73'!AI30*10^6/gal_per_barrel</f>
        <v>135000</v>
      </c>
      <c r="AI8" s="6">
        <f>'AEO Table 73'!AJ30*10^6/gal_per_barrel</f>
        <v>135000</v>
      </c>
    </row>
    <row r="9" spans="1:35" x14ac:dyDescent="0.3">
      <c r="A9" t="s">
        <v>404</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3">
      <c r="A10" t="s">
        <v>372</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3">
      <c r="A11" t="s">
        <v>369</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election activeCell="B2" sqref="B2"/>
    </sheetView>
  </sheetViews>
  <sheetFormatPr defaultRowHeight="14.4" x14ac:dyDescent="0.3"/>
  <sheetData>
    <row r="1" spans="1:2" x14ac:dyDescent="0.3">
      <c r="B1" t="s">
        <v>406</v>
      </c>
    </row>
    <row r="2" spans="1:2" x14ac:dyDescent="0.3">
      <c r="A2" t="s">
        <v>300</v>
      </c>
      <c r="B2">
        <f>10^12</f>
        <v>1000000000000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7</vt:i4>
      </vt:variant>
      <vt:variant>
        <vt:lpstr>Intervalos Nomeados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Marianne Zanon Zotin</cp:lastModifiedBy>
  <dcterms:created xsi:type="dcterms:W3CDTF">2014-08-06T22:04:45Z</dcterms:created>
  <dcterms:modified xsi:type="dcterms:W3CDTF">2020-02-20T12:41:59Z</dcterms:modified>
</cp:coreProperties>
</file>